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85C70A69-B979-4FB6-AABD-91D419CFDECD}" xr6:coauthVersionLast="47" xr6:coauthVersionMax="47" xr10:uidLastSave="{00000000-0000-0000-0000-000000000000}"/>
  <bookViews>
    <workbookView xWindow="-120" yWindow="-120" windowWidth="29040" windowHeight="15720" tabRatio="71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_24_25" sheetId="9" r:id="rId5"/>
    <sheet name="Daily Cash Book" sheetId="4" r:id="rId6"/>
    <sheet name="Others Sales" sheetId="6" r:id="rId7"/>
    <sheet name="Categorylist" sheetId="7" r:id="rId8"/>
  </sheets>
  <definedNames>
    <definedName name="_xlnm.Print_Titles" localSheetId="5">'Daily Cash Book'!$1:$2</definedName>
    <definedName name="_xlnm.Print_Titles" localSheetId="4">'Daily Cash Book_24_25'!$1:$2</definedName>
    <definedName name="_xlnm.Print_Titles" localSheetId="1">Unload_Sheet!$1:$2</definedName>
  </definedNames>
  <calcPr calcId="191029" iterateDelta="0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8" i="9" l="1"/>
  <c r="B368" i="9"/>
  <c r="E367" i="9"/>
  <c r="D367" i="9"/>
  <c r="F367" i="9" s="1"/>
  <c r="E366" i="9"/>
  <c r="D366" i="9"/>
  <c r="F366" i="9" s="1"/>
  <c r="E365" i="9"/>
  <c r="D365" i="9"/>
  <c r="F365" i="9" s="1"/>
  <c r="E364" i="9"/>
  <c r="D364" i="9"/>
  <c r="E363" i="9"/>
  <c r="D363" i="9"/>
  <c r="E362" i="9"/>
  <c r="D362" i="9"/>
  <c r="E361" i="9"/>
  <c r="D361" i="9"/>
  <c r="F361" i="9" s="1"/>
  <c r="E360" i="9"/>
  <c r="D360" i="9"/>
  <c r="F360" i="9" s="1"/>
  <c r="E359" i="9"/>
  <c r="D359" i="9"/>
  <c r="F359" i="9" s="1"/>
  <c r="E358" i="9"/>
  <c r="D358" i="9"/>
  <c r="F358" i="9" s="1"/>
  <c r="E357" i="9"/>
  <c r="D357" i="9"/>
  <c r="F357" i="9" s="1"/>
  <c r="E356" i="9"/>
  <c r="D356" i="9"/>
  <c r="F356" i="9" s="1"/>
  <c r="E355" i="9"/>
  <c r="D355" i="9"/>
  <c r="E354" i="9"/>
  <c r="D354" i="9"/>
  <c r="E353" i="9"/>
  <c r="D353" i="9"/>
  <c r="F353" i="9" s="1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F337" i="9" s="1"/>
  <c r="E336" i="9"/>
  <c r="D336" i="9"/>
  <c r="E335" i="9"/>
  <c r="D335" i="9"/>
  <c r="F335" i="9" s="1"/>
  <c r="E334" i="9"/>
  <c r="D334" i="9"/>
  <c r="F334" i="9" s="1"/>
  <c r="E333" i="9"/>
  <c r="D333" i="9"/>
  <c r="F333" i="9" s="1"/>
  <c r="E332" i="9"/>
  <c r="D332" i="9"/>
  <c r="E331" i="9"/>
  <c r="D331" i="9"/>
  <c r="E330" i="9"/>
  <c r="D330" i="9"/>
  <c r="E329" i="9"/>
  <c r="D329" i="9"/>
  <c r="F329" i="9" s="1"/>
  <c r="E328" i="9"/>
  <c r="D328" i="9"/>
  <c r="E327" i="9"/>
  <c r="D327" i="9"/>
  <c r="F327" i="9" s="1"/>
  <c r="E326" i="9"/>
  <c r="D326" i="9"/>
  <c r="F326" i="9" s="1"/>
  <c r="E325" i="9"/>
  <c r="D325" i="9"/>
  <c r="F325" i="9" s="1"/>
  <c r="E324" i="9"/>
  <c r="D324" i="9"/>
  <c r="E323" i="9"/>
  <c r="D323" i="9"/>
  <c r="E322" i="9"/>
  <c r="D322" i="9"/>
  <c r="E321" i="9"/>
  <c r="F321" i="9" s="1"/>
  <c r="D321" i="9"/>
  <c r="E320" i="9"/>
  <c r="D320" i="9"/>
  <c r="E319" i="9"/>
  <c r="D319" i="9"/>
  <c r="E318" i="9"/>
  <c r="D318" i="9"/>
  <c r="E317" i="9"/>
  <c r="D317" i="9"/>
  <c r="E316" i="9"/>
  <c r="F316" i="9" s="1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F309" i="9" s="1"/>
  <c r="D309" i="9"/>
  <c r="E308" i="9"/>
  <c r="D308" i="9"/>
  <c r="E307" i="9"/>
  <c r="D307" i="9"/>
  <c r="E306" i="9"/>
  <c r="D306" i="9"/>
  <c r="F306" i="9" s="1"/>
  <c r="F305" i="9"/>
  <c r="E305" i="9"/>
  <c r="D305" i="9"/>
  <c r="E304" i="9"/>
  <c r="D304" i="9"/>
  <c r="E303" i="9"/>
  <c r="D303" i="9"/>
  <c r="F303" i="9" s="1"/>
  <c r="E302" i="9"/>
  <c r="D302" i="9"/>
  <c r="F302" i="9" s="1"/>
  <c r="E301" i="9"/>
  <c r="D301" i="9"/>
  <c r="F301" i="9" s="1"/>
  <c r="E300" i="9"/>
  <c r="D300" i="9"/>
  <c r="E299" i="9"/>
  <c r="D299" i="9"/>
  <c r="F299" i="9" s="1"/>
  <c r="E298" i="9"/>
  <c r="D298" i="9"/>
  <c r="E297" i="9"/>
  <c r="D297" i="9"/>
  <c r="F297" i="9" s="1"/>
  <c r="E296" i="9"/>
  <c r="D296" i="9"/>
  <c r="E295" i="9"/>
  <c r="D295" i="9"/>
  <c r="F295" i="9" s="1"/>
  <c r="E294" i="9"/>
  <c r="D294" i="9"/>
  <c r="E293" i="9"/>
  <c r="D293" i="9"/>
  <c r="E292" i="9"/>
  <c r="D292" i="9"/>
  <c r="E291" i="9"/>
  <c r="D291" i="9"/>
  <c r="E290" i="9"/>
  <c r="D290" i="9"/>
  <c r="E289" i="9"/>
  <c r="D289" i="9"/>
  <c r="F289" i="9" s="1"/>
  <c r="E288" i="9"/>
  <c r="D288" i="9"/>
  <c r="E287" i="9"/>
  <c r="D287" i="9"/>
  <c r="F287" i="9" s="1"/>
  <c r="E286" i="9"/>
  <c r="D286" i="9"/>
  <c r="E285" i="9"/>
  <c r="D285" i="9"/>
  <c r="F285" i="9" s="1"/>
  <c r="E284" i="9"/>
  <c r="F284" i="9" s="1"/>
  <c r="D284" i="9"/>
  <c r="E283" i="9"/>
  <c r="D283" i="9"/>
  <c r="F283" i="9" s="1"/>
  <c r="E282" i="9"/>
  <c r="D282" i="9"/>
  <c r="E281" i="9"/>
  <c r="D281" i="9"/>
  <c r="F281" i="9" s="1"/>
  <c r="E280" i="9"/>
  <c r="D280" i="9"/>
  <c r="E279" i="9"/>
  <c r="D279" i="9"/>
  <c r="F279" i="9" s="1"/>
  <c r="E278" i="9"/>
  <c r="D278" i="9"/>
  <c r="E277" i="9"/>
  <c r="D277" i="9"/>
  <c r="E276" i="9"/>
  <c r="D276" i="9"/>
  <c r="E275" i="9"/>
  <c r="D275" i="9"/>
  <c r="E274" i="9"/>
  <c r="D274" i="9"/>
  <c r="E273" i="9"/>
  <c r="D273" i="9"/>
  <c r="F273" i="9" s="1"/>
  <c r="E272" i="9"/>
  <c r="D272" i="9"/>
  <c r="E271" i="9"/>
  <c r="D271" i="9"/>
  <c r="F271" i="9" s="1"/>
  <c r="E270" i="9"/>
  <c r="D270" i="9"/>
  <c r="F270" i="9" s="1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F258" i="9" s="1"/>
  <c r="E257" i="9"/>
  <c r="F257" i="9" s="1"/>
  <c r="D257" i="9"/>
  <c r="E256" i="9"/>
  <c r="D256" i="9"/>
  <c r="E255" i="9"/>
  <c r="D255" i="9"/>
  <c r="E254" i="9"/>
  <c r="D254" i="9"/>
  <c r="F254" i="9" s="1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F242" i="9" s="1"/>
  <c r="F241" i="9"/>
  <c r="E241" i="9"/>
  <c r="D241" i="9"/>
  <c r="E240" i="9"/>
  <c r="D240" i="9"/>
  <c r="E239" i="9"/>
  <c r="D239" i="9"/>
  <c r="E238" i="9"/>
  <c r="D238" i="9"/>
  <c r="F238" i="9" s="1"/>
  <c r="E237" i="9"/>
  <c r="D237" i="9"/>
  <c r="F237" i="9" s="1"/>
  <c r="E236" i="9"/>
  <c r="D236" i="9"/>
  <c r="E235" i="9"/>
  <c r="D235" i="9"/>
  <c r="F235" i="9" s="1"/>
  <c r="E234" i="9"/>
  <c r="D234" i="9"/>
  <c r="E233" i="9"/>
  <c r="D233" i="9"/>
  <c r="F233" i="9" s="1"/>
  <c r="E232" i="9"/>
  <c r="D232" i="9"/>
  <c r="E231" i="9"/>
  <c r="D231" i="9"/>
  <c r="F231" i="9" s="1"/>
  <c r="E230" i="9"/>
  <c r="D230" i="9"/>
  <c r="E229" i="9"/>
  <c r="D229" i="9"/>
  <c r="F229" i="9" s="1"/>
  <c r="E228" i="9"/>
  <c r="D228" i="9"/>
  <c r="E227" i="9"/>
  <c r="D227" i="9"/>
  <c r="E226" i="9"/>
  <c r="D226" i="9"/>
  <c r="F226" i="9" s="1"/>
  <c r="E225" i="9"/>
  <c r="D225" i="9"/>
  <c r="F225" i="9" s="1"/>
  <c r="E224" i="9"/>
  <c r="D224" i="9"/>
  <c r="E223" i="9"/>
  <c r="D223" i="9"/>
  <c r="E222" i="9"/>
  <c r="D222" i="9"/>
  <c r="E221" i="9"/>
  <c r="D221" i="9"/>
  <c r="F221" i="9" s="1"/>
  <c r="E220" i="9"/>
  <c r="F220" i="9" s="1"/>
  <c r="D220" i="9"/>
  <c r="E219" i="9"/>
  <c r="D219" i="9"/>
  <c r="F219" i="9" s="1"/>
  <c r="E218" i="9"/>
  <c r="D218" i="9"/>
  <c r="E217" i="9"/>
  <c r="D217" i="9"/>
  <c r="F217" i="9" s="1"/>
  <c r="E216" i="9"/>
  <c r="F216" i="9" s="1"/>
  <c r="D216" i="9"/>
  <c r="E215" i="9"/>
  <c r="D215" i="9"/>
  <c r="F215" i="9" s="1"/>
  <c r="E214" i="9"/>
  <c r="D214" i="9"/>
  <c r="E213" i="9"/>
  <c r="D213" i="9"/>
  <c r="F213" i="9" s="1"/>
  <c r="E212" i="9"/>
  <c r="D212" i="9"/>
  <c r="E211" i="9"/>
  <c r="D211" i="9"/>
  <c r="E210" i="9"/>
  <c r="D210" i="9"/>
  <c r="E209" i="9"/>
  <c r="D209" i="9"/>
  <c r="F209" i="9" s="1"/>
  <c r="E208" i="9"/>
  <c r="D208" i="9"/>
  <c r="E207" i="9"/>
  <c r="D207" i="9"/>
  <c r="E206" i="9"/>
  <c r="D206" i="9"/>
  <c r="F206" i="9" s="1"/>
  <c r="E205" i="9"/>
  <c r="D205" i="9"/>
  <c r="E204" i="9"/>
  <c r="D204" i="9"/>
  <c r="E203" i="9"/>
  <c r="D203" i="9"/>
  <c r="F203" i="9" s="1"/>
  <c r="E202" i="9"/>
  <c r="D202" i="9"/>
  <c r="E201" i="9"/>
  <c r="D201" i="9"/>
  <c r="F201" i="9" s="1"/>
  <c r="E200" i="9"/>
  <c r="D200" i="9"/>
  <c r="E199" i="9"/>
  <c r="D199" i="9"/>
  <c r="F199" i="9" s="1"/>
  <c r="E198" i="9"/>
  <c r="D198" i="9"/>
  <c r="E197" i="9"/>
  <c r="D197" i="9"/>
  <c r="F197" i="9" s="1"/>
  <c r="E196" i="9"/>
  <c r="D196" i="9"/>
  <c r="E195" i="9"/>
  <c r="D195" i="9"/>
  <c r="E194" i="9"/>
  <c r="D194" i="9"/>
  <c r="F194" i="9" s="1"/>
  <c r="E193" i="9"/>
  <c r="F193" i="9" s="1"/>
  <c r="D193" i="9"/>
  <c r="E192" i="9"/>
  <c r="D192" i="9"/>
  <c r="E191" i="9"/>
  <c r="D191" i="9"/>
  <c r="E190" i="9"/>
  <c r="D190" i="9"/>
  <c r="F190" i="9" s="1"/>
  <c r="E189" i="9"/>
  <c r="D189" i="9"/>
  <c r="E188" i="9"/>
  <c r="D188" i="9"/>
  <c r="F188" i="9" s="1"/>
  <c r="E187" i="9"/>
  <c r="D187" i="9"/>
  <c r="F187" i="9" s="1"/>
  <c r="E186" i="9"/>
  <c r="D186" i="9"/>
  <c r="E185" i="9"/>
  <c r="D185" i="9"/>
  <c r="F185" i="9" s="1"/>
  <c r="E184" i="9"/>
  <c r="D184" i="9"/>
  <c r="F184" i="9" s="1"/>
  <c r="E183" i="9"/>
  <c r="D183" i="9"/>
  <c r="E182" i="9"/>
  <c r="D182" i="9"/>
  <c r="F182" i="9" s="1"/>
  <c r="E181" i="9"/>
  <c r="D181" i="9"/>
  <c r="F181" i="9" s="1"/>
  <c r="E180" i="9"/>
  <c r="F180" i="9" s="1"/>
  <c r="D180" i="9"/>
  <c r="E179" i="9"/>
  <c r="D179" i="9"/>
  <c r="F179" i="9" s="1"/>
  <c r="E178" i="9"/>
  <c r="D178" i="9"/>
  <c r="E177" i="9"/>
  <c r="D177" i="9"/>
  <c r="F177" i="9" s="1"/>
  <c r="E176" i="9"/>
  <c r="D176" i="9"/>
  <c r="E175" i="9"/>
  <c r="D175" i="9"/>
  <c r="E174" i="9"/>
  <c r="D174" i="9"/>
  <c r="E173" i="9"/>
  <c r="D173" i="9"/>
  <c r="F173" i="9" s="1"/>
  <c r="F172" i="9"/>
  <c r="E172" i="9"/>
  <c r="D172" i="9"/>
  <c r="E171" i="9"/>
  <c r="D171" i="9"/>
  <c r="F171" i="9" s="1"/>
  <c r="E170" i="9"/>
  <c r="D170" i="9"/>
  <c r="E169" i="9"/>
  <c r="D169" i="9"/>
  <c r="F169" i="9" s="1"/>
  <c r="E168" i="9"/>
  <c r="D168" i="9"/>
  <c r="F168" i="9" s="1"/>
  <c r="E167" i="9"/>
  <c r="D167" i="9"/>
  <c r="E166" i="9"/>
  <c r="D166" i="9"/>
  <c r="F166" i="9" s="1"/>
  <c r="E165" i="9"/>
  <c r="D165" i="9"/>
  <c r="F165" i="9" s="1"/>
  <c r="E164" i="9"/>
  <c r="D164" i="9"/>
  <c r="F164" i="9" s="1"/>
  <c r="E163" i="9"/>
  <c r="D163" i="9"/>
  <c r="E162" i="9"/>
  <c r="D162" i="9"/>
  <c r="E161" i="9"/>
  <c r="D161" i="9"/>
  <c r="E160" i="9"/>
  <c r="D160" i="9"/>
  <c r="F160" i="9" s="1"/>
  <c r="E159" i="9"/>
  <c r="D159" i="9"/>
  <c r="E158" i="9"/>
  <c r="D158" i="9"/>
  <c r="F158" i="9" s="1"/>
  <c r="E157" i="9"/>
  <c r="D157" i="9"/>
  <c r="E156" i="9"/>
  <c r="D156" i="9"/>
  <c r="F156" i="9" s="1"/>
  <c r="E155" i="9"/>
  <c r="D155" i="9"/>
  <c r="F155" i="9" s="1"/>
  <c r="E154" i="9"/>
  <c r="D154" i="9"/>
  <c r="E153" i="9"/>
  <c r="D153" i="9"/>
  <c r="F153" i="9" s="1"/>
  <c r="E152" i="9"/>
  <c r="D152" i="9"/>
  <c r="F152" i="9" s="1"/>
  <c r="E151" i="9"/>
  <c r="D151" i="9"/>
  <c r="E150" i="9"/>
  <c r="D150" i="9"/>
  <c r="F150" i="9" s="1"/>
  <c r="E149" i="9"/>
  <c r="D149" i="9"/>
  <c r="F149" i="9" s="1"/>
  <c r="E148" i="9"/>
  <c r="F148" i="9" s="1"/>
  <c r="D148" i="9"/>
  <c r="E147" i="9"/>
  <c r="D147" i="9"/>
  <c r="F147" i="9" s="1"/>
  <c r="E146" i="9"/>
  <c r="D146" i="9"/>
  <c r="E145" i="9"/>
  <c r="D145" i="9"/>
  <c r="F145" i="9" s="1"/>
  <c r="E144" i="9"/>
  <c r="D144" i="9"/>
  <c r="E143" i="9"/>
  <c r="D143" i="9"/>
  <c r="E142" i="9"/>
  <c r="D142" i="9"/>
  <c r="E141" i="9"/>
  <c r="D141" i="9"/>
  <c r="F141" i="9" s="1"/>
  <c r="F140" i="9"/>
  <c r="E140" i="9"/>
  <c r="D140" i="9"/>
  <c r="E139" i="9"/>
  <c r="D139" i="9"/>
  <c r="F139" i="9" s="1"/>
  <c r="E138" i="9"/>
  <c r="D138" i="9"/>
  <c r="E137" i="9"/>
  <c r="D137" i="9"/>
  <c r="E136" i="9"/>
  <c r="D136" i="9"/>
  <c r="F136" i="9" s="1"/>
  <c r="E135" i="9"/>
  <c r="D135" i="9"/>
  <c r="E134" i="9"/>
  <c r="D134" i="9"/>
  <c r="F134" i="9" s="1"/>
  <c r="E133" i="9"/>
  <c r="D133" i="9"/>
  <c r="E132" i="9"/>
  <c r="D132" i="9"/>
  <c r="F132" i="9" s="1"/>
  <c r="E131" i="9"/>
  <c r="D131" i="9"/>
  <c r="E130" i="9"/>
  <c r="D130" i="9"/>
  <c r="F130" i="9" s="1"/>
  <c r="E129" i="9"/>
  <c r="D129" i="9"/>
  <c r="E128" i="9"/>
  <c r="D128" i="9"/>
  <c r="F128" i="9" s="1"/>
  <c r="E127" i="9"/>
  <c r="D127" i="9"/>
  <c r="F127" i="9" s="1"/>
  <c r="E126" i="9"/>
  <c r="D126" i="9"/>
  <c r="E125" i="9"/>
  <c r="D125" i="9"/>
  <c r="E124" i="9"/>
  <c r="D124" i="9"/>
  <c r="E123" i="9"/>
  <c r="D123" i="9"/>
  <c r="F123" i="9" s="1"/>
  <c r="E122" i="9"/>
  <c r="D122" i="9"/>
  <c r="E121" i="9"/>
  <c r="D121" i="9"/>
  <c r="E120" i="9"/>
  <c r="D120" i="9"/>
  <c r="F120" i="9" s="1"/>
  <c r="E119" i="9"/>
  <c r="D119" i="9"/>
  <c r="E118" i="9"/>
  <c r="D118" i="9"/>
  <c r="E117" i="9"/>
  <c r="D117" i="9"/>
  <c r="E116" i="9"/>
  <c r="D116" i="9"/>
  <c r="F116" i="9" s="1"/>
  <c r="E115" i="9"/>
  <c r="D115" i="9"/>
  <c r="E114" i="9"/>
  <c r="D114" i="9"/>
  <c r="F114" i="9" s="1"/>
  <c r="E113" i="9"/>
  <c r="F113" i="9" s="1"/>
  <c r="D113" i="9"/>
  <c r="E112" i="9"/>
  <c r="D112" i="9"/>
  <c r="F112" i="9" s="1"/>
  <c r="E111" i="9"/>
  <c r="D111" i="9"/>
  <c r="E110" i="9"/>
  <c r="D110" i="9"/>
  <c r="F110" i="9" s="1"/>
  <c r="E109" i="9"/>
  <c r="F109" i="9" s="1"/>
  <c r="D109" i="9"/>
  <c r="E108" i="9"/>
  <c r="D108" i="9"/>
  <c r="F108" i="9" s="1"/>
  <c r="E107" i="9"/>
  <c r="D107" i="9"/>
  <c r="E106" i="9"/>
  <c r="D106" i="9"/>
  <c r="E105" i="9"/>
  <c r="D105" i="9"/>
  <c r="E104" i="9"/>
  <c r="D104" i="9"/>
  <c r="E103" i="9"/>
  <c r="D103" i="9"/>
  <c r="E102" i="9"/>
  <c r="D102" i="9"/>
  <c r="F102" i="9" s="1"/>
  <c r="E101" i="9"/>
  <c r="D101" i="9"/>
  <c r="E100" i="9"/>
  <c r="D100" i="9"/>
  <c r="E99" i="9"/>
  <c r="D99" i="9"/>
  <c r="F99" i="9" s="1"/>
  <c r="E98" i="9"/>
  <c r="D98" i="9"/>
  <c r="F98" i="9" s="1"/>
  <c r="E97" i="9"/>
  <c r="D97" i="9"/>
  <c r="E96" i="9"/>
  <c r="D96" i="9"/>
  <c r="F96" i="9" s="1"/>
  <c r="E95" i="9"/>
  <c r="D95" i="9"/>
  <c r="E94" i="9"/>
  <c r="D94" i="9"/>
  <c r="F94" i="9" s="1"/>
  <c r="E93" i="9"/>
  <c r="D93" i="9"/>
  <c r="E92" i="9"/>
  <c r="D92" i="9"/>
  <c r="F92" i="9" s="1"/>
  <c r="E91" i="9"/>
  <c r="D91" i="9"/>
  <c r="E90" i="9"/>
  <c r="D90" i="9"/>
  <c r="F90" i="9" s="1"/>
  <c r="E89" i="9"/>
  <c r="D89" i="9"/>
  <c r="E88" i="9"/>
  <c r="D88" i="9"/>
  <c r="E87" i="9"/>
  <c r="D87" i="9"/>
  <c r="F87" i="9" s="1"/>
  <c r="E86" i="9"/>
  <c r="F86" i="9" s="1"/>
  <c r="D86" i="9"/>
  <c r="E85" i="9"/>
  <c r="D85" i="9"/>
  <c r="E84" i="9"/>
  <c r="D84" i="9"/>
  <c r="E83" i="9"/>
  <c r="D83" i="9"/>
  <c r="F83" i="9" s="1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F71" i="9" s="1"/>
  <c r="F70" i="9"/>
  <c r="E70" i="9"/>
  <c r="D70" i="9"/>
  <c r="E69" i="9"/>
  <c r="D69" i="9"/>
  <c r="E68" i="9"/>
  <c r="D68" i="9"/>
  <c r="E67" i="9"/>
  <c r="D67" i="9"/>
  <c r="F67" i="9" s="1"/>
  <c r="E66" i="9"/>
  <c r="D66" i="9"/>
  <c r="S65" i="9"/>
  <c r="E65" i="9"/>
  <c r="D65" i="9"/>
  <c r="E64" i="9"/>
  <c r="D64" i="9"/>
  <c r="F64" i="9" s="1"/>
  <c r="E63" i="9"/>
  <c r="F63" i="9" s="1"/>
  <c r="D63" i="9"/>
  <c r="E62" i="9"/>
  <c r="D62" i="9"/>
  <c r="F62" i="9" s="1"/>
  <c r="E61" i="9"/>
  <c r="D61" i="9"/>
  <c r="S60" i="9"/>
  <c r="E60" i="9"/>
  <c r="D60" i="9"/>
  <c r="E59" i="9"/>
  <c r="D59" i="9"/>
  <c r="E58" i="9"/>
  <c r="D58" i="9"/>
  <c r="F58" i="9" s="1"/>
  <c r="E57" i="9"/>
  <c r="D57" i="9"/>
  <c r="F57" i="9" s="1"/>
  <c r="E56" i="9"/>
  <c r="D56" i="9"/>
  <c r="E55" i="9"/>
  <c r="D55" i="9"/>
  <c r="F55" i="9" s="1"/>
  <c r="E54" i="9"/>
  <c r="F54" i="9" s="1"/>
  <c r="D54" i="9"/>
  <c r="E53" i="9"/>
  <c r="D53" i="9"/>
  <c r="F53" i="9" s="1"/>
  <c r="E52" i="9"/>
  <c r="D52" i="9"/>
  <c r="E51" i="9"/>
  <c r="D51" i="9"/>
  <c r="F51" i="9" s="1"/>
  <c r="E50" i="9"/>
  <c r="D50" i="9"/>
  <c r="F50" i="9" s="1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F42" i="9" s="1"/>
  <c r="F41" i="9"/>
  <c r="E41" i="9"/>
  <c r="D41" i="9"/>
  <c r="E40" i="9"/>
  <c r="D40" i="9"/>
  <c r="F40" i="9" s="1"/>
  <c r="E39" i="9"/>
  <c r="D39" i="9"/>
  <c r="E38" i="9"/>
  <c r="D38" i="9"/>
  <c r="E37" i="9"/>
  <c r="D37" i="9"/>
  <c r="F37" i="9" s="1"/>
  <c r="E36" i="9"/>
  <c r="F36" i="9" s="1"/>
  <c r="D36" i="9"/>
  <c r="E35" i="9"/>
  <c r="D35" i="9"/>
  <c r="E34" i="9"/>
  <c r="D34" i="9"/>
  <c r="E33" i="9"/>
  <c r="D33" i="9"/>
  <c r="F33" i="9" s="1"/>
  <c r="E32" i="9"/>
  <c r="D32" i="9"/>
  <c r="E31" i="9"/>
  <c r="D31" i="9"/>
  <c r="F31" i="9" s="1"/>
  <c r="E30" i="9"/>
  <c r="D30" i="9"/>
  <c r="E29" i="9"/>
  <c r="D29" i="9"/>
  <c r="F29" i="9" s="1"/>
  <c r="E28" i="9"/>
  <c r="D28" i="9"/>
  <c r="F28" i="9" s="1"/>
  <c r="E27" i="9"/>
  <c r="D27" i="9"/>
  <c r="E26" i="9"/>
  <c r="D26" i="9"/>
  <c r="F26" i="9" s="1"/>
  <c r="F25" i="9"/>
  <c r="E25" i="9"/>
  <c r="D25" i="9"/>
  <c r="E24" i="9"/>
  <c r="D24" i="9"/>
  <c r="F24" i="9" s="1"/>
  <c r="E23" i="9"/>
  <c r="D23" i="9"/>
  <c r="F23" i="9" s="1"/>
  <c r="E22" i="9"/>
  <c r="D22" i="9"/>
  <c r="E21" i="9"/>
  <c r="D21" i="9"/>
  <c r="F21" i="9" s="1"/>
  <c r="E20" i="9"/>
  <c r="F20" i="9" s="1"/>
  <c r="D20" i="9"/>
  <c r="E19" i="9"/>
  <c r="D19" i="9"/>
  <c r="E18" i="9"/>
  <c r="D18" i="9"/>
  <c r="E17" i="9"/>
  <c r="D17" i="9"/>
  <c r="F17" i="9" s="1"/>
  <c r="E16" i="9"/>
  <c r="D16" i="9"/>
  <c r="F16" i="9" s="1"/>
  <c r="E15" i="9"/>
  <c r="D15" i="9"/>
  <c r="E14" i="9"/>
  <c r="D14" i="9"/>
  <c r="E13" i="9"/>
  <c r="D13" i="9"/>
  <c r="F13" i="9" s="1"/>
  <c r="E12" i="9"/>
  <c r="D12" i="9"/>
  <c r="F12" i="9" s="1"/>
  <c r="E11" i="9"/>
  <c r="D11" i="9"/>
  <c r="E10" i="9"/>
  <c r="D10" i="9"/>
  <c r="F10" i="9" s="1"/>
  <c r="E9" i="9"/>
  <c r="F9" i="9" s="1"/>
  <c r="D9" i="9"/>
  <c r="E8" i="9"/>
  <c r="D8" i="9"/>
  <c r="F8" i="9" s="1"/>
  <c r="E7" i="9"/>
  <c r="D7" i="9"/>
  <c r="E6" i="9"/>
  <c r="D6" i="9"/>
  <c r="F6" i="9" s="1"/>
  <c r="E5" i="9"/>
  <c r="D5" i="9"/>
  <c r="E4" i="9"/>
  <c r="D4" i="9"/>
  <c r="F4" i="9" s="1"/>
  <c r="E3" i="9"/>
  <c r="D3" i="9"/>
  <c r="S67" i="4"/>
  <c r="S65" i="4"/>
  <c r="S60" i="4"/>
  <c r="I9303" i="8"/>
  <c r="I9304" i="8"/>
  <c r="I9305" i="8"/>
  <c r="H9305" i="8" s="1"/>
  <c r="I9306" i="8"/>
  <c r="H9306" i="8" s="1"/>
  <c r="I9307" i="8"/>
  <c r="J9303" i="8"/>
  <c r="J9304" i="8"/>
  <c r="L9304" i="8" s="1"/>
  <c r="H9304" i="8" s="1"/>
  <c r="J9305" i="8"/>
  <c r="J9306" i="8"/>
  <c r="J9307" i="8"/>
  <c r="L9303" i="8"/>
  <c r="H9303" i="8" s="1"/>
  <c r="L9305" i="8"/>
  <c r="L9306" i="8"/>
  <c r="L9307" i="8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J9294" i="8"/>
  <c r="L9294" i="8" s="1"/>
  <c r="J9295" i="8"/>
  <c r="L9295" i="8" s="1"/>
  <c r="J9296" i="8"/>
  <c r="L9296" i="8" s="1"/>
  <c r="J9297" i="8"/>
  <c r="L9297" i="8" s="1"/>
  <c r="J9298" i="8"/>
  <c r="L9298" i="8" s="1"/>
  <c r="H9298" i="8" s="1"/>
  <c r="J9299" i="8"/>
  <c r="L9299" i="8" s="1"/>
  <c r="J9300" i="8"/>
  <c r="L9300" i="8" s="1"/>
  <c r="J9301" i="8"/>
  <c r="L9301" i="8" s="1"/>
  <c r="J9302" i="8"/>
  <c r="L9302" i="8" s="1"/>
  <c r="H9302" i="8" s="1"/>
  <c r="L9293" i="8"/>
  <c r="H9293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E367" i="4"/>
  <c r="I9285" i="8"/>
  <c r="I9286" i="8"/>
  <c r="I9287" i="8"/>
  <c r="I9288" i="8"/>
  <c r="I9289" i="8"/>
  <c r="I9290" i="8"/>
  <c r="J9285" i="8"/>
  <c r="L9285" i="8" s="1"/>
  <c r="H9285" i="8" s="1"/>
  <c r="J9286" i="8"/>
  <c r="L9286" i="8" s="1"/>
  <c r="J9287" i="8"/>
  <c r="L9287" i="8" s="1"/>
  <c r="J9288" i="8"/>
  <c r="L9288" i="8" s="1"/>
  <c r="J9289" i="8"/>
  <c r="L9289" i="8" s="1"/>
  <c r="H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J9247" i="8"/>
  <c r="J9248" i="8"/>
  <c r="J9249" i="8"/>
  <c r="L9249" i="8" s="1"/>
  <c r="H9249" i="8" s="1"/>
  <c r="L9246" i="8"/>
  <c r="H9246" i="8" s="1"/>
  <c r="L9247" i="8"/>
  <c r="H9247" i="8" s="1"/>
  <c r="L9248" i="8"/>
  <c r="H9248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H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J9228" i="8"/>
  <c r="L9228" i="8" s="1"/>
  <c r="L9225" i="8"/>
  <c r="H9225" i="8" s="1"/>
  <c r="L9226" i="8"/>
  <c r="H9226" i="8" s="1"/>
  <c r="L9227" i="8"/>
  <c r="H9227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F32" i="9" l="1"/>
  <c r="F52" i="9"/>
  <c r="S67" i="9"/>
  <c r="F77" i="9"/>
  <c r="F81" i="9"/>
  <c r="F248" i="9"/>
  <c r="F252" i="9"/>
  <c r="F277" i="9"/>
  <c r="F5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D368" i="9"/>
  <c r="F3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D367" i="4"/>
  <c r="F367" i="4" s="1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F368" i="9" l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8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8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8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9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9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9" i="4"/>
  <c r="D369" i="4" l="1"/>
  <c r="F369" i="4"/>
  <c r="D373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<sst xmlns="http://schemas.openxmlformats.org/spreadsheetml/2006/main" count="61330" uniqueCount="1552">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</sst>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15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none">
          <fgColor indexed="64"/>
          <bgColor indexed="65"/>
        </patternFill>
      </fill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border>
        <bottom style="hair">
          <color auto="1"/>
        </bottom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58.559728819448" createdVersion="8" refreshedVersion="8" minRefreshableVersion="3" recordCount="1328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2-11-01T00:00:00" maxDate="2024-12-13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8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  <r>
    <d v="2024-12-12T00:00:00"/>
    <x v="1"/>
    <x v="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31">
      <pivotArea outline="0" collapsedLevelsAreSubtotals="1" fieldPosition="0"/>
    </format>
    <format dxfId="32">
      <pivotArea field="1" type="button" dataOnly="0" labelOnly="1" outline="0" axis="axisRow" fieldPosition="0"/>
    </format>
    <format dxfId="33">
      <pivotArea dataOnly="0" labelOnly="1" outline="0" axis="axisValues" fieldPosition="0"/>
    </format>
    <format dxfId="34">
      <pivotArea field="1" type="button" dataOnly="0" labelOnly="1" outline="0" axis="axisRow" fieldPosition="0"/>
    </format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54" dataDxfId="153">
  <autoFilter ref="A1:E1328" xr:uid="{10D2EB1C-D53B-4913-9264-7DA764DADFE4}"/>
  <tableColumns count="5">
    <tableColumn id="1" xr3:uid="{43F71C52-29F8-4660-B114-5BE2221C6AF0}" name="Date" dataDxfId="152"/>
    <tableColumn id="2" xr3:uid="{9D1A91AA-A74C-4DD6-9B7E-3832332BA51D}" name="Production_Category" dataDxfId="151"/>
    <tableColumn id="6" xr3:uid="{4C7A25AF-CF8A-4B71-9573-A03D23A77E38}" name="Sardar_name" dataDxfId="150"/>
    <tableColumn id="4" xr3:uid="{7EF83776-668D-47CB-BE1F-7D4F4701D99C}" name="Production_Amount" dataDxfId="149"/>
    <tableColumn id="5" xr3:uid="{0B9EBC4F-6537-410B-BD0C-0438CE9A3223}" name="Remarks" dataDxfId="14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147" dataDxfId="146">
  <autoFilter ref="A2:I659" xr:uid="{1208E2EE-5EEC-4D2E-B163-8492660D2927}"/>
  <tableColumns count="9">
    <tableColumn id="1" xr3:uid="{2F0C1053-A6BE-421E-8FFC-6C0EA0779EFE}" name="Date" totalsRowLabel="Total" dataDxfId="145" totalsRowDxfId="144"/>
    <tableColumn id="2" xr3:uid="{8E7F78D7-6795-4DFF-99A1-E76172D2FD01}" name="Sardar_Name" dataDxfId="143"/>
    <tableColumn id="3" xr3:uid="{65D1F838-35C1-40A7-A78D-785E7BCA7F39}" name="1no" totalsRowFunction="sum" dataDxfId="142" totalsRowDxfId="141"/>
    <tableColumn id="4" xr3:uid="{559E26B9-3495-4D65-8B58-156F9DD1B792}" name="Picket" totalsRowFunction="sum" dataDxfId="140" totalsRowDxfId="139"/>
    <tableColumn id="5" xr3:uid="{1E36ECE3-2CAE-42EE-B013-35DF5E312612}" name="2no" totalsRowFunction="sum" dataDxfId="138" totalsRowDxfId="137"/>
    <tableColumn id="6" xr3:uid="{DD602FC9-FF56-482B-A841-DE3C9712E9D6}" name="Kara" totalsRowFunction="sum" dataDxfId="136" totalsRowDxfId="135"/>
    <tableColumn id="7" xr3:uid="{1EFD4534-D778-401C-A009-BE1CD464C3F6}" name="Goyra" totalsRowFunction="sum" dataDxfId="134" totalsRowDxfId="133"/>
    <tableColumn id="8" xr3:uid="{D7C8D6FD-9D34-48A3-BF8F-42629B5E311D}" name="3no" totalsRowFunction="sum" dataDxfId="132" totalsRowDxfId="131"/>
    <tableColumn id="9" xr3:uid="{C813064F-8596-4424-8AC1-373D4C09D678}" name="Total" totalsRowFunction="sum" dataDxfId="130" totalsRowDxfId="129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07" totalsRowShown="0" headerRowDxfId="128" dataDxfId="127">
  <autoFilter ref="A1:P9307" xr:uid="{9BFA5BAC-A75B-499B-8E63-FFB167DDE5C9}"/>
  <tableColumns count="16">
    <tableColumn id="12" xr3:uid="{B3A2B4C8-B250-495A-9742-23B15D133D6A}" name="Money Receipt No" dataDxfId="126"/>
    <tableColumn id="10" xr3:uid="{4F72EDCD-A8FF-46FF-8624-56776EB7225E}" name="Date" dataDxfId="125"/>
    <tableColumn id="4" xr3:uid="{9A8209BE-2837-45CC-86CE-BDE77F848B07}" name="Address" dataDxfId="124"/>
    <tableColumn id="5" xr3:uid="{7DF2D311-286C-48D1-BC4A-57D72AC07D2E}" name="Product Name" dataDxfId="123"/>
    <tableColumn id="9" xr3:uid="{193B31C2-8141-4961-AEDC-161B35798973}" name="Ref Unit" dataDxfId="122"/>
    <tableColumn id="6" xr3:uid="{9DF5371A-2B60-49F2-B39D-B320B99B6C36}" name="Quantity" dataDxfId="121"/>
    <tableColumn id="7" xr3:uid="{0BD9C195-EE50-455C-AD7F-C87B98038A1C}" name="Rate" dataDxfId="120"/>
    <tableColumn id="11" xr3:uid="{639FE9D7-5CD0-45EE-BC10-8A653DD5CBF0}" name="Actual Rate" dataDxfId="119">
      <calculatedColumnFormula>Vata_Sales[[#This Row],[Final Price]]/Vata_Sales[[#This Row],[Actual Quantity]]</calculatedColumnFormula>
    </tableColumn>
    <tableColumn id="3" xr3:uid="{86B4B96B-E0B3-4D7C-B894-C8FA225C8807}" name="Actual Quantity" dataDxfId="11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117">
      <calculatedColumnFormula>Vata_Sales[[#This Row],[Quantity]]*Vata_Sales[[#This Row],[Rate]]</calculatedColumnFormula>
    </tableColumn>
    <tableColumn id="1" xr3:uid="{C5A62922-6E5A-432A-B076-082624BED9C8}" name="Discount" dataDxfId="116"/>
    <tableColumn id="2" xr3:uid="{E5A48637-32ED-4889-B575-02448AE6658E}" name="Final Price" dataDxfId="115">
      <calculatedColumnFormula>Vata_Sales[[#This Row],[Price]]-Vata_Sales[[#This Row],[Discount]]</calculatedColumnFormula>
    </tableColumn>
    <tableColumn id="13" xr3:uid="{A562B93C-F420-46E3-81CE-FA6D9B2664F7}" name="Remarks" dataDxfId="114"/>
    <tableColumn id="15" xr3:uid="{20F45DDC-ECD8-481E-890E-E09367E930BF}" name="Category" dataDxfId="113">
      <calculatedColumnFormula>VLOOKUP(Vata_Sales[[#This Row],[Product Name]],Category_table[#Data],2,0)</calculatedColumnFormula>
    </tableColumn>
    <tableColumn id="14" xr3:uid="{5648EF0C-6597-42C6-AE06-B8EAB9AC542B}" name="Sort" dataDxfId="112">
      <calculatedColumnFormula>VLOOKUP(Vata_Sales[[#This Row],[Product Name]],Category_table[#Data],3,0)</calculatedColumnFormula>
    </tableColumn>
    <tableColumn id="16" xr3:uid="{0BDD6D7F-2B9F-42B9-A6BC-613E94A2D576}" name="Inventory_Num" dataDxfId="11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110" dataDxfId="10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108"/>
    <tableColumn id="2" xr3:uid="{A83027DF-4DCF-4A4C-AFDD-FA2D6204F451}" name="Unit" dataDxfId="10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933" totalsRowShown="0" headerRowDxfId="106">
  <autoFilter ref="A1:I9933" xr:uid="{19586DE2-643C-4E16-8A1B-D638E155FB7B}"/>
  <tableColumns count="9">
    <tableColumn id="1" xr3:uid="{4AF85DBD-D180-4111-B1F9-8D249D7CA6E5}" name="Date" dataDxfId="105"/>
    <tableColumn id="2" xr3:uid="{E00F062B-0D96-4A50-8BF8-C83CD782C080}" name="Receipt No" dataDxfId="104"/>
    <tableColumn id="6" xr3:uid="{DB9EB49C-CEC4-4BD6-ADBE-830FFDAB0BF5}" name="Acc_Head" dataDxfId="103"/>
    <tableColumn id="8" xr3:uid="{0F250B32-6DF0-497A-B63D-7367D146B3E2}" name="Sub_Head" dataDxfId="102"/>
    <tableColumn id="3" xr3:uid="{2CE4AA22-79B4-4B6A-855C-0AE866BAE84C}" name="Payment_for" dataDxfId="101"/>
    <tableColumn id="9" xr3:uid="{77B9A2E9-76B4-4299-B225-DF0F43DE3D36}" name="Payment To" dataDxfId="100"/>
    <tableColumn id="7" xr3:uid="{61ECC9BD-F275-42C6-A9AF-B59EF3CCD584}" name="Quantity" dataDxfId="99"/>
    <tableColumn id="4" xr3:uid="{70F4369A-6B9E-4512-AB56-B05B5DDCFAD0}" name="Amount" dataDxfId="98"/>
    <tableColumn id="5" xr3:uid="{A4247076-B310-444F-9251-B38417B99D5D}" name="Remarks" dataDxfId="9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57" dataDxfId="56" totalsRowDxfId="55" headerRowBorderDxfId="53" tableBorderDxfId="54" totalsRowBorderDxfId="52">
  <autoFilter ref="A2:G367" xr:uid="{048F55D0-7C59-4C7D-B9E2-E2D147A771B3}"/>
  <sortState xmlns:xlrd2="http://schemas.microsoft.com/office/spreadsheetml/2017/richdata2" ref="A3:G367">
    <sortCondition sortBy="cellColor" ref="C2:C367" dxfId="51"/>
  </sortState>
  <tableColumns count="7">
    <tableColumn id="1" xr3:uid="{0442A507-7060-4D8F-A66F-5E84237C5B56}" name="Date" totalsRowLabel="Total" dataDxfId="50" totalsRowDxfId="42"/>
    <tableColumn id="2" xr3:uid="{E4DFEEB0-A881-4121-A655-D0915842160D}" name="Received Ammount office" totalsRowFunction="sum" dataDxfId="49" totalsRowDxfId="41"/>
    <tableColumn id="6" xr3:uid="{385F8A38-28BB-4DC6-9184-455B0AA16D1D}" name="Coal Cost (Office)" totalsRowFunction="sum" dataDxfId="48" totalsRowDxfId="40"/>
    <tableColumn id="3" xr3:uid="{9D1D4ECD-0A21-4E2B-BF98-895ACF4355CA}" name="From Sales" totalsRowFunction="sum" dataDxfId="47" totalsRowDxfId="39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46" totalsRowDxfId="38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45" totalsRowDxfId="37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44" totalsRowDxfId="3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9" totalsRowCount="1" headerRowDxfId="96" dataDxfId="94" totalsRowDxfId="92" headerRowBorderDxfId="95" tableBorderDxfId="93" totalsRowBorderDxfId="91">
  <autoFilter ref="A2:G368" xr:uid="{048F55D0-7C59-4C7D-B9E2-E2D147A771B3}"/>
  <sortState xmlns:xlrd2="http://schemas.microsoft.com/office/spreadsheetml/2017/richdata2" ref="A3:G368">
    <sortCondition sortBy="cellColor" ref="C2:C368" dxfId="90"/>
  </sortState>
  <tableColumns count="7">
    <tableColumn id="1" xr3:uid="{B754403C-4D9E-4B20-BD04-DDCEA8F28754}" name="Date" totalsRowLabel="Total" dataDxfId="89" totalsRowDxfId="88"/>
    <tableColumn id="2" xr3:uid="{2BD9404D-8AF3-4FF1-A0AC-2B9FFE98E27D}" name="Received Ammount office" totalsRowFunction="sum" dataDxfId="87" totalsRowDxfId="86"/>
    <tableColumn id="6" xr3:uid="{D8D3760E-EAFD-4F2C-8149-35442445DF46}" name="Coal Cost (Office)" totalsRowFunction="sum" dataDxfId="85" totalsRowDxfId="84"/>
    <tableColumn id="3" xr3:uid="{A2106D52-6268-4A66-A9ED-5157FE84FB55}" name="From Sales" totalsRowFunction="sum" dataDxfId="83" totalsRowDxfId="82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81" totalsRowDxfId="80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79" totalsRowDxfId="78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77" totalsRowDxfId="76"/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75" headerRowBorderDxfId="74" tableBorderDxfId="73" totalsRowBorderDxfId="72">
  <autoFilter ref="A1:H6" xr:uid="{7DB653EE-9AC4-4DF7-9321-07A12AD50C33}"/>
  <tableColumns count="8">
    <tableColumn id="1" xr3:uid="{8EDB222B-0FA1-4AA0-B0C9-50BE6F300161}" name="Date" dataDxfId="71"/>
    <tableColumn id="2" xr3:uid="{50099710-5FEE-468B-BCDB-5FC8F9D62107}" name="Address" dataDxfId="70"/>
    <tableColumn id="3" xr3:uid="{3646BA84-98C0-4AD4-8B6F-071269A0B5E1}" name="Product Name" dataDxfId="69"/>
    <tableColumn id="4" xr3:uid="{214BE172-A90B-4AD7-856F-CADD69475868}" name="Quantity" dataDxfId="68"/>
    <tableColumn id="5" xr3:uid="{FCEB5DE0-27FA-418A-904C-B0248413BDE5}" name="Rate" dataDxfId="67"/>
    <tableColumn id="6" xr3:uid="{DA88AFF5-071E-478C-B742-D1150ACDF354}" name="Price" dataDxfId="66"/>
    <tableColumn id="7" xr3:uid="{3B755BF1-A420-4046-9277-A6D5391A8576}" name="Discount" dataDxfId="65"/>
    <tableColumn id="8" xr3:uid="{A95B33AF-E48F-4D6A-A528-46ED04263955}" name="Final Amount" dataDxfId="6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63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62" dataDxfId="61" tableBorderDxfId="60">
  <autoFilter ref="I18:J25" xr:uid="{5B4C7238-22C1-434A-84E1-0B6F3FA4F3D4}"/>
  <tableColumns count="2">
    <tableColumn id="1" xr3:uid="{51E5809F-E80B-421D-AFCF-88E119F707A5}" name="InventoryName" dataDxfId="59"/>
    <tableColumn id="2" xr3:uid="{58CFA1BA-79C5-4916-9F45-3725F464F20C}" name="InventoryShort" dataDxfId="5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tabSelected="1" workbookViewId="0">
      <pane xSplit="1" ySplit="7" topLeftCell="B1313" activePane="bottomRight" state="frozen"/>
      <selection pane="topRight" activeCell="B1" sqref="B1"/>
      <selection pane="bottomLeft" activeCell="A8" sqref="A8"/>
      <selection pane="bottomRight" activeCell="E1340" sqref="E1340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5" t="s">
        <v>114</v>
      </c>
      <c r="K1" s="76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12068515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11770445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2048490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25887450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4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07"/>
  <sheetViews>
    <sheetView zoomScaleNormal="100" workbookViewId="0">
      <pane ySplit="1" topLeftCell="A9302" activePane="bottomLeft" state="frozen"/>
      <selection pane="bottomLeft" activeCell="E9310" sqref="E9310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1211</v>
      </c>
      <c r="P1" s="73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-167700661.68706998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1121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1121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1121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1121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1121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1121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</sheetData>
  <conditionalFormatting sqref="A2:A284">
    <cfRule type="duplicateValues" dxfId="10" priority="7"/>
    <cfRule type="duplicateValues" dxfId="9" priority="8"/>
  </conditionalFormatting>
  <conditionalFormatting sqref="A2:A200292">
    <cfRule type="duplicateValues" dxfId="8" priority="10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933"/>
  <sheetViews>
    <sheetView zoomScaleNormal="100" workbookViewId="0">
      <pane ySplit="1" topLeftCell="A9658" activePane="bottomLeft" state="frozen"/>
      <selection pane="bottomLeft" activeCell="B9664" sqref="B9664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1178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1140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1139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1111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1111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1014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1120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993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1139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1141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1024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979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1014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1024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993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1120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1080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1139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1071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1120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1130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979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1014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1024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993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1014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1143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1080</v>
      </c>
      <c r="F7346" s="10" t="s">
        <v>1138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979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1111</v>
      </c>
      <c r="F7349" s="10" t="s">
        <v>1000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1024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1144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1145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1146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1120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993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1147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1014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979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1028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1058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1111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1111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1148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993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1120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1041</v>
      </c>
      <c r="F7397" s="10" t="s">
        <v>1149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1150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1058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979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1014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1024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993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1014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1024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1151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993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1120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979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1096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1014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1152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1120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979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1096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1014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1024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1120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1014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993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1134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979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1096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1014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1153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993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1154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1141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1071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979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1096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1014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1071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1155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1024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1014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1024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1028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979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1141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1148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1041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993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1120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1156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1157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979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1014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1041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1158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1120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1146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1071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979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1014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1024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1146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1120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1027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1071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1071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979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1014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1024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992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1120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993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1159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1160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1157</v>
      </c>
      <c r="F7622" s="10" t="s">
        <v>1000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1157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1141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1157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1028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1178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979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1161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1014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1024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1162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1163</v>
      </c>
      <c r="F7640" s="10" t="s">
        <v>1111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1164</v>
      </c>
      <c r="F7641" s="10" t="s">
        <v>1111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1157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1157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1120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993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979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1014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1024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1081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1178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1165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1166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993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1120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1158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1155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979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1167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993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1120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1081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1153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1014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979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1014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1028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1162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1120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1141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979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1014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1014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1081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1024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1168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1120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1162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1157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979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1014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1081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1169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1153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1120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1170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1014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979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1014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1158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993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1120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1114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1071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1171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979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1093</v>
      </c>
      <c r="F7784" s="10" t="s">
        <v>1172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1014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1173</v>
      </c>
      <c r="F7790" s="10" t="s">
        <v>1174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1175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993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1175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1162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1120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1141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1176</v>
      </c>
      <c r="E7806" s="10" t="s">
        <v>1177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1165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1178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1014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1024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993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1179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979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1161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993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1162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1028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1099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1093</v>
      </c>
      <c r="F7838" s="10" t="s">
        <v>1180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979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1162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1014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1179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993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1071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1141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979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1181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1179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993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979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1014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993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979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1014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993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1141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1028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979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1157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1014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1182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1155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993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1071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1071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979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1014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993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1171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1157</v>
      </c>
      <c r="F7950" s="10" t="s">
        <v>1000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979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1183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1014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1184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993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1028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1162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1157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979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1183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1014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993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1111</v>
      </c>
      <c r="F7992" s="10" t="s">
        <v>1013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1157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1162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1071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979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1014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1071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1171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993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1138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1138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979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1014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1185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993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1071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1186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1206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1178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1194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1157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1157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979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1014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1071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1058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1020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1148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1186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1185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993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979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1014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1185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1501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1206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1178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1194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979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1014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1185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1162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1138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993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1105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1148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1093</v>
      </c>
      <c r="F8117" s="10" t="s">
        <v>1187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1028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1162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1188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1182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1014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979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993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979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1014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993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1058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979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1014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1189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1041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993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1024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1190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1138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979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1014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993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1206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1178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1194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979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1014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993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1188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1138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1173</v>
      </c>
      <c r="F8217" s="10" t="s">
        <v>1071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1071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1206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1206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1058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1191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979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1162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1014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1192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1192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1028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1162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993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993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1147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979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1014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1147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1191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1191</v>
      </c>
      <c r="F8254" s="10" t="s">
        <v>1000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1191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1191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979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1188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1014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1193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993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979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1188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1014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993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993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1178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1194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1195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1206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979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1014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1197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1198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993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993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1191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979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1171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1014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1182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1199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1200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1201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1188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993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993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1206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1202</v>
      </c>
      <c r="F8327" s="10" t="s">
        <v>1071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979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1014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1028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1188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993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993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1093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1093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1093</v>
      </c>
      <c r="F8347" s="10" t="s">
        <v>1203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1093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1202</v>
      </c>
      <c r="F8349" s="10" t="s">
        <v>1071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1206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979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1014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1202</v>
      </c>
      <c r="F8356" s="10" t="s">
        <v>1071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1204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993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993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979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1014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993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993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1200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1206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1093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1093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1093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1093</v>
      </c>
      <c r="F8388" s="10" t="s">
        <v>1203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1202</v>
      </c>
      <c r="F8389" s="10" t="s">
        <v>1071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979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1188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1014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1206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993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993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1093</v>
      </c>
      <c r="F8405" s="10" t="s">
        <v>1203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979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1014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1138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993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979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1014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1148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1148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993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993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1138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979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1028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1199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993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1202</v>
      </c>
      <c r="F8454" s="10" t="s">
        <v>1071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1014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1188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1188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1138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1071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979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1014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1188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1072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993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993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1202</v>
      </c>
      <c r="F8489" s="10" t="s">
        <v>1205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979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1014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993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1188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1194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993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1206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1206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979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1014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1202</v>
      </c>
      <c r="F8516" s="10" t="s">
        <v>1071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1202</v>
      </c>
      <c r="F8517" s="10" t="s">
        <v>1171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1014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993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993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1202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1206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1206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979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1014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1202</v>
      </c>
      <c r="F8537" s="10" t="s">
        <v>1071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1202</v>
      </c>
      <c r="F8538" s="10" t="s">
        <v>1171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1147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993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1207</v>
      </c>
      <c r="E8546" s="10" t="s">
        <v>592</v>
      </c>
      <c r="F8546" s="10" t="s">
        <v>1099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1178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1178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1194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979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1188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1014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993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1093</v>
      </c>
      <c r="F8567" s="10" t="s">
        <v>1187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1202</v>
      </c>
      <c r="F8568" s="10" t="s">
        <v>1071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1202</v>
      </c>
      <c r="F8569" s="10" t="s">
        <v>1171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1191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979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1014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993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993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1041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1191</v>
      </c>
      <c r="F8592" s="10" t="s">
        <v>1000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1202</v>
      </c>
      <c r="F8593" s="10" t="s">
        <v>1071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979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1024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1014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1188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1202</v>
      </c>
      <c r="F8607" s="10" t="s">
        <v>1071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979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1014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1028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1188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993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1058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1191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1191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1191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979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1014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1206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1188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1496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993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1497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1093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1093</v>
      </c>
      <c r="F8648" s="10" t="s">
        <v>1203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1202</v>
      </c>
      <c r="F8649" s="10" t="s">
        <v>1071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1093</v>
      </c>
      <c r="F8650" s="10" t="s">
        <v>1187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979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1071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1093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1178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1178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979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993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1093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1202</v>
      </c>
      <c r="F8677" s="10" t="s">
        <v>1071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1202</v>
      </c>
      <c r="F8678" s="10" t="s">
        <v>1105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979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1138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993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1191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1202</v>
      </c>
      <c r="F8693" s="10" t="s">
        <v>1105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1202</v>
      </c>
      <c r="F8694" s="10" t="s">
        <v>1071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1014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979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1014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1202</v>
      </c>
      <c r="F8701" s="10" t="s">
        <v>1071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1202</v>
      </c>
      <c r="F8702" s="10" t="s">
        <v>1105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993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1194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1028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1188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979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1014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979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1014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1498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1194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1028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993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979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1093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1093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1014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1071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1014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1206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993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1093</v>
      </c>
      <c r="F8769" s="10" t="s">
        <v>1203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1499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1105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1093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1093</v>
      </c>
      <c r="F8785" s="10" t="s">
        <v>1203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1071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1500</v>
      </c>
      <c r="F8787" s="10" t="s">
        <v>1000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1500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1500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1500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1500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993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1171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1188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1028</v>
      </c>
      <c r="F8804" s="10" t="s">
        <v>1099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1093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1028</v>
      </c>
      <c r="E8806" s="10" t="s">
        <v>1173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1093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1500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1093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1071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993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1502</v>
      </c>
      <c r="E8817" s="10" t="s">
        <v>1503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1202</v>
      </c>
      <c r="F8819" s="10" t="s">
        <v>1504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1505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1093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1093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1093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1071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1093</v>
      </c>
      <c r="F8836" s="10" t="s">
        <v>1203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1502</v>
      </c>
      <c r="E8837" s="10" t="s">
        <v>1503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1028</v>
      </c>
      <c r="E8838" s="10" t="s">
        <v>1093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1506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1507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1507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1191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1502</v>
      </c>
      <c r="E8849" s="10" t="s">
        <v>1503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1500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1191</v>
      </c>
      <c r="F8856" s="10" t="s">
        <v>1508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1500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1500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1500</v>
      </c>
      <c r="F8859" s="10" t="s">
        <v>1000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1500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1191</v>
      </c>
      <c r="F8861" s="10" t="s">
        <v>1508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1509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1058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1173</v>
      </c>
      <c r="F8867" s="10" t="s">
        <v>1114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1500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1093</v>
      </c>
      <c r="F8880" s="10" t="s">
        <v>1511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1093</v>
      </c>
      <c r="F8881" s="10" t="s">
        <v>1187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1173</v>
      </c>
      <c r="F8882" s="10" t="s">
        <v>1105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1093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1173</v>
      </c>
      <c r="F8888" s="10" t="s">
        <v>1071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1206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1014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1173</v>
      </c>
      <c r="F8892" s="10" t="s">
        <v>1186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1512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1500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1173</v>
      </c>
      <c r="F8898" s="10" t="s">
        <v>1114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1014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1093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1014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1206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1093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1093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1093</v>
      </c>
      <c r="F8913" s="10" t="s">
        <v>1203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1014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1206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1206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1513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1024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1513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1513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1513</v>
      </c>
      <c r="F8927" s="10" t="s">
        <v>1000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1513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1513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1093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1014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1014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1206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1206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1514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1515</v>
      </c>
      <c r="E8939" s="10" t="s">
        <v>1516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1515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1173</v>
      </c>
      <c r="F8948" s="10" t="s">
        <v>1071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1093</v>
      </c>
      <c r="F8949" s="10" t="s">
        <v>1517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1173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1518</v>
      </c>
      <c r="F8959" s="10" t="s">
        <v>1013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1014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1206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1093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1014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1206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1206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1014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1206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1028</v>
      </c>
      <c r="E8980" s="10" t="s">
        <v>1093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1138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1058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1513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1513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1513</v>
      </c>
      <c r="F8989" s="10" t="s">
        <v>1000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1513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1513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1093</v>
      </c>
      <c r="F8992" s="10" t="s">
        <v>1203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1093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1093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1206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1014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1206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1093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1014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1206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1206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1520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1014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1206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1014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1513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995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1520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1520</v>
      </c>
      <c r="F9040" s="10" t="s">
        <v>1000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1520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1520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1520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1513</v>
      </c>
      <c r="F9048" s="10" t="s">
        <v>1013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1014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1206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1206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1497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1093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1093</v>
      </c>
      <c r="F9062" s="10" t="s">
        <v>1203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1014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1206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993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1206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1206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1014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1206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1521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1041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1014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1206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1014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1206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1520</v>
      </c>
      <c r="F9097" s="10" t="s">
        <v>1000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1520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1520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1014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1520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1206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1513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1093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1520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1058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1520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1014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1206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1093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1093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1206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1528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1028</v>
      </c>
      <c r="E9155" s="10" t="s">
        <v>1093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1014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1014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1206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1529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1014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1206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1529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1529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1529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1529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1058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1529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1529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1206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1014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1206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1206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1206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1093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1014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1206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1520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1014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1206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1014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1206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1014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1206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1206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1014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1206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1184</v>
      </c>
      <c r="E9230" s="10" t="s">
        <v>1530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1014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1206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1014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1206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1529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1520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1531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1014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1206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1529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1529</v>
      </c>
      <c r="F9252" s="10" t="s">
        <v>1000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1529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1206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1093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1529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1014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1206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1014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1014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1206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1529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1014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1014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1206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1532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1093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1206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1533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1014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1533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1533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1093</v>
      </c>
      <c r="F9313" s="10" t="s">
        <v>1534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1093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1093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1093</v>
      </c>
      <c r="F9326" s="10" t="s">
        <v>1203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1532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1093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1532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1532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1058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1532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1532</v>
      </c>
      <c r="F9351" s="10" t="s">
        <v>1000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1532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1532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993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1093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1024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1535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1529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1093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1536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1537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1538</v>
      </c>
      <c r="F9404" s="10" t="s">
        <v>1013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1529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1202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1093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1532</v>
      </c>
      <c r="F9430" s="10" t="s">
        <v>1000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1532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1532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1532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1202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1539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1202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1532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1532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1532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1540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1540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1541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1532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1058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1535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1535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1535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1542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1543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1543</v>
      </c>
      <c r="F9518" s="10" t="s">
        <v>1000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1543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1543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1543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1024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1184</v>
      </c>
      <c r="E9529" s="10" t="s">
        <v>1530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1532</v>
      </c>
      <c r="F9530" s="10" t="s">
        <v>1013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1545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1546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1542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1545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1202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1542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1202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1545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1536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1202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1547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1202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993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1093</v>
      </c>
      <c r="F9585" s="10" t="s">
        <v>1203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1151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1545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1543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1543</v>
      </c>
      <c r="F9593" s="10" t="s">
        <v>1000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1532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1543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1202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1202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1535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1543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1058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1535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1202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981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1548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1543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1549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1093</v>
      </c>
      <c r="F9639" s="10" t="s">
        <v>1550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1202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1549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1535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1549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1543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1024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1551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1024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1093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1093</v>
      </c>
      <c r="F9663" s="10" t="s">
        <v>1203</v>
      </c>
      <c r="H9663" s="14">
        <v>2000</v>
      </c>
    </row>
    <row r="9664" spans="1:8" ht="19.5" customHeight="1" x14ac:dyDescent="0.25">
      <c r="A9664" s="4">
        <v>45597</v>
      </c>
    </row>
    <row r="9665" spans="1:1" ht="19.5" customHeight="1" x14ac:dyDescent="0.25">
      <c r="A9665" s="4">
        <v>45597</v>
      </c>
    </row>
    <row r="9666" spans="1:1" ht="19.5" customHeight="1" x14ac:dyDescent="0.25">
      <c r="A9666" s="4">
        <v>45597</v>
      </c>
    </row>
    <row r="9667" spans="1:1" ht="19.5" customHeight="1" x14ac:dyDescent="0.25">
      <c r="A9667" s="4">
        <v>45597</v>
      </c>
    </row>
    <row r="9668" spans="1:1" ht="19.5" customHeight="1" x14ac:dyDescent="0.25">
      <c r="A9668" s="4">
        <v>45597</v>
      </c>
    </row>
    <row r="9669" spans="1:1" ht="19.5" customHeight="1" x14ac:dyDescent="0.25">
      <c r="A9669" s="4">
        <v>45597</v>
      </c>
    </row>
    <row r="9670" spans="1:1" ht="19.5" customHeight="1" x14ac:dyDescent="0.25">
      <c r="A9670" s="4">
        <v>45597</v>
      </c>
    </row>
    <row r="9671" spans="1:1" ht="19.5" customHeight="1" x14ac:dyDescent="0.25">
      <c r="A9671" s="4">
        <v>45597</v>
      </c>
    </row>
    <row r="9672" spans="1:1" ht="19.5" customHeight="1" x14ac:dyDescent="0.25">
      <c r="A9672" s="4">
        <v>45597</v>
      </c>
    </row>
    <row r="9673" spans="1:1" ht="19.5" customHeight="1" x14ac:dyDescent="0.25">
      <c r="A9673" s="4">
        <v>45597</v>
      </c>
    </row>
    <row r="9674" spans="1:1" ht="19.5" customHeight="1" x14ac:dyDescent="0.25">
      <c r="A9674" s="4">
        <v>45597</v>
      </c>
    </row>
    <row r="9675" spans="1:1" ht="19.5" customHeight="1" x14ac:dyDescent="0.25">
      <c r="A9675" s="4">
        <v>45597</v>
      </c>
    </row>
    <row r="9676" spans="1:1" ht="19.5" customHeight="1" x14ac:dyDescent="0.25">
      <c r="A9676" s="4">
        <v>45597</v>
      </c>
    </row>
    <row r="9677" spans="1:1" ht="19.5" customHeight="1" x14ac:dyDescent="0.25">
      <c r="A9677" s="4">
        <v>45597</v>
      </c>
    </row>
    <row r="9678" spans="1:1" ht="19.5" customHeight="1" x14ac:dyDescent="0.25">
      <c r="A9678" s="4">
        <v>45597</v>
      </c>
    </row>
    <row r="9679" spans="1:1" ht="19.5" customHeight="1" x14ac:dyDescent="0.25">
      <c r="A9679" s="4">
        <v>45597</v>
      </c>
    </row>
    <row r="9680" spans="1:1" ht="19.5" customHeight="1" x14ac:dyDescent="0.25">
      <c r="A9680" s="4">
        <v>45597</v>
      </c>
    </row>
    <row r="9681" spans="1:1" ht="19.5" customHeight="1" x14ac:dyDescent="0.25">
      <c r="A9681" s="4">
        <v>45597</v>
      </c>
    </row>
    <row r="9682" spans="1:1" ht="19.5" customHeight="1" x14ac:dyDescent="0.25">
      <c r="A9682" s="4">
        <v>45597</v>
      </c>
    </row>
    <row r="9683" spans="1:1" ht="19.5" customHeight="1" x14ac:dyDescent="0.25">
      <c r="A9683" s="4">
        <v>45597</v>
      </c>
    </row>
    <row r="9684" spans="1:1" ht="19.5" customHeight="1" x14ac:dyDescent="0.25">
      <c r="A9684" s="4">
        <v>45597</v>
      </c>
    </row>
    <row r="9685" spans="1:1" ht="19.5" customHeight="1" x14ac:dyDescent="0.25">
      <c r="A9685" s="4">
        <v>45597</v>
      </c>
    </row>
    <row r="9686" spans="1:1" ht="19.5" customHeight="1" x14ac:dyDescent="0.25">
      <c r="A9686" s="4">
        <v>45597</v>
      </c>
    </row>
    <row r="9687" spans="1:1" ht="19.5" customHeight="1" x14ac:dyDescent="0.25">
      <c r="A9687" s="4">
        <v>45597</v>
      </c>
    </row>
    <row r="9688" spans="1:1" ht="19.5" customHeight="1" x14ac:dyDescent="0.25">
      <c r="A9688" s="4">
        <v>45597</v>
      </c>
    </row>
    <row r="9689" spans="1:1" ht="19.5" customHeight="1" x14ac:dyDescent="0.25">
      <c r="A9689" s="4">
        <v>45597</v>
      </c>
    </row>
    <row r="9690" spans="1:1" ht="19.5" customHeight="1" x14ac:dyDescent="0.25">
      <c r="A9690" s="4">
        <v>45597</v>
      </c>
    </row>
    <row r="9691" spans="1:1" ht="19.5" customHeight="1" x14ac:dyDescent="0.25">
      <c r="A9691" s="4">
        <v>45597</v>
      </c>
    </row>
    <row r="9692" spans="1:1" ht="19.5" customHeight="1" x14ac:dyDescent="0.25">
      <c r="A9692" s="4">
        <v>45597</v>
      </c>
    </row>
    <row r="9693" spans="1:1" ht="19.5" customHeight="1" x14ac:dyDescent="0.25">
      <c r="A9693" s="4">
        <v>45597</v>
      </c>
    </row>
    <row r="9694" spans="1:1" ht="19.5" customHeight="1" x14ac:dyDescent="0.25">
      <c r="A9694" s="4">
        <v>45597</v>
      </c>
    </row>
    <row r="9695" spans="1:1" ht="19.5" customHeight="1" x14ac:dyDescent="0.25">
      <c r="A9695" s="4">
        <v>45597</v>
      </c>
    </row>
    <row r="9696" spans="1:1" ht="19.5" customHeight="1" x14ac:dyDescent="0.25">
      <c r="A9696" s="4">
        <v>45597</v>
      </c>
    </row>
    <row r="9697" spans="1:1" ht="19.5" customHeight="1" x14ac:dyDescent="0.25">
      <c r="A9697" s="4">
        <v>45597</v>
      </c>
    </row>
    <row r="9698" spans="1:1" ht="19.5" customHeight="1" x14ac:dyDescent="0.25">
      <c r="A9698" s="4">
        <v>45597</v>
      </c>
    </row>
    <row r="9699" spans="1:1" ht="19.5" customHeight="1" x14ac:dyDescent="0.25">
      <c r="A9699" s="4">
        <v>45597</v>
      </c>
    </row>
    <row r="9700" spans="1:1" ht="19.5" customHeight="1" x14ac:dyDescent="0.25">
      <c r="A9700" s="4">
        <v>45597</v>
      </c>
    </row>
    <row r="9701" spans="1:1" ht="19.5" customHeight="1" x14ac:dyDescent="0.25">
      <c r="A9701" s="4">
        <v>45597</v>
      </c>
    </row>
    <row r="9702" spans="1:1" ht="19.5" customHeight="1" x14ac:dyDescent="0.25">
      <c r="A9702" s="4">
        <v>45597</v>
      </c>
    </row>
    <row r="9703" spans="1:1" ht="19.5" customHeight="1" x14ac:dyDescent="0.25">
      <c r="A9703" s="4">
        <v>45597</v>
      </c>
    </row>
    <row r="9704" spans="1:1" ht="19.5" customHeight="1" x14ac:dyDescent="0.25">
      <c r="A9704" s="4">
        <v>45597</v>
      </c>
    </row>
    <row r="9705" spans="1:1" ht="19.5" customHeight="1" x14ac:dyDescent="0.25">
      <c r="A9705" s="4">
        <v>45597</v>
      </c>
    </row>
    <row r="9706" spans="1:1" ht="19.5" customHeight="1" x14ac:dyDescent="0.25">
      <c r="A9706" s="4">
        <v>45597</v>
      </c>
    </row>
    <row r="9707" spans="1:1" ht="19.5" customHeight="1" x14ac:dyDescent="0.25">
      <c r="A9707" s="4">
        <v>45597</v>
      </c>
    </row>
    <row r="9708" spans="1:1" ht="19.5" customHeight="1" x14ac:dyDescent="0.25">
      <c r="A9708" s="4">
        <v>45597</v>
      </c>
    </row>
    <row r="9709" spans="1:1" ht="19.5" customHeight="1" x14ac:dyDescent="0.25">
      <c r="A9709" s="4">
        <v>45597</v>
      </c>
    </row>
    <row r="9710" spans="1:1" ht="19.5" customHeight="1" x14ac:dyDescent="0.25">
      <c r="A9710" s="4">
        <v>45597</v>
      </c>
    </row>
    <row r="9711" spans="1:1" ht="19.5" customHeight="1" x14ac:dyDescent="0.25">
      <c r="A9711" s="4">
        <v>45597</v>
      </c>
    </row>
    <row r="9712" spans="1:1" ht="19.5" customHeight="1" x14ac:dyDescent="0.25">
      <c r="A9712" s="4">
        <v>45597</v>
      </c>
    </row>
    <row r="9713" spans="1:1" ht="19.5" customHeight="1" x14ac:dyDescent="0.25">
      <c r="A9713" s="4">
        <v>45597</v>
      </c>
    </row>
    <row r="9714" spans="1:1" ht="19.5" customHeight="1" x14ac:dyDescent="0.25">
      <c r="A9714" s="4">
        <v>45597</v>
      </c>
    </row>
    <row r="9715" spans="1:1" ht="19.5" customHeight="1" x14ac:dyDescent="0.25">
      <c r="A9715" s="4">
        <v>45597</v>
      </c>
    </row>
    <row r="9716" spans="1:1" ht="19.5" customHeight="1" x14ac:dyDescent="0.25">
      <c r="A9716" s="4">
        <v>45597</v>
      </c>
    </row>
    <row r="9717" spans="1:1" ht="19.5" customHeight="1" x14ac:dyDescent="0.25">
      <c r="A9717" s="4">
        <v>45597</v>
      </c>
    </row>
    <row r="9718" spans="1:1" ht="19.5" customHeight="1" x14ac:dyDescent="0.25">
      <c r="A9718" s="4">
        <v>45597</v>
      </c>
    </row>
    <row r="9719" spans="1:1" ht="19.5" customHeight="1" x14ac:dyDescent="0.25">
      <c r="A9719" s="4">
        <v>45597</v>
      </c>
    </row>
    <row r="9720" spans="1:1" ht="19.5" customHeight="1" x14ac:dyDescent="0.25">
      <c r="A9720" s="4">
        <v>45597</v>
      </c>
    </row>
    <row r="9721" spans="1:1" ht="19.5" customHeight="1" x14ac:dyDescent="0.25">
      <c r="A9721" s="4">
        <v>45597</v>
      </c>
    </row>
    <row r="9722" spans="1:1" ht="19.5" customHeight="1" x14ac:dyDescent="0.25">
      <c r="A9722" s="4">
        <v>45597</v>
      </c>
    </row>
    <row r="9723" spans="1:1" ht="19.5" customHeight="1" x14ac:dyDescent="0.25">
      <c r="A9723" s="4">
        <v>45597</v>
      </c>
    </row>
    <row r="9724" spans="1:1" ht="19.5" customHeight="1" x14ac:dyDescent="0.25">
      <c r="A9724" s="4">
        <v>45597</v>
      </c>
    </row>
    <row r="9725" spans="1:1" ht="19.5" customHeight="1" x14ac:dyDescent="0.25">
      <c r="A9725" s="4">
        <v>45597</v>
      </c>
    </row>
    <row r="9726" spans="1:1" ht="19.5" customHeight="1" x14ac:dyDescent="0.25">
      <c r="A9726" s="4">
        <v>45597</v>
      </c>
    </row>
    <row r="9727" spans="1:1" ht="19.5" customHeight="1" x14ac:dyDescent="0.25">
      <c r="A9727" s="4">
        <v>45597</v>
      </c>
    </row>
    <row r="9728" spans="1:1" ht="19.5" customHeight="1" x14ac:dyDescent="0.25">
      <c r="A9728" s="4">
        <v>45597</v>
      </c>
    </row>
    <row r="9729" spans="1:1" ht="19.5" customHeight="1" x14ac:dyDescent="0.25">
      <c r="A9729" s="4">
        <v>45597</v>
      </c>
    </row>
    <row r="9730" spans="1:1" ht="19.5" customHeight="1" x14ac:dyDescent="0.25">
      <c r="A9730" s="4">
        <v>45597</v>
      </c>
    </row>
    <row r="9731" spans="1:1" ht="19.5" customHeight="1" x14ac:dyDescent="0.25">
      <c r="A9731" s="4">
        <v>45597</v>
      </c>
    </row>
    <row r="9732" spans="1:1" ht="19.5" customHeight="1" x14ac:dyDescent="0.25">
      <c r="A9732" s="4">
        <v>45597</v>
      </c>
    </row>
    <row r="9733" spans="1:1" ht="19.5" customHeight="1" x14ac:dyDescent="0.25">
      <c r="A9733" s="4">
        <v>45597</v>
      </c>
    </row>
    <row r="9734" spans="1:1" ht="19.5" customHeight="1" x14ac:dyDescent="0.25">
      <c r="A9734" s="4">
        <v>45597</v>
      </c>
    </row>
    <row r="9735" spans="1:1" ht="19.5" customHeight="1" x14ac:dyDescent="0.25">
      <c r="A9735" s="4">
        <v>45597</v>
      </c>
    </row>
    <row r="9736" spans="1:1" ht="19.5" customHeight="1" x14ac:dyDescent="0.25">
      <c r="A9736" s="4">
        <v>45597</v>
      </c>
    </row>
    <row r="9737" spans="1:1" ht="19.5" customHeight="1" x14ac:dyDescent="0.25">
      <c r="A9737" s="4">
        <v>45597</v>
      </c>
    </row>
    <row r="9738" spans="1:1" ht="19.5" customHeight="1" x14ac:dyDescent="0.25">
      <c r="A9738" s="4">
        <v>45597</v>
      </c>
    </row>
    <row r="9739" spans="1:1" ht="19.5" customHeight="1" x14ac:dyDescent="0.25">
      <c r="A9739" s="4">
        <v>45597</v>
      </c>
    </row>
    <row r="9740" spans="1:1" ht="19.5" customHeight="1" x14ac:dyDescent="0.25">
      <c r="A9740" s="4">
        <v>45597</v>
      </c>
    </row>
    <row r="9741" spans="1:1" ht="19.5" customHeight="1" x14ac:dyDescent="0.25">
      <c r="A9741" s="4">
        <v>45597</v>
      </c>
    </row>
    <row r="9742" spans="1:1" ht="19.5" customHeight="1" x14ac:dyDescent="0.25">
      <c r="A9742" s="4">
        <v>45597</v>
      </c>
    </row>
    <row r="9743" spans="1:1" ht="19.5" customHeight="1" x14ac:dyDescent="0.25">
      <c r="A9743" s="4">
        <v>45597</v>
      </c>
    </row>
    <row r="9744" spans="1:1" ht="19.5" customHeight="1" x14ac:dyDescent="0.25">
      <c r="A9744" s="4">
        <v>45597</v>
      </c>
    </row>
    <row r="9745" spans="1:1" ht="19.5" customHeight="1" x14ac:dyDescent="0.25">
      <c r="A9745" s="4">
        <v>45597</v>
      </c>
    </row>
    <row r="9746" spans="1:1" ht="19.5" customHeight="1" x14ac:dyDescent="0.25">
      <c r="A9746" s="4">
        <v>45597</v>
      </c>
    </row>
    <row r="9747" spans="1:1" ht="19.5" customHeight="1" x14ac:dyDescent="0.25">
      <c r="A9747" s="4">
        <v>45597</v>
      </c>
    </row>
    <row r="9748" spans="1:1" ht="19.5" customHeight="1" x14ac:dyDescent="0.25">
      <c r="A9748" s="4">
        <v>45597</v>
      </c>
    </row>
    <row r="9749" spans="1:1" ht="19.5" customHeight="1" x14ac:dyDescent="0.25">
      <c r="A9749" s="4">
        <v>45597</v>
      </c>
    </row>
    <row r="9750" spans="1:1" ht="19.5" customHeight="1" x14ac:dyDescent="0.25">
      <c r="A9750" s="4">
        <v>45597</v>
      </c>
    </row>
    <row r="9751" spans="1:1" ht="19.5" customHeight="1" x14ac:dyDescent="0.25">
      <c r="A9751" s="4">
        <v>45597</v>
      </c>
    </row>
    <row r="9752" spans="1:1" ht="19.5" customHeight="1" x14ac:dyDescent="0.25">
      <c r="A9752" s="4">
        <v>45597</v>
      </c>
    </row>
    <row r="9753" spans="1:1" ht="19.5" customHeight="1" x14ac:dyDescent="0.25">
      <c r="A9753" s="4">
        <v>45597</v>
      </c>
    </row>
    <row r="9754" spans="1:1" ht="19.5" customHeight="1" x14ac:dyDescent="0.25">
      <c r="A9754" s="4">
        <v>45597</v>
      </c>
    </row>
    <row r="9755" spans="1:1" ht="19.5" customHeight="1" x14ac:dyDescent="0.25">
      <c r="A9755" s="4">
        <v>45597</v>
      </c>
    </row>
    <row r="9756" spans="1:1" ht="19.5" customHeight="1" x14ac:dyDescent="0.25">
      <c r="A9756" s="4">
        <v>45597</v>
      </c>
    </row>
    <row r="9757" spans="1:1" ht="19.5" customHeight="1" x14ac:dyDescent="0.25">
      <c r="A9757" s="4">
        <v>45597</v>
      </c>
    </row>
    <row r="9758" spans="1:1" ht="19.5" customHeight="1" x14ac:dyDescent="0.25">
      <c r="A9758" s="4">
        <v>45597</v>
      </c>
    </row>
    <row r="9759" spans="1:1" ht="19.5" customHeight="1" x14ac:dyDescent="0.25">
      <c r="A9759" s="4">
        <v>45597</v>
      </c>
    </row>
    <row r="9760" spans="1:1" ht="19.5" customHeight="1" x14ac:dyDescent="0.25">
      <c r="A9760" s="4">
        <v>45597</v>
      </c>
    </row>
    <row r="9761" spans="1:1" ht="19.5" customHeight="1" x14ac:dyDescent="0.25">
      <c r="A9761" s="4">
        <v>45597</v>
      </c>
    </row>
    <row r="9762" spans="1:1" ht="19.5" customHeight="1" x14ac:dyDescent="0.25">
      <c r="A9762" s="4">
        <v>45597</v>
      </c>
    </row>
    <row r="9763" spans="1:1" ht="19.5" customHeight="1" x14ac:dyDescent="0.25">
      <c r="A9763" s="4">
        <v>45597</v>
      </c>
    </row>
    <row r="9764" spans="1:1" ht="19.5" customHeight="1" x14ac:dyDescent="0.25">
      <c r="A9764" s="4">
        <v>45597</v>
      </c>
    </row>
    <row r="9765" spans="1:1" ht="19.5" customHeight="1" x14ac:dyDescent="0.25">
      <c r="A9765" s="4">
        <v>45597</v>
      </c>
    </row>
    <row r="9766" spans="1:1" ht="19.5" customHeight="1" x14ac:dyDescent="0.25">
      <c r="A9766" s="4">
        <v>45597</v>
      </c>
    </row>
    <row r="9767" spans="1:1" ht="19.5" customHeight="1" x14ac:dyDescent="0.25">
      <c r="A9767" s="4">
        <v>45597</v>
      </c>
    </row>
    <row r="9768" spans="1:1" ht="19.5" customHeight="1" x14ac:dyDescent="0.25">
      <c r="A9768" s="4">
        <v>45597</v>
      </c>
    </row>
    <row r="9769" spans="1:1" ht="19.5" customHeight="1" x14ac:dyDescent="0.25">
      <c r="A9769" s="4">
        <v>45597</v>
      </c>
    </row>
    <row r="9770" spans="1:1" ht="19.5" customHeight="1" x14ac:dyDescent="0.25">
      <c r="A9770" s="4">
        <v>45597</v>
      </c>
    </row>
    <row r="9771" spans="1:1" ht="19.5" customHeight="1" x14ac:dyDescent="0.25">
      <c r="A9771" s="4">
        <v>45597</v>
      </c>
    </row>
    <row r="9772" spans="1:1" ht="19.5" customHeight="1" x14ac:dyDescent="0.25">
      <c r="A9772" s="4">
        <v>45597</v>
      </c>
    </row>
    <row r="9773" spans="1:1" ht="19.5" customHeight="1" x14ac:dyDescent="0.25">
      <c r="A9773" s="4">
        <v>45597</v>
      </c>
    </row>
    <row r="9774" spans="1:1" ht="19.5" customHeight="1" x14ac:dyDescent="0.25">
      <c r="A9774" s="4">
        <v>45597</v>
      </c>
    </row>
    <row r="9775" spans="1:1" ht="19.5" customHeight="1" x14ac:dyDescent="0.25">
      <c r="A9775" s="4">
        <v>45597</v>
      </c>
    </row>
    <row r="9776" spans="1:1" ht="19.5" customHeight="1" x14ac:dyDescent="0.25">
      <c r="A9776" s="4">
        <v>45597</v>
      </c>
    </row>
    <row r="9777" spans="1:1" ht="19.5" customHeight="1" x14ac:dyDescent="0.25">
      <c r="A9777" s="4">
        <v>45597</v>
      </c>
    </row>
    <row r="9778" spans="1:1" ht="19.5" customHeight="1" x14ac:dyDescent="0.25">
      <c r="A9778" s="4">
        <v>45597</v>
      </c>
    </row>
    <row r="9779" spans="1:1" ht="19.5" customHeight="1" x14ac:dyDescent="0.25">
      <c r="A9779" s="4">
        <v>45597</v>
      </c>
    </row>
    <row r="9780" spans="1:1" ht="19.5" customHeight="1" x14ac:dyDescent="0.25">
      <c r="A9780" s="4">
        <v>45597</v>
      </c>
    </row>
    <row r="9781" spans="1:1" ht="19.5" customHeight="1" x14ac:dyDescent="0.25">
      <c r="A9781" s="4">
        <v>45597</v>
      </c>
    </row>
    <row r="9782" spans="1:1" ht="19.5" customHeight="1" x14ac:dyDescent="0.25">
      <c r="A9782" s="4">
        <v>45597</v>
      </c>
    </row>
    <row r="9783" spans="1:1" ht="19.5" customHeight="1" x14ac:dyDescent="0.25">
      <c r="A9783" s="4">
        <v>45597</v>
      </c>
    </row>
    <row r="9784" spans="1:1" ht="19.5" customHeight="1" x14ac:dyDescent="0.25">
      <c r="A9784" s="4">
        <v>45597</v>
      </c>
    </row>
    <row r="9785" spans="1:1" ht="19.5" customHeight="1" x14ac:dyDescent="0.25">
      <c r="A9785" s="4">
        <v>45597</v>
      </c>
    </row>
    <row r="9786" spans="1:1" ht="19.5" customHeight="1" x14ac:dyDescent="0.25">
      <c r="A9786" s="4">
        <v>45597</v>
      </c>
    </row>
    <row r="9787" spans="1:1" ht="19.5" customHeight="1" x14ac:dyDescent="0.25">
      <c r="A9787" s="4">
        <v>45597</v>
      </c>
    </row>
    <row r="9788" spans="1:1" ht="19.5" customHeight="1" x14ac:dyDescent="0.25">
      <c r="A9788" s="4">
        <v>45597</v>
      </c>
    </row>
    <row r="9789" spans="1:1" ht="19.5" customHeight="1" x14ac:dyDescent="0.25">
      <c r="A9789" s="4">
        <v>45597</v>
      </c>
    </row>
    <row r="9790" spans="1:1" ht="19.5" customHeight="1" x14ac:dyDescent="0.25">
      <c r="A9790" s="4">
        <v>45597</v>
      </c>
    </row>
    <row r="9791" spans="1:1" ht="19.5" customHeight="1" x14ac:dyDescent="0.25">
      <c r="A9791" s="4">
        <v>45597</v>
      </c>
    </row>
    <row r="9792" spans="1:1" ht="19.5" customHeight="1" x14ac:dyDescent="0.25">
      <c r="A9792" s="4">
        <v>45597</v>
      </c>
    </row>
    <row r="9793" spans="1:1" ht="19.5" customHeight="1" x14ac:dyDescent="0.25">
      <c r="A9793" s="4">
        <v>45597</v>
      </c>
    </row>
    <row r="9794" spans="1:1" ht="19.5" customHeight="1" x14ac:dyDescent="0.25">
      <c r="A9794" s="4">
        <v>45597</v>
      </c>
    </row>
    <row r="9795" spans="1:1" ht="19.5" customHeight="1" x14ac:dyDescent="0.25">
      <c r="A9795" s="4">
        <v>45597</v>
      </c>
    </row>
    <row r="9796" spans="1:1" ht="19.5" customHeight="1" x14ac:dyDescent="0.25">
      <c r="A9796" s="4">
        <v>45597</v>
      </c>
    </row>
    <row r="9797" spans="1:1" ht="19.5" customHeight="1" x14ac:dyDescent="0.25">
      <c r="A9797" s="4">
        <v>45597</v>
      </c>
    </row>
    <row r="9798" spans="1:1" ht="19.5" customHeight="1" x14ac:dyDescent="0.25">
      <c r="A9798" s="4">
        <v>45597</v>
      </c>
    </row>
    <row r="9799" spans="1:1" ht="19.5" customHeight="1" x14ac:dyDescent="0.25">
      <c r="A9799" s="4">
        <v>45597</v>
      </c>
    </row>
    <row r="9800" spans="1:1" ht="19.5" customHeight="1" x14ac:dyDescent="0.25">
      <c r="A9800" s="4">
        <v>45597</v>
      </c>
    </row>
    <row r="9801" spans="1:1" ht="19.5" customHeight="1" x14ac:dyDescent="0.25">
      <c r="A9801" s="4">
        <v>45597</v>
      </c>
    </row>
    <row r="9802" spans="1:1" ht="19.5" customHeight="1" x14ac:dyDescent="0.25">
      <c r="A9802" s="4">
        <v>45597</v>
      </c>
    </row>
    <row r="9803" spans="1:1" ht="19.5" customHeight="1" x14ac:dyDescent="0.25">
      <c r="A9803" s="4">
        <v>45597</v>
      </c>
    </row>
    <row r="9804" spans="1:1" ht="19.5" customHeight="1" x14ac:dyDescent="0.25">
      <c r="A9804" s="4">
        <v>45597</v>
      </c>
    </row>
    <row r="9805" spans="1:1" ht="19.5" customHeight="1" x14ac:dyDescent="0.25">
      <c r="A9805" s="4">
        <v>45597</v>
      </c>
    </row>
    <row r="9806" spans="1:1" ht="19.5" customHeight="1" x14ac:dyDescent="0.25">
      <c r="A9806" s="4">
        <v>45597</v>
      </c>
    </row>
    <row r="9807" spans="1:1" ht="19.5" customHeight="1" x14ac:dyDescent="0.25">
      <c r="A9807" s="4">
        <v>45597</v>
      </c>
    </row>
    <row r="9808" spans="1:1" ht="19.5" customHeight="1" x14ac:dyDescent="0.25">
      <c r="A9808" s="4">
        <v>45597</v>
      </c>
    </row>
    <row r="9809" spans="1:1" ht="19.5" customHeight="1" x14ac:dyDescent="0.25">
      <c r="A9809" s="4">
        <v>45597</v>
      </c>
    </row>
    <row r="9810" spans="1:1" ht="19.5" customHeight="1" x14ac:dyDescent="0.25">
      <c r="A9810" s="4">
        <v>45597</v>
      </c>
    </row>
    <row r="9811" spans="1:1" ht="19.5" customHeight="1" x14ac:dyDescent="0.25">
      <c r="A9811" s="4">
        <v>45597</v>
      </c>
    </row>
    <row r="9812" spans="1:1" ht="19.5" customHeight="1" x14ac:dyDescent="0.25">
      <c r="A9812" s="4">
        <v>45597</v>
      </c>
    </row>
    <row r="9813" spans="1:1" ht="19.5" customHeight="1" x14ac:dyDescent="0.25">
      <c r="A9813" s="4">
        <v>45597</v>
      </c>
    </row>
    <row r="9814" spans="1:1" ht="19.5" customHeight="1" x14ac:dyDescent="0.25">
      <c r="A9814" s="4">
        <v>45597</v>
      </c>
    </row>
    <row r="9815" spans="1:1" ht="19.5" customHeight="1" x14ac:dyDescent="0.25">
      <c r="A9815" s="4">
        <v>45597</v>
      </c>
    </row>
    <row r="9816" spans="1:1" ht="19.5" customHeight="1" x14ac:dyDescent="0.25">
      <c r="A9816" s="4">
        <v>45597</v>
      </c>
    </row>
    <row r="9817" spans="1:1" ht="19.5" customHeight="1" x14ac:dyDescent="0.25">
      <c r="A9817" s="4">
        <v>45597</v>
      </c>
    </row>
    <row r="9818" spans="1:1" ht="19.5" customHeight="1" x14ac:dyDescent="0.25">
      <c r="A9818" s="4">
        <v>45597</v>
      </c>
    </row>
    <row r="9819" spans="1:1" ht="19.5" customHeight="1" x14ac:dyDescent="0.25">
      <c r="A9819" s="4">
        <v>45597</v>
      </c>
    </row>
    <row r="9820" spans="1:1" ht="19.5" customHeight="1" x14ac:dyDescent="0.25">
      <c r="A9820" s="4">
        <v>45597</v>
      </c>
    </row>
    <row r="9821" spans="1:1" ht="19.5" customHeight="1" x14ac:dyDescent="0.25">
      <c r="A9821" s="4">
        <v>45597</v>
      </c>
    </row>
    <row r="9822" spans="1:1" ht="19.5" customHeight="1" x14ac:dyDescent="0.25">
      <c r="A9822" s="4">
        <v>45597</v>
      </c>
    </row>
    <row r="9823" spans="1:1" ht="19.5" customHeight="1" x14ac:dyDescent="0.25">
      <c r="A9823" s="4">
        <v>45597</v>
      </c>
    </row>
    <row r="9824" spans="1:1" ht="19.5" customHeight="1" x14ac:dyDescent="0.25">
      <c r="A9824" s="4">
        <v>45597</v>
      </c>
    </row>
    <row r="9825" spans="1:1" ht="19.5" customHeight="1" x14ac:dyDescent="0.25">
      <c r="A9825" s="4">
        <v>45597</v>
      </c>
    </row>
    <row r="9826" spans="1:1" ht="19.5" customHeight="1" x14ac:dyDescent="0.25">
      <c r="A9826" s="4">
        <v>45597</v>
      </c>
    </row>
    <row r="9827" spans="1:1" ht="19.5" customHeight="1" x14ac:dyDescent="0.25">
      <c r="A9827" s="4">
        <v>45597</v>
      </c>
    </row>
    <row r="9828" spans="1:1" ht="19.5" customHeight="1" x14ac:dyDescent="0.25">
      <c r="A9828" s="4">
        <v>45597</v>
      </c>
    </row>
    <row r="9829" spans="1:1" ht="19.5" customHeight="1" x14ac:dyDescent="0.25">
      <c r="A9829" s="4">
        <v>45597</v>
      </c>
    </row>
    <row r="9830" spans="1:1" ht="19.5" customHeight="1" x14ac:dyDescent="0.25">
      <c r="A9830" s="4">
        <v>45597</v>
      </c>
    </row>
    <row r="9831" spans="1:1" ht="19.5" customHeight="1" x14ac:dyDescent="0.25">
      <c r="A9831" s="4">
        <v>45597</v>
      </c>
    </row>
    <row r="9832" spans="1:1" ht="19.5" customHeight="1" x14ac:dyDescent="0.25">
      <c r="A9832" s="4">
        <v>45597</v>
      </c>
    </row>
    <row r="9833" spans="1:1" ht="19.5" customHeight="1" x14ac:dyDescent="0.25">
      <c r="A9833" s="4">
        <v>45597</v>
      </c>
    </row>
    <row r="9834" spans="1:1" ht="19.5" customHeight="1" x14ac:dyDescent="0.25">
      <c r="A9834" s="4">
        <v>45597</v>
      </c>
    </row>
    <row r="9835" spans="1:1" ht="19.5" customHeight="1" x14ac:dyDescent="0.25">
      <c r="A9835" s="4">
        <v>45597</v>
      </c>
    </row>
    <row r="9836" spans="1:1" ht="19.5" customHeight="1" x14ac:dyDescent="0.25">
      <c r="A9836" s="4">
        <v>45597</v>
      </c>
    </row>
    <row r="9837" spans="1:1" ht="19.5" customHeight="1" x14ac:dyDescent="0.25">
      <c r="A9837" s="4">
        <v>45597</v>
      </c>
    </row>
    <row r="9838" spans="1:1" ht="19.5" customHeight="1" x14ac:dyDescent="0.25">
      <c r="A9838" s="4">
        <v>45597</v>
      </c>
    </row>
    <row r="9839" spans="1:1" ht="19.5" customHeight="1" x14ac:dyDescent="0.25">
      <c r="A9839" s="4">
        <v>45597</v>
      </c>
    </row>
    <row r="9840" spans="1:1" ht="19.5" customHeight="1" x14ac:dyDescent="0.25">
      <c r="A9840" s="4">
        <v>45597</v>
      </c>
    </row>
    <row r="9841" spans="1:1" ht="19.5" customHeight="1" x14ac:dyDescent="0.25">
      <c r="A9841" s="4">
        <v>45597</v>
      </c>
    </row>
    <row r="9842" spans="1:1" ht="19.5" customHeight="1" x14ac:dyDescent="0.25">
      <c r="A9842" s="4">
        <v>45597</v>
      </c>
    </row>
    <row r="9843" spans="1:1" ht="19.5" customHeight="1" x14ac:dyDescent="0.25">
      <c r="A9843" s="4">
        <v>45597</v>
      </c>
    </row>
    <row r="9844" spans="1:1" ht="19.5" customHeight="1" x14ac:dyDescent="0.25">
      <c r="A9844" s="4">
        <v>45597</v>
      </c>
    </row>
    <row r="9845" spans="1:1" ht="19.5" customHeight="1" x14ac:dyDescent="0.25">
      <c r="A9845" s="4">
        <v>45597</v>
      </c>
    </row>
    <row r="9846" spans="1:1" ht="19.5" customHeight="1" x14ac:dyDescent="0.25">
      <c r="A9846" s="4">
        <v>45597</v>
      </c>
    </row>
    <row r="9847" spans="1:1" ht="19.5" customHeight="1" x14ac:dyDescent="0.25">
      <c r="A9847" s="4">
        <v>45597</v>
      </c>
    </row>
    <row r="9848" spans="1:1" ht="19.5" customHeight="1" x14ac:dyDescent="0.25">
      <c r="A9848" s="4">
        <v>45597</v>
      </c>
    </row>
    <row r="9849" spans="1:1" ht="19.5" customHeight="1" x14ac:dyDescent="0.25">
      <c r="A9849" s="4">
        <v>45597</v>
      </c>
    </row>
    <row r="9850" spans="1:1" ht="19.5" customHeight="1" x14ac:dyDescent="0.25">
      <c r="A9850" s="4">
        <v>45597</v>
      </c>
    </row>
    <row r="9851" spans="1:1" ht="19.5" customHeight="1" x14ac:dyDescent="0.25">
      <c r="A9851" s="4">
        <v>45597</v>
      </c>
    </row>
    <row r="9852" spans="1:1" ht="19.5" customHeight="1" x14ac:dyDescent="0.25">
      <c r="A9852" s="4">
        <v>45597</v>
      </c>
    </row>
    <row r="9853" spans="1:1" ht="19.5" customHeight="1" x14ac:dyDescent="0.25">
      <c r="A9853" s="4">
        <v>45597</v>
      </c>
    </row>
    <row r="9854" spans="1:1" ht="19.5" customHeight="1" x14ac:dyDescent="0.25">
      <c r="A9854" s="4">
        <v>45597</v>
      </c>
    </row>
    <row r="9855" spans="1:1" ht="19.5" customHeight="1" x14ac:dyDescent="0.25">
      <c r="A9855" s="4">
        <v>45597</v>
      </c>
    </row>
    <row r="9856" spans="1:1" ht="19.5" customHeight="1" x14ac:dyDescent="0.25">
      <c r="A9856" s="4">
        <v>45597</v>
      </c>
    </row>
    <row r="9857" spans="1:1" ht="19.5" customHeight="1" x14ac:dyDescent="0.25">
      <c r="A9857" s="4">
        <v>45597</v>
      </c>
    </row>
    <row r="9858" spans="1:1" ht="19.5" customHeight="1" x14ac:dyDescent="0.25">
      <c r="A9858" s="4">
        <v>45597</v>
      </c>
    </row>
    <row r="9859" spans="1:1" ht="19.5" customHeight="1" x14ac:dyDescent="0.25">
      <c r="A9859" s="4">
        <v>45597</v>
      </c>
    </row>
    <row r="9860" spans="1:1" ht="19.5" customHeight="1" x14ac:dyDescent="0.25">
      <c r="A9860" s="4">
        <v>45597</v>
      </c>
    </row>
    <row r="9861" spans="1:1" ht="19.5" customHeight="1" x14ac:dyDescent="0.25">
      <c r="A9861" s="4">
        <v>45597</v>
      </c>
    </row>
    <row r="9862" spans="1:1" ht="19.5" customHeight="1" x14ac:dyDescent="0.25">
      <c r="A9862" s="4">
        <v>45597</v>
      </c>
    </row>
    <row r="9863" spans="1:1" ht="19.5" customHeight="1" x14ac:dyDescent="0.25">
      <c r="A9863" s="4">
        <v>45597</v>
      </c>
    </row>
    <row r="9864" spans="1:1" ht="19.5" customHeight="1" x14ac:dyDescent="0.25">
      <c r="A9864" s="4">
        <v>45597</v>
      </c>
    </row>
    <row r="9865" spans="1:1" ht="19.5" customHeight="1" x14ac:dyDescent="0.25">
      <c r="A9865" s="4">
        <v>45597</v>
      </c>
    </row>
    <row r="9866" spans="1:1" ht="19.5" customHeight="1" x14ac:dyDescent="0.25">
      <c r="A9866" s="4">
        <v>45597</v>
      </c>
    </row>
    <row r="9867" spans="1:1" ht="19.5" customHeight="1" x14ac:dyDescent="0.25">
      <c r="A9867" s="4">
        <v>45597</v>
      </c>
    </row>
    <row r="9868" spans="1:1" ht="19.5" customHeight="1" x14ac:dyDescent="0.25">
      <c r="A9868" s="4">
        <v>45597</v>
      </c>
    </row>
    <row r="9869" spans="1:1" ht="19.5" customHeight="1" x14ac:dyDescent="0.25">
      <c r="A9869" s="4">
        <v>45597</v>
      </c>
    </row>
    <row r="9870" spans="1:1" ht="19.5" customHeight="1" x14ac:dyDescent="0.25">
      <c r="A9870" s="4">
        <v>45597</v>
      </c>
    </row>
    <row r="9871" spans="1:1" ht="19.5" customHeight="1" x14ac:dyDescent="0.25">
      <c r="A9871" s="4">
        <v>45597</v>
      </c>
    </row>
    <row r="9872" spans="1:1" ht="19.5" customHeight="1" x14ac:dyDescent="0.25">
      <c r="A9872" s="4">
        <v>45597</v>
      </c>
    </row>
    <row r="9873" spans="1:1" ht="19.5" customHeight="1" x14ac:dyDescent="0.25">
      <c r="A9873" s="4">
        <v>45597</v>
      </c>
    </row>
    <row r="9874" spans="1:1" ht="19.5" customHeight="1" x14ac:dyDescent="0.25">
      <c r="A9874" s="4">
        <v>45597</v>
      </c>
    </row>
    <row r="9875" spans="1:1" ht="19.5" customHeight="1" x14ac:dyDescent="0.25">
      <c r="A9875" s="4">
        <v>45597</v>
      </c>
    </row>
    <row r="9876" spans="1:1" ht="19.5" customHeight="1" x14ac:dyDescent="0.25">
      <c r="A9876" s="4">
        <v>45597</v>
      </c>
    </row>
    <row r="9877" spans="1:1" ht="19.5" customHeight="1" x14ac:dyDescent="0.25">
      <c r="A9877" s="4">
        <v>45597</v>
      </c>
    </row>
    <row r="9878" spans="1:1" ht="19.5" customHeight="1" x14ac:dyDescent="0.25">
      <c r="A9878" s="4">
        <v>45597</v>
      </c>
    </row>
    <row r="9879" spans="1:1" ht="19.5" customHeight="1" x14ac:dyDescent="0.25">
      <c r="A9879" s="4">
        <v>45597</v>
      </c>
    </row>
    <row r="9880" spans="1:1" ht="19.5" customHeight="1" x14ac:dyDescent="0.25">
      <c r="A9880" s="4">
        <v>45597</v>
      </c>
    </row>
    <row r="9881" spans="1:1" ht="19.5" customHeight="1" x14ac:dyDescent="0.25">
      <c r="A9881" s="4">
        <v>45597</v>
      </c>
    </row>
    <row r="9882" spans="1:1" ht="19.5" customHeight="1" x14ac:dyDescent="0.25">
      <c r="A9882" s="4">
        <v>45597</v>
      </c>
    </row>
    <row r="9883" spans="1:1" ht="19.5" customHeight="1" x14ac:dyDescent="0.25">
      <c r="A9883" s="4">
        <v>45597</v>
      </c>
    </row>
    <row r="9884" spans="1:1" ht="19.5" customHeight="1" x14ac:dyDescent="0.25">
      <c r="A9884" s="4">
        <v>45597</v>
      </c>
    </row>
    <row r="9885" spans="1:1" ht="19.5" customHeight="1" x14ac:dyDescent="0.25">
      <c r="A9885" s="4">
        <v>45597</v>
      </c>
    </row>
    <row r="9886" spans="1:1" ht="19.5" customHeight="1" x14ac:dyDescent="0.25">
      <c r="A9886" s="4">
        <v>45597</v>
      </c>
    </row>
    <row r="9887" spans="1:1" ht="19.5" customHeight="1" x14ac:dyDescent="0.25">
      <c r="A9887" s="4">
        <v>45597</v>
      </c>
    </row>
    <row r="9888" spans="1:1" ht="19.5" customHeight="1" x14ac:dyDescent="0.25">
      <c r="A9888" s="4">
        <v>45597</v>
      </c>
    </row>
    <row r="9889" spans="1:1" ht="19.5" customHeight="1" x14ac:dyDescent="0.25">
      <c r="A9889" s="4">
        <v>45597</v>
      </c>
    </row>
    <row r="9890" spans="1:1" ht="19.5" customHeight="1" x14ac:dyDescent="0.25">
      <c r="A9890" s="4">
        <v>45597</v>
      </c>
    </row>
    <row r="9891" spans="1:1" ht="19.5" customHeight="1" x14ac:dyDescent="0.25">
      <c r="A9891" s="4">
        <v>45597</v>
      </c>
    </row>
    <row r="9892" spans="1:1" ht="19.5" customHeight="1" x14ac:dyDescent="0.25">
      <c r="A9892" s="4">
        <v>45597</v>
      </c>
    </row>
    <row r="9893" spans="1:1" ht="19.5" customHeight="1" x14ac:dyDescent="0.25">
      <c r="A9893" s="4">
        <v>45597</v>
      </c>
    </row>
    <row r="9894" spans="1:1" ht="19.5" customHeight="1" x14ac:dyDescent="0.25">
      <c r="A9894" s="4">
        <v>45597</v>
      </c>
    </row>
    <row r="9895" spans="1:1" ht="19.5" customHeight="1" x14ac:dyDescent="0.25">
      <c r="A9895" s="4">
        <v>45597</v>
      </c>
    </row>
    <row r="9896" spans="1:1" ht="19.5" customHeight="1" x14ac:dyDescent="0.25">
      <c r="A9896" s="4">
        <v>45597</v>
      </c>
    </row>
    <row r="9897" spans="1:1" ht="19.5" customHeight="1" x14ac:dyDescent="0.25">
      <c r="A9897" s="4">
        <v>45597</v>
      </c>
    </row>
    <row r="9898" spans="1:1" ht="19.5" customHeight="1" x14ac:dyDescent="0.25">
      <c r="A9898" s="4">
        <v>45597</v>
      </c>
    </row>
    <row r="9899" spans="1:1" ht="19.5" customHeight="1" x14ac:dyDescent="0.25">
      <c r="A9899" s="4">
        <v>45597</v>
      </c>
    </row>
    <row r="9900" spans="1:1" ht="19.5" customHeight="1" x14ac:dyDescent="0.25">
      <c r="A9900" s="4">
        <v>45597</v>
      </c>
    </row>
    <row r="9901" spans="1:1" ht="19.5" customHeight="1" x14ac:dyDescent="0.25">
      <c r="A9901" s="4">
        <v>45597</v>
      </c>
    </row>
    <row r="9902" spans="1:1" ht="19.5" customHeight="1" x14ac:dyDescent="0.25">
      <c r="A9902" s="4">
        <v>45597</v>
      </c>
    </row>
    <row r="9903" spans="1:1" ht="19.5" customHeight="1" x14ac:dyDescent="0.25">
      <c r="A9903" s="4">
        <v>45597</v>
      </c>
    </row>
    <row r="9904" spans="1:1" ht="19.5" customHeight="1" x14ac:dyDescent="0.25">
      <c r="A9904" s="4">
        <v>45597</v>
      </c>
    </row>
    <row r="9905" spans="1:1" ht="19.5" customHeight="1" x14ac:dyDescent="0.25">
      <c r="A9905" s="4">
        <v>45597</v>
      </c>
    </row>
    <row r="9906" spans="1:1" ht="19.5" customHeight="1" x14ac:dyDescent="0.25">
      <c r="A9906" s="4">
        <v>45597</v>
      </c>
    </row>
    <row r="9907" spans="1:1" ht="19.5" customHeight="1" x14ac:dyDescent="0.25">
      <c r="A9907" s="4">
        <v>45597</v>
      </c>
    </row>
    <row r="9908" spans="1:1" ht="19.5" customHeight="1" x14ac:dyDescent="0.25">
      <c r="A9908" s="4">
        <v>45597</v>
      </c>
    </row>
    <row r="9909" spans="1:1" ht="19.5" customHeight="1" x14ac:dyDescent="0.25">
      <c r="A9909" s="4">
        <v>45597</v>
      </c>
    </row>
    <row r="9910" spans="1:1" ht="19.5" customHeight="1" x14ac:dyDescent="0.25">
      <c r="A9910" s="4">
        <v>45597</v>
      </c>
    </row>
    <row r="9911" spans="1:1" ht="19.5" customHeight="1" x14ac:dyDescent="0.25">
      <c r="A9911" s="4">
        <v>45597</v>
      </c>
    </row>
    <row r="9912" spans="1:1" ht="19.5" customHeight="1" x14ac:dyDescent="0.25">
      <c r="A9912" s="4">
        <v>45597</v>
      </c>
    </row>
    <row r="9913" spans="1:1" ht="19.5" customHeight="1" x14ac:dyDescent="0.25">
      <c r="A9913" s="4">
        <v>45597</v>
      </c>
    </row>
    <row r="9914" spans="1:1" ht="19.5" customHeight="1" x14ac:dyDescent="0.25">
      <c r="A9914" s="4">
        <v>45597</v>
      </c>
    </row>
    <row r="9915" spans="1:1" ht="19.5" customHeight="1" x14ac:dyDescent="0.25">
      <c r="A9915" s="4">
        <v>45597</v>
      </c>
    </row>
    <row r="9916" spans="1:1" ht="19.5" customHeight="1" x14ac:dyDescent="0.25">
      <c r="A9916" s="4">
        <v>45597</v>
      </c>
    </row>
    <row r="9917" spans="1:1" ht="19.5" customHeight="1" x14ac:dyDescent="0.25">
      <c r="A9917" s="4">
        <v>45597</v>
      </c>
    </row>
    <row r="9918" spans="1:1" ht="19.5" customHeight="1" x14ac:dyDescent="0.25">
      <c r="A9918" s="4">
        <v>45597</v>
      </c>
    </row>
    <row r="9919" spans="1:1" ht="19.5" customHeight="1" x14ac:dyDescent="0.25">
      <c r="A9919" s="4">
        <v>45597</v>
      </c>
    </row>
    <row r="9920" spans="1:1" ht="19.5" customHeight="1" x14ac:dyDescent="0.25">
      <c r="A9920" s="4">
        <v>45597</v>
      </c>
    </row>
    <row r="9921" spans="1:1" ht="19.5" customHeight="1" x14ac:dyDescent="0.25">
      <c r="A9921" s="4">
        <v>45597</v>
      </c>
    </row>
    <row r="9922" spans="1:1" ht="19.5" customHeight="1" x14ac:dyDescent="0.25">
      <c r="A9922" s="4">
        <v>45597</v>
      </c>
    </row>
    <row r="9923" spans="1:1" ht="19.5" customHeight="1" x14ac:dyDescent="0.25">
      <c r="A9923" s="4">
        <v>45597</v>
      </c>
    </row>
    <row r="9924" spans="1:1" ht="19.5" customHeight="1" x14ac:dyDescent="0.25">
      <c r="A9924" s="4">
        <v>45597</v>
      </c>
    </row>
    <row r="9925" spans="1:1" ht="19.5" customHeight="1" x14ac:dyDescent="0.25">
      <c r="A9925" s="4">
        <v>45597</v>
      </c>
    </row>
    <row r="9926" spans="1:1" ht="19.5" customHeight="1" x14ac:dyDescent="0.25">
      <c r="A9926" s="4">
        <v>45597</v>
      </c>
    </row>
    <row r="9927" spans="1:1" ht="19.5" customHeight="1" x14ac:dyDescent="0.25">
      <c r="A9927" s="4">
        <v>45597</v>
      </c>
    </row>
    <row r="9928" spans="1:1" ht="19.5" customHeight="1" x14ac:dyDescent="0.25">
      <c r="A9928" s="4">
        <v>45597</v>
      </c>
    </row>
    <row r="9929" spans="1:1" ht="19.5" customHeight="1" x14ac:dyDescent="0.25">
      <c r="A9929" s="4">
        <v>45597</v>
      </c>
    </row>
    <row r="9930" spans="1:1" ht="19.5" customHeight="1" x14ac:dyDescent="0.25">
      <c r="A9930" s="4">
        <v>45597</v>
      </c>
    </row>
    <row r="9931" spans="1:1" ht="19.5" customHeight="1" x14ac:dyDescent="0.25">
      <c r="A9931" s="4">
        <v>45597</v>
      </c>
    </row>
    <row r="9932" spans="1:1" ht="19.5" customHeight="1" x14ac:dyDescent="0.25">
      <c r="A9932" s="4">
        <v>45597</v>
      </c>
    </row>
    <row r="9933" spans="1:1" ht="19.5" customHeight="1" x14ac:dyDescent="0.25">
      <c r="A9933" s="4">
        <v>45597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opLeftCell="A2" zoomScaleNormal="100" workbookViewId="0">
      <selection activeCell="B3" sqref="B3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0</v>
      </c>
      <c r="E3" s="5">
        <f>SUMIFS(AMB_Bricks_Expance_Sheet[Amount],AMB_Bricks_Expance_Sheet[Date],Daily_Cashbook11[[#This Row],[Date]])</f>
        <v>0</v>
      </c>
      <c r="F3" s="6">
        <f>(Daily_Cashbook11[[#This Row],[Received Ammount office]]+Daily_Cashbook11[[#This Row],[From Sales]]+Daily_Cashbook11[[#This Row],[Coal Cost (Office)]])-Daily_Cashbook11[[#This Row],[Vata Total Cost]]</f>
        <v>0</v>
      </c>
    </row>
    <row r="4" spans="1:7" s="1" customFormat="1" ht="21.75" customHeight="1" x14ac:dyDescent="0.25">
      <c r="A4" s="2">
        <v>45598</v>
      </c>
      <c r="B4" s="5"/>
      <c r="C4" s="5"/>
      <c r="D4" s="5">
        <f>SUMIFS(Vata_Sales[Final Price],Vata_Sales[Date],Daily_Cashbook11[[#This Row],[Date]])</f>
        <v>0</v>
      </c>
      <c r="E4" s="5">
        <f>SUMIFS(AMB_Bricks_Expance_Sheet[Amount],AMB_Bricks_Expance_Sheet[Date],Daily_Cashbook11[[#This Row],[Date]])</f>
        <v>0</v>
      </c>
      <c r="F4" s="6">
        <f>(Daily_Cashbook11[[#This Row],[Received Ammount office]]+Daily_Cashbook11[[#This Row],[From Sales]]+Daily_Cashbook11[[#This Row],[Coal Cost (Office)]])-Daily_Cashbook11[[#This Row],[Vata Total Cost]]</f>
        <v>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0</v>
      </c>
      <c r="E5" s="5">
        <f>SUMIFS(AMB_Bricks_Expance_Sheet[Amount],AMB_Bricks_Expance_Sheet[Date],Daily_Cashbook11[[#This Row],[Date]])</f>
        <v>0</v>
      </c>
      <c r="F5" s="6">
        <f>(Daily_Cashbook11[[#This Row],[Received Ammount office]]+Daily_Cashbook11[[#This Row],[From Sales]]+Daily_Cashbook11[[#This Row],[Coal Cost (Office)]])-Daily_Cashbook11[[#This Row],[Vata Total Cost]]</f>
        <v>0</v>
      </c>
    </row>
    <row r="6" spans="1:7" s="1" customFormat="1" ht="21.75" customHeight="1" x14ac:dyDescent="0.25">
      <c r="A6" s="2">
        <v>45600</v>
      </c>
      <c r="B6" s="5"/>
      <c r="C6" s="5"/>
      <c r="D6" s="5">
        <f>SUMIFS(Vata_Sales[Final Price],Vata_Sales[Date],Daily_Cashbook11[[#This Row],[Date]])</f>
        <v>0</v>
      </c>
      <c r="E6" s="5">
        <f>SUMIFS(AMB_Bricks_Expance_Sheet[Amount],AMB_Bricks_Expance_Sheet[Date],Daily_Cashbook11[[#This Row],[Date]])</f>
        <v>0</v>
      </c>
      <c r="F6" s="6">
        <f>(Daily_Cashbook11[[#This Row],[Received Ammount office]]+Daily_Cashbook11[[#This Row],[From Sales]]+Daily_Cashbook11[[#This Row],[Coal Cost (Office)]])-Daily_Cashbook11[[#This Row],[Vata Total Cost]]</f>
        <v>0</v>
      </c>
    </row>
    <row r="7" spans="1:7" s="1" customFormat="1" ht="21.75" customHeight="1" x14ac:dyDescent="0.25">
      <c r="A7" s="2">
        <v>45601</v>
      </c>
      <c r="B7" s="5"/>
      <c r="C7" s="5"/>
      <c r="D7" s="5">
        <f>SUMIFS(Vata_Sales[Final Price],Vata_Sales[Date],Daily_Cashbook11[[#This Row],[Date]])</f>
        <v>0</v>
      </c>
      <c r="E7" s="5">
        <f>SUMIFS(AMB_Bricks_Expance_Sheet[Amount],AMB_Bricks_Expance_Sheet[Date],Daily_Cashbook11[[#This Row],[Date]])</f>
        <v>0</v>
      </c>
      <c r="F7" s="6">
        <f>(Daily_Cashbook11[[#This Row],[Received Ammount office]]+Daily_Cashbook11[[#This Row],[From Sales]]+Daily_Cashbook11[[#This Row],[Coal Cost (Office)]])-Daily_Cashbook11[[#This Row],[Vata Total Cost]]</f>
        <v>0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0</v>
      </c>
      <c r="E8" s="5">
        <f>SUMIFS(AMB_Bricks_Expance_Sheet[Amount],AMB_Bricks_Expance_Sheet[Date],Daily_Cashbook11[[#This Row],[Date]])</f>
        <v>0</v>
      </c>
      <c r="F8" s="6">
        <f>(Daily_Cashbook11[[#This Row],[Received Ammount office]]+Daily_Cashbook11[[#This Row],[From Sales]]+Daily_Cashbook11[[#This Row],[Coal Cost (Office)]])-Daily_Cashbook11[[#This Row],[Vata Total Cost]]</f>
        <v>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0</v>
      </c>
      <c r="E9" s="5">
        <f>SUMIFS(AMB_Bricks_Expance_Sheet[Amount],AMB_Bricks_Expance_Sheet[Date],Daily_Cashbook11[[#This Row],[Date]])</f>
        <v>0</v>
      </c>
      <c r="F9" s="6">
        <f>(Daily_Cashbook11[[#This Row],[Received Ammount office]]+Daily_Cashbook11[[#This Row],[From Sales]]+Daily_Cashbook11[[#This Row],[Coal Cost (Office)]])-Daily_Cashbook11[[#This Row],[Vata Total Cost]]</f>
        <v>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0</v>
      </c>
      <c r="E10" s="5">
        <f>SUMIFS(AMB_Bricks_Expance_Sheet[Amount],AMB_Bricks_Expance_Sheet[Date],Daily_Cashbook11[[#This Row],[Date]])</f>
        <v>0</v>
      </c>
      <c r="F10" s="6">
        <f>(Daily_Cashbook11[[#This Row],[Received Ammount office]]+Daily_Cashbook11[[#This Row],[From Sales]]+Daily_Cashbook11[[#This Row],[Coal Cost (Office)]])-Daily_Cashbook11[[#This Row],[Vata Total Cost]]</f>
        <v>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0</v>
      </c>
      <c r="E11" s="5">
        <f>SUMIFS(AMB_Bricks_Expance_Sheet[Amount],AMB_Bricks_Expance_Sheet[Date],Daily_Cashbook11[[#This Row],[Date]])</f>
        <v>0</v>
      </c>
      <c r="F11" s="6">
        <f>(Daily_Cashbook11[[#This Row],[Received Ammount office]]+Daily_Cashbook11[[#This Row],[From Sales]]+Daily_Cashbook11[[#This Row],[Coal Cost (Office)]])-Daily_Cashbook11[[#This Row],[Vata Total Cost]]</f>
        <v>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0</v>
      </c>
      <c r="E12" s="7">
        <f>SUMIFS(AMB_Bricks_Expance_Sheet[Amount],AMB_Bricks_Expance_Sheet[Date],Daily_Cashbook11[[#This Row],[Date]])</f>
        <v>0</v>
      </c>
      <c r="F12" s="8">
        <f>(Daily_Cashbook11[[#This Row],[Received Ammount office]]+Daily_Cashbook11[[#This Row],[From Sales]]+Daily_Cashbook11[[#This Row],[Coal Cost (Office)]])-Daily_Cashbook11[[#This Row],[Vata Total Cost]]</f>
        <v>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0</v>
      </c>
      <c r="E13" s="5">
        <f>SUMIFS(AMB_Bricks_Expance_Sheet[Amount],AMB_Bricks_Expance_Sheet[Date],Daily_Cashbook11[[#This Row],[Date]])</f>
        <v>0</v>
      </c>
      <c r="F13" s="6">
        <f>(Daily_Cashbook11[[#This Row],[Received Ammount office]]+Daily_Cashbook11[[#This Row],[From Sales]]+Daily_Cashbook11[[#This Row],[Coal Cost (Office)]])-Daily_Cashbook11[[#This Row],[Vata Total Cost]]</f>
        <v>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0</v>
      </c>
      <c r="E14" s="5">
        <f>SUMIFS(AMB_Bricks_Expance_Sheet[Amount],AMB_Bricks_Expance_Sheet[Date],Daily_Cashbook11[[#This Row],[Date]])</f>
        <v>0</v>
      </c>
      <c r="F14" s="6">
        <f>(Daily_Cashbook11[[#This Row],[Received Ammount office]]+Daily_Cashbook11[[#This Row],[From Sales]]+Daily_Cashbook11[[#This Row],[Coal Cost (Office)]])-Daily_Cashbook11[[#This Row],[Vata Total Cost]]</f>
        <v>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0</v>
      </c>
      <c r="E15" s="5">
        <f>SUMIFS(AMB_Bricks_Expance_Sheet[Amount],AMB_Bricks_Expance_Sheet[Date],Daily_Cashbook11[[#This Row],[Date]])</f>
        <v>0</v>
      </c>
      <c r="F15" s="6">
        <f>(Daily_Cashbook11[[#This Row],[Received Ammount office]]+Daily_Cashbook11[[#This Row],[From Sales]]+Daily_Cashbook11[[#This Row],[Coal Cost (Office)]])-Daily_Cashbook11[[#This Row],[Vata Total Cost]]</f>
        <v>0</v>
      </c>
      <c r="G15" s="1"/>
    </row>
    <row r="16" spans="1:7" ht="21.75" customHeight="1" x14ac:dyDescent="0.25">
      <c r="A16" s="2">
        <v>45610</v>
      </c>
      <c r="B16" s="5"/>
      <c r="C16" s="5"/>
      <c r="D16" s="5">
        <f>SUMIFS(Vata_Sales[Final Price],Vata_Sales[Date],Daily_Cashbook11[[#This Row],[Date]])</f>
        <v>0</v>
      </c>
      <c r="E16" s="5">
        <f>SUMIFS(AMB_Bricks_Expance_Sheet[Amount],AMB_Bricks_Expance_Sheet[Date],Daily_Cashbook11[[#This Row],[Date]])</f>
        <v>0</v>
      </c>
      <c r="F16" s="6">
        <f>(Daily_Cashbook11[[#This Row],[Received Ammount office]]+Daily_Cashbook11[[#This Row],[From Sales]]+Daily_Cashbook11[[#This Row],[Coal Cost (Office)]])-Daily_Cashbook11[[#This Row],[Vata Total Cost]]</f>
        <v>0</v>
      </c>
      <c r="G16" s="1"/>
    </row>
    <row r="17" spans="1:8" ht="21.75" customHeight="1" x14ac:dyDescent="0.25">
      <c r="A17" s="2">
        <v>45611</v>
      </c>
      <c r="B17" s="5"/>
      <c r="C17" s="5"/>
      <c r="D17" s="5">
        <f>SUMIFS(Vata_Sales[Final Price],Vata_Sales[Date],Daily_Cashbook11[[#This Row],[Date]])</f>
        <v>0</v>
      </c>
      <c r="E17" s="5">
        <f>SUMIFS(AMB_Bricks_Expance_Sheet[Amount],AMB_Bricks_Expance_Sheet[Date],Daily_Cashbook11[[#This Row],[Date]])</f>
        <v>0</v>
      </c>
      <c r="F17" s="6">
        <f>(Daily_Cashbook11[[#This Row],[Received Ammount office]]+Daily_Cashbook11[[#This Row],[From Sales]]+Daily_Cashbook11[[#This Row],[Coal Cost (Office)]])-Daily_Cashbook11[[#This Row],[Vata Total Cost]]</f>
        <v>0</v>
      </c>
      <c r="G17" s="1"/>
    </row>
    <row r="18" spans="1:8" ht="21.75" customHeight="1" x14ac:dyDescent="0.25">
      <c r="A18" s="2">
        <v>45612</v>
      </c>
      <c r="B18" s="5"/>
      <c r="C18" s="5"/>
      <c r="D18" s="5">
        <f>SUMIFS(Vata_Sales[Final Price],Vata_Sales[Date],Daily_Cashbook11[[#This Row],[Date]])</f>
        <v>0</v>
      </c>
      <c r="E18" s="5">
        <f>SUMIFS(AMB_Bricks_Expance_Sheet[Amount],AMB_Bricks_Expance_Sheet[Date],Daily_Cashbook11[[#This Row],[Date]])</f>
        <v>0</v>
      </c>
      <c r="F18" s="6">
        <f>(Daily_Cashbook11[[#This Row],[Received Ammount office]]+Daily_Cashbook11[[#This Row],[From Sales]]+Daily_Cashbook11[[#This Row],[Coal Cost (Office)]])-Daily_Cashbook11[[#This Row],[Vata Total Cost]]</f>
        <v>0</v>
      </c>
      <c r="G18" s="1"/>
    </row>
    <row r="19" spans="1:8" ht="21.75" customHeight="1" x14ac:dyDescent="0.25">
      <c r="A19" s="2">
        <v>45613</v>
      </c>
      <c r="B19" s="5"/>
      <c r="C19" s="5"/>
      <c r="D19" s="5">
        <f>SUMIFS(Vata_Sales[Final Price],Vata_Sales[Date],Daily_Cashbook11[[#This Row],[Date]])</f>
        <v>0</v>
      </c>
      <c r="E19" s="5">
        <f>SUMIFS(AMB_Bricks_Expance_Sheet[Amount],AMB_Bricks_Expance_Sheet[Date],Daily_Cashbook11[[#This Row],[Date]])</f>
        <v>0</v>
      </c>
      <c r="F19" s="6">
        <f>(Daily_Cashbook11[[#This Row],[Received Ammount office]]+Daily_Cashbook11[[#This Row],[From Sales]]+Daily_Cashbook11[[#This Row],[Coal Cost (Office)]])-Daily_Cashbook11[[#This Row],[Vata Total Cost]]</f>
        <v>0</v>
      </c>
      <c r="G19" s="1"/>
    </row>
    <row r="20" spans="1:8" ht="21.75" customHeight="1" x14ac:dyDescent="0.25">
      <c r="A20" s="2">
        <v>45614</v>
      </c>
      <c r="B20" s="5"/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0</v>
      </c>
      <c r="F20" s="6">
        <f>(Daily_Cashbook11[[#This Row],[Received Ammount office]]+Daily_Cashbook11[[#This Row],[From Sales]]+Daily_Cashbook11[[#This Row],[Coal Cost (Office)]])-Daily_Cashbook11[[#This Row],[Vata Total Cost]]</f>
        <v>0</v>
      </c>
      <c r="G20" s="1"/>
    </row>
    <row r="21" spans="1:8" ht="21.75" customHeight="1" x14ac:dyDescent="0.25">
      <c r="A21" s="2">
        <v>45615</v>
      </c>
      <c r="B21" s="5"/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0</v>
      </c>
      <c r="F21" s="6">
        <f>(Daily_Cashbook11[[#This Row],[Received Ammount office]]+Daily_Cashbook11[[#This Row],[From Sales]]+Daily_Cashbook11[[#This Row],[Coal Cost (Office)]])-Daily_Cashbook11[[#This Row],[Vata Total Cost]]</f>
        <v>0</v>
      </c>
      <c r="G21" s="1"/>
    </row>
    <row r="22" spans="1:8" ht="21.75" customHeight="1" x14ac:dyDescent="0.25">
      <c r="A22" s="2">
        <v>45616</v>
      </c>
      <c r="B22" s="5"/>
      <c r="C22" s="5"/>
      <c r="D22" s="5">
        <f>SUMIFS(Vata_Sales[Final Price],Vata_Sales[Date],Daily_Cashbook11[[#This Row],[Date]])</f>
        <v>0</v>
      </c>
      <c r="E22" s="5">
        <f>SUMIFS(AMB_Bricks_Expance_Sheet[Amount],AMB_Bricks_Expance_Sheet[Date],Daily_Cashbook11[[#This Row],[Date]])</f>
        <v>0</v>
      </c>
      <c r="F22" s="6">
        <f>(Daily_Cashbook11[[#This Row],[Received Ammount office]]+Daily_Cashbook11[[#This Row],[From Sales]]+Daily_Cashbook11[[#This Row],[Coal Cost (Office)]])-Daily_Cashbook11[[#This Row],[Vata Total Cost]]</f>
        <v>0</v>
      </c>
      <c r="G22" s="1"/>
    </row>
    <row r="23" spans="1:8" ht="21.75" customHeight="1" x14ac:dyDescent="0.25">
      <c r="A23" s="2">
        <v>45617</v>
      </c>
      <c r="B23" s="5"/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0</v>
      </c>
      <c r="F23" s="6">
        <f>(Daily_Cashbook11[[#This Row],[Received Ammount office]]+Daily_Cashbook11[[#This Row],[From Sales]]+Daily_Cashbook11[[#This Row],[Coal Cost (Office)]])-Daily_Cashbook11[[#This Row],[Vata Total Cost]]</f>
        <v>0</v>
      </c>
      <c r="G23" s="1"/>
    </row>
    <row r="24" spans="1:8" ht="21.75" customHeight="1" x14ac:dyDescent="0.25">
      <c r="A24" s="2">
        <v>45618</v>
      </c>
      <c r="B24" s="5"/>
      <c r="C24" s="5"/>
      <c r="D24" s="5">
        <f>SUMIFS(Vata_Sales[Final Price],Vata_Sales[Date],Daily_Cashbook11[[#This Row],[Date]])</f>
        <v>0</v>
      </c>
      <c r="E24" s="5">
        <f>SUMIFS(AMB_Bricks_Expance_Sheet[Amount],AMB_Bricks_Expance_Sheet[Date],Daily_Cashbook11[[#This Row],[Date]])</f>
        <v>0</v>
      </c>
      <c r="F24" s="6">
        <f>(Daily_Cashbook11[[#This Row],[Received Ammount office]]+Daily_Cashbook11[[#This Row],[From Sales]]+Daily_Cashbook11[[#This Row],[Coal Cost (Office)]])-Daily_Cashbook11[[#This Row],[Vata Total Cost]]</f>
        <v>0</v>
      </c>
      <c r="G24" s="1"/>
    </row>
    <row r="25" spans="1:8" ht="21.75" customHeight="1" x14ac:dyDescent="0.25">
      <c r="A25" s="2">
        <v>45619</v>
      </c>
      <c r="B25" s="5"/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0</v>
      </c>
      <c r="F25" s="6">
        <f>(Daily_Cashbook11[[#This Row],[Received Ammount office]]+Daily_Cashbook11[[#This Row],[From Sales]]+Daily_Cashbook11[[#This Row],[Coal Cost (Office)]])-Daily_Cashbook11[[#This Row],[Vata Total Cost]]</f>
        <v>0</v>
      </c>
      <c r="G25" s="1"/>
    </row>
    <row r="26" spans="1:8" ht="21.75" customHeight="1" x14ac:dyDescent="0.25">
      <c r="A26" s="2">
        <v>45620</v>
      </c>
      <c r="B26" s="5"/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0</v>
      </c>
      <c r="F26" s="6">
        <f>(Daily_Cashbook11[[#This Row],[Received Ammount office]]+Daily_Cashbook11[[#This Row],[From Sales]]+Daily_Cashbook11[[#This Row],[Coal Cost (Office)]])-Daily_Cashbook11[[#This Row],[Vata Total Cost]]</f>
        <v>0</v>
      </c>
      <c r="G26" s="1"/>
    </row>
    <row r="27" spans="1:8" ht="21.75" customHeight="1" x14ac:dyDescent="0.25">
      <c r="A27" s="2">
        <v>45621</v>
      </c>
      <c r="B27" s="5"/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0</v>
      </c>
      <c r="F27" s="6">
        <f>(Daily_Cashbook11[[#This Row],[Received Ammount office]]+Daily_Cashbook11[[#This Row],[From Sales]]+Daily_Cashbook11[[#This Row],[Coal Cost (Office)]])-Daily_Cashbook11[[#This Row],[Vata Total Cost]]</f>
        <v>0</v>
      </c>
      <c r="G27" s="1"/>
    </row>
    <row r="28" spans="1:8" ht="21.75" customHeight="1" x14ac:dyDescent="0.25">
      <c r="A28" s="2">
        <v>45622</v>
      </c>
      <c r="B28" s="5"/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0</v>
      </c>
      <c r="F28" s="6">
        <f>(Daily_Cashbook11[[#This Row],[Received Ammount office]]+Daily_Cashbook11[[#This Row],[From Sales]]+Daily_Cashbook11[[#This Row],[Coal Cost (Office)]])-Daily_Cashbook11[[#This Row],[Vata Total Cost]]</f>
        <v>0</v>
      </c>
      <c r="G28" s="1"/>
    </row>
    <row r="29" spans="1:8" ht="21.75" customHeight="1" x14ac:dyDescent="0.25">
      <c r="A29" s="2">
        <v>45623</v>
      </c>
      <c r="B29" s="5"/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0</v>
      </c>
      <c r="F29" s="6">
        <f>(Daily_Cashbook11[[#This Row],[Received Ammount office]]+Daily_Cashbook11[[#This Row],[From Sales]]+Daily_Cashbook11[[#This Row],[Coal Cost (Office)]])-Daily_Cashbook11[[#This Row],[Vata Total Cost]]</f>
        <v>0</v>
      </c>
      <c r="G29" s="1"/>
    </row>
    <row r="30" spans="1:8" ht="21.75" customHeight="1" x14ac:dyDescent="0.25">
      <c r="A30" s="2">
        <v>45624</v>
      </c>
      <c r="B30" s="5"/>
      <c r="C30" s="5"/>
      <c r="D30" s="5">
        <f>SUMIFS(Vata_Sales[Final Price],Vata_Sales[Date],Daily_Cashbook11[[#This Row],[Date]])</f>
        <v>0</v>
      </c>
      <c r="E30" s="5">
        <f>SUMIFS(AMB_Bricks_Expance_Sheet[Amount],AMB_Bricks_Expance_Sheet[Date],Daily_Cashbook11[[#This Row],[Date]])</f>
        <v>0</v>
      </c>
      <c r="F30" s="6">
        <f>(Daily_Cashbook11[[#This Row],[Received Ammount office]]+Daily_Cashbook11[[#This Row],[From Sales]]+Daily_Cashbook11[[#This Row],[Coal Cost (Office)]])-Daily_Cashbook11[[#This Row],[Vata Total Cost]]</f>
        <v>0</v>
      </c>
      <c r="G30" s="1"/>
    </row>
    <row r="31" spans="1:8" ht="21.75" customHeight="1" x14ac:dyDescent="0.25">
      <c r="A31" s="2">
        <v>45625</v>
      </c>
      <c r="B31" s="5"/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0</v>
      </c>
      <c r="F31" s="6">
        <f>(Daily_Cashbook11[[#This Row],[Received Ammount office]]+Daily_Cashbook11[[#This Row],[From Sales]]+Daily_Cashbook11[[#This Row],[Coal Cost (Office)]])-Daily_Cashbook11[[#This Row],[Vata Total Cost]]</f>
        <v>0</v>
      </c>
      <c r="G31" s="1"/>
    </row>
    <row r="32" spans="1:8" ht="21.75" customHeight="1" x14ac:dyDescent="0.25">
      <c r="A32" s="2">
        <v>45626</v>
      </c>
      <c r="B32" s="5"/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0</v>
      </c>
      <c r="F32" s="6">
        <f>(Daily_Cashbook11[[#This Row],[Received Ammount office]]+Daily_Cashbook11[[#This Row],[From Sales]]+Daily_Cashbook11[[#This Row],[Coal Cost (Office)]])-Daily_Cashbook11[[#This Row],[Vata Total Cost]]</f>
        <v>0</v>
      </c>
      <c r="G32" s="1"/>
      <c r="H32" s="14"/>
    </row>
    <row r="33" spans="1:8" ht="21.75" customHeight="1" x14ac:dyDescent="0.25">
      <c r="A33" s="2">
        <v>45627</v>
      </c>
      <c r="B33" s="7"/>
      <c r="C33" s="7"/>
      <c r="D33" s="7">
        <f>SUMIFS(Vata_Sales[Final Price],Vata_Sales[Date],Daily_Cashbook11[[#This Row],[Date]])</f>
        <v>0</v>
      </c>
      <c r="E33" s="7">
        <f>SUMIFS(AMB_Bricks_Expance_Sheet[Amount],AMB_Bricks_Expance_Sheet[Date],Daily_Cashbook11[[#This Row],[Date]])</f>
        <v>0</v>
      </c>
      <c r="F33" s="8">
        <f>(Daily_Cashbook11[[#This Row],[Received Ammount office]]+Daily_Cashbook11[[#This Row],[From Sales]]+Daily_Cashbook11[[#This Row],[Coal Cost (Office)]])-Daily_Cashbook11[[#This Row],[Vata Total Cost]]</f>
        <v>0</v>
      </c>
      <c r="G33" s="1"/>
      <c r="H33" s="14"/>
    </row>
    <row r="34" spans="1:8" ht="21.75" customHeight="1" x14ac:dyDescent="0.25">
      <c r="A34" s="2">
        <v>45628</v>
      </c>
      <c r="B34" s="7"/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0</v>
      </c>
      <c r="F34" s="8">
        <f>(Daily_Cashbook11[[#This Row],[Received Ammount office]]+Daily_Cashbook11[[#This Row],[From Sales]]+Daily_Cashbook11[[#This Row],[Coal Cost (Office)]])-Daily_Cashbook11[[#This Row],[Vata Total Cost]]</f>
        <v>0</v>
      </c>
      <c r="G34" s="1"/>
      <c r="H34" s="14"/>
    </row>
    <row r="35" spans="1:8" ht="21.75" customHeight="1" x14ac:dyDescent="0.25">
      <c r="A35" s="2">
        <v>45629</v>
      </c>
      <c r="B35" s="7"/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0</v>
      </c>
      <c r="F35" s="8">
        <f>(Daily_Cashbook11[[#This Row],[Received Ammount office]]+Daily_Cashbook11[[#This Row],[From Sales]]+Daily_Cashbook11[[#This Row],[Coal Cost (Office)]])-Daily_Cashbook11[[#This Row],[Vata Total Cost]]</f>
        <v>0</v>
      </c>
      <c r="G35" s="1"/>
      <c r="H35" s="14"/>
    </row>
    <row r="36" spans="1:8" ht="21.75" customHeight="1" x14ac:dyDescent="0.25">
      <c r="A36" s="2">
        <v>45630</v>
      </c>
      <c r="B36" s="7"/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0</v>
      </c>
      <c r="F36" s="8">
        <f>(Daily_Cashbook11[[#This Row],[Received Ammount office]]+Daily_Cashbook11[[#This Row],[From Sales]]+Daily_Cashbook11[[#This Row],[Coal Cost (Office)]])-Daily_Cashbook11[[#This Row],[Vata Total Cost]]</f>
        <v>0</v>
      </c>
      <c r="G36" s="1"/>
      <c r="H36" s="14"/>
    </row>
    <row r="37" spans="1:8" ht="21.75" customHeight="1" x14ac:dyDescent="0.25">
      <c r="A37" s="2">
        <v>45631</v>
      </c>
      <c r="B37" s="7"/>
      <c r="C37" s="7"/>
      <c r="D37" s="7">
        <f>SUMIFS(Vata_Sales[Final Price],Vata_Sales[Date],Daily_Cashbook11[[#This Row],[Date]])</f>
        <v>0</v>
      </c>
      <c r="E37" s="7">
        <f>SUMIFS(AMB_Bricks_Expance_Sheet[Amount],AMB_Bricks_Expance_Sheet[Date],Daily_Cashbook11[[#This Row],[Date]])</f>
        <v>0</v>
      </c>
      <c r="F37" s="8">
        <f>(Daily_Cashbook11[[#This Row],[Received Ammount office]]+Daily_Cashbook11[[#This Row],[From Sales]]+Daily_Cashbook11[[#This Row],[Coal Cost (Office)]])-Daily_Cashbook11[[#This Row],[Vata Total Cost]]</f>
        <v>0</v>
      </c>
      <c r="G37" s="1"/>
      <c r="H37" s="14"/>
    </row>
    <row r="38" spans="1:8" ht="21.75" customHeight="1" x14ac:dyDescent="0.25">
      <c r="A38" s="2">
        <v>45632</v>
      </c>
      <c r="B38" s="7"/>
      <c r="C38" s="7"/>
      <c r="D38" s="7">
        <f>SUMIFS(Vata_Sales[Final Price],Vata_Sales[Date],Daily_Cashbook11[[#This Row],[Date]])</f>
        <v>0</v>
      </c>
      <c r="E38" s="7">
        <f>SUMIFS(AMB_Bricks_Expance_Sheet[Amount],AMB_Bricks_Expance_Sheet[Date],Daily_Cashbook11[[#This Row],[Date]])</f>
        <v>0</v>
      </c>
      <c r="F38" s="8">
        <f>(Daily_Cashbook11[[#This Row],[Received Ammount office]]+Daily_Cashbook11[[#This Row],[From Sales]]+Daily_Cashbook11[[#This Row],[Coal Cost (Office)]])-Daily_Cashbook11[[#This Row],[Vata Total Cost]]</f>
        <v>0</v>
      </c>
      <c r="G38" s="1"/>
      <c r="H38" s="14"/>
    </row>
    <row r="39" spans="1:8" ht="21.75" customHeight="1" x14ac:dyDescent="0.25">
      <c r="A39" s="2">
        <v>45633</v>
      </c>
      <c r="B39" s="7"/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0</v>
      </c>
      <c r="F39" s="8">
        <f>(Daily_Cashbook11[[#This Row],[Received Ammount office]]+Daily_Cashbook11[[#This Row],[From Sales]]+Daily_Cashbook11[[#This Row],[Coal Cost (Office)]])-Daily_Cashbook11[[#This Row],[Vata Total Cost]]</f>
        <v>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1544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0</v>
      </c>
      <c r="C368" s="16">
        <f>SUBTOTAL(109,Daily_Cashbook11[Coal Cost (Office)])</f>
        <v>0</v>
      </c>
      <c r="D368" s="16">
        <f>SUBTOTAL(109,Daily_Cashbook11[From Sales])</f>
        <v>0</v>
      </c>
      <c r="E368" s="16">
        <f>SUBTOTAL(109,Daily_Cashbook11[Vata Total Cost])</f>
        <v>0</v>
      </c>
      <c r="F368" s="17">
        <f>SUBTOTAL(109,Daily_Cashbook11[Return to Office])</f>
        <v>0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0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S373"/>
  <sheetViews>
    <sheetView topLeftCell="A349" zoomScaleNormal="100" workbookViewId="0">
      <selection activeCell="L373" sqref="L373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>
        <v>652014</v>
      </c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40756</v>
      </c>
      <c r="G39" s="1"/>
      <c r="H39" s="14"/>
    </row>
    <row r="40" spans="1:8" ht="21.75" customHeight="1" x14ac:dyDescent="0.25">
      <c r="A40" s="2">
        <v>45268</v>
      </c>
      <c r="B40" s="7"/>
      <c r="C40" s="7">
        <v>621720</v>
      </c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1260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19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19" ht="21.75" customHeight="1" x14ac:dyDescent="0.25">
      <c r="A50" s="2">
        <v>45278</v>
      </c>
      <c r="B50" s="7">
        <v>85000</v>
      </c>
      <c r="C50" s="7">
        <v>337560</v>
      </c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1140</v>
      </c>
      <c r="G50" s="1"/>
      <c r="H50" s="14"/>
    </row>
    <row r="51" spans="1:19" ht="21.75" customHeight="1" x14ac:dyDescent="0.25">
      <c r="A51" s="2">
        <v>45279</v>
      </c>
      <c r="B51" s="7">
        <v>70000</v>
      </c>
      <c r="C51" s="7">
        <v>652760</v>
      </c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660</v>
      </c>
      <c r="G51" s="1"/>
      <c r="H51" s="14"/>
    </row>
    <row r="52" spans="1:19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19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19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19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19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19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19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19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19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  <c r="S60">
        <f>50000-46190</f>
        <v>3810</v>
      </c>
    </row>
    <row r="61" spans="1:19" ht="21.75" customHeight="1" x14ac:dyDescent="0.25">
      <c r="A61" s="2">
        <v>45289</v>
      </c>
      <c r="B61" s="7"/>
      <c r="C61" s="7">
        <v>351342</v>
      </c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1430</v>
      </c>
      <c r="G61" s="1"/>
      <c r="H61" s="14"/>
    </row>
    <row r="62" spans="1:19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19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19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19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  <c r="S65">
        <f>85000-83860</f>
        <v>1140</v>
      </c>
    </row>
    <row r="66" spans="1:19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19" ht="21.75" customHeight="1" x14ac:dyDescent="0.25">
      <c r="A67" s="2">
        <v>45295</v>
      </c>
      <c r="B67" s="7">
        <v>75000</v>
      </c>
      <c r="C67" s="7">
        <v>1732808</v>
      </c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225</v>
      </c>
      <c r="G67" s="1"/>
      <c r="H67" s="14"/>
      <c r="S67">
        <f>SUM(S60:S65)</f>
        <v>4950</v>
      </c>
    </row>
    <row r="68" spans="1:19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19" ht="21.75" customHeight="1" x14ac:dyDescent="0.25">
      <c r="A69" s="2">
        <v>45297</v>
      </c>
      <c r="B69" s="7"/>
      <c r="C69" s="7">
        <v>371122</v>
      </c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90450</v>
      </c>
      <c r="G69" s="1"/>
      <c r="H69" s="14"/>
    </row>
    <row r="70" spans="1:19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19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19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19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19" ht="21.75" customHeight="1" x14ac:dyDescent="0.25">
      <c r="A74" s="2">
        <v>45302</v>
      </c>
      <c r="B74" s="7"/>
      <c r="C74" s="7">
        <v>803881</v>
      </c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8090</v>
      </c>
      <c r="G74" s="1"/>
      <c r="H74" s="14"/>
    </row>
    <row r="75" spans="1:19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19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19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19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19" ht="21.75" customHeight="1" x14ac:dyDescent="0.25">
      <c r="A79" s="2">
        <v>45307</v>
      </c>
      <c r="B79" s="7"/>
      <c r="C79" s="7">
        <v>335944</v>
      </c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4710</v>
      </c>
      <c r="G79" s="1"/>
      <c r="H79" s="14"/>
    </row>
    <row r="80" spans="1:19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13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13" ht="21.75" customHeight="1" x14ac:dyDescent="0.25">
      <c r="A82" s="2">
        <v>45310</v>
      </c>
      <c r="B82" s="7"/>
      <c r="C82" s="7">
        <v>1205204</v>
      </c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268945</v>
      </c>
      <c r="G82" s="1"/>
      <c r="H82" s="14"/>
    </row>
    <row r="83" spans="1:13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13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13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13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13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13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13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13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13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13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13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13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  <c r="M94" t="s">
        <v>1544</v>
      </c>
    </row>
    <row r="95" spans="1:13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13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>
        <v>376048</v>
      </c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27790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>
        <v>932566</v>
      </c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174980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>
        <v>95000</v>
      </c>
      <c r="C113" s="7"/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>
        <v>699394</v>
      </c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709674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>
        <v>319036</v>
      </c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464510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22000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22000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47179.6</v>
      </c>
      <c r="E354" s="7">
        <f>SUMIFS(AMB_Bricks_Expance_Sheet[Amount],AMB_Bricks_Expance_Sheet[Date],Daily_Cashbook[[#This Row],[Date]])</f>
        <v>21370</v>
      </c>
      <c r="F354" s="8">
        <f>(Daily_Cashbook[[#This Row],[Received Ammount office]]+Daily_Cashbook[[#This Row],[From Sales]]+Daily_Cashbook[[#This Row],[Coal Cost (Office)]])-Daily_Cashbook[[#This Row],[Vata Total Cost]]</f>
        <v>25809.599999999999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38500</v>
      </c>
      <c r="E355" s="7">
        <f>SUMIFS(AMB_Bricks_Expance_Sheet[Amount],AMB_Bricks_Expance_Sheet[Date],Daily_Cashbook[[#This Row],[Date]])</f>
        <v>6000</v>
      </c>
      <c r="F355" s="8">
        <f>(Daily_Cashbook[[#This Row],[Received Ammount office]]+Daily_Cashbook[[#This Row],[From Sales]]+Daily_Cashbook[[#This Row],[Coal Cost (Office)]])-Daily_Cashbook[[#This Row],[Vata Total Cost]]</f>
        <v>32500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86800</v>
      </c>
      <c r="E356" s="7">
        <f>SUMIFS(AMB_Bricks_Expance_Sheet[Amount],AMB_Bricks_Expance_Sheet[Date],Daily_Cashbook[[#This Row],[Date]])</f>
        <v>19350</v>
      </c>
      <c r="F356" s="8">
        <f>(Daily_Cashbook[[#This Row],[Received Ammount office]]+Daily_Cashbook[[#This Row],[From Sales]]+Daily_Cashbook[[#This Row],[Coal Cost (Office)]])-Daily_Cashbook[[#This Row],[Vata Total Cost]]</f>
        <v>67450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21350</v>
      </c>
      <c r="E357" s="7">
        <f>SUMIFS(AMB_Bricks_Expance_Sheet[Amount],AMB_Bricks_Expance_Sheet[Date],Daily_Cashbook[[#This Row],[Date]])</f>
        <v>7480</v>
      </c>
      <c r="F357" s="8">
        <f>(Daily_Cashbook[[#This Row],[Received Ammount office]]+Daily_Cashbook[[#This Row],[From Sales]]+Daily_Cashbook[[#This Row],[Coal Cost (Office)]])-Daily_Cashbook[[#This Row],[Vata Total Cost]]</f>
        <v>13870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34000</v>
      </c>
      <c r="E358" s="7">
        <f>SUMIFS(AMB_Bricks_Expance_Sheet[Amount],AMB_Bricks_Expance_Sheet[Date],Daily_Cashbook[[#This Row],[Date]])</f>
        <v>20920</v>
      </c>
      <c r="F358" s="8">
        <f>(Daily_Cashbook[[#This Row],[Received Ammount office]]+Daily_Cashbook[[#This Row],[From Sales]]+Daily_Cashbook[[#This Row],[Coal Cost (Office)]])-Daily_Cashbook[[#This Row],[Vata Total Cost]]</f>
        <v>13080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61000</v>
      </c>
      <c r="E359" s="7">
        <f>SUMIFS(AMB_Bricks_Expance_Sheet[Amount],AMB_Bricks_Expance_Sheet[Date],Daily_Cashbook[[#This Row],[Date]])</f>
        <v>20590</v>
      </c>
      <c r="F359" s="8">
        <f>(Daily_Cashbook[[#This Row],[Received Ammount office]]+Daily_Cashbook[[#This Row],[From Sales]]+Daily_Cashbook[[#This Row],[Coal Cost (Office)]])-Daily_Cashbook[[#This Row],[Vata Total Cost]]</f>
        <v>40410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63700</v>
      </c>
      <c r="E360" s="7">
        <f>SUMIFS(AMB_Bricks_Expance_Sheet[Amount],AMB_Bricks_Expance_Sheet[Date],Daily_Cashbook[[#This Row],[Date]])</f>
        <v>34290</v>
      </c>
      <c r="F360" s="8">
        <f>(Daily_Cashbook[[#This Row],[Received Ammount office]]+Daily_Cashbook[[#This Row],[From Sales]]+Daily_Cashbook[[#This Row],[Coal Cost (Office)]])-Daily_Cashbook[[#This Row],[Vata Total Cost]]</f>
        <v>29410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42700</v>
      </c>
      <c r="E361" s="7">
        <f>SUMIFS(AMB_Bricks_Expance_Sheet[Amount],AMB_Bricks_Expance_Sheet[Date],Daily_Cashbook[[#This Row],[Date]])</f>
        <v>35830</v>
      </c>
      <c r="F361" s="8">
        <f>(Daily_Cashbook[[#This Row],[Received Ammount office]]+Daily_Cashbook[[#This Row],[From Sales]]+Daily_Cashbook[[#This Row],[Coal Cost (Office)]])-Daily_Cashbook[[#This Row],[Vata Total Cost]]</f>
        <v>6870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90290</v>
      </c>
      <c r="E362" s="7">
        <f>SUMIFS(AMB_Bricks_Expance_Sheet[Amount],AMB_Bricks_Expance_Sheet[Date],Daily_Cashbook[[#This Row],[Date]])</f>
        <v>4940</v>
      </c>
      <c r="F362" s="8">
        <f>(Daily_Cashbook[[#This Row],[Received Ammount office]]+Daily_Cashbook[[#This Row],[From Sales]]+Daily_Cashbook[[#This Row],[Coal Cost (Office)]])-Daily_Cashbook[[#This Row],[Vata Total Cost]]</f>
        <v>85350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31450</v>
      </c>
      <c r="E363" s="7">
        <f>SUMIFS(AMB_Bricks_Expance_Sheet[Amount],AMB_Bricks_Expance_Sheet[Date],Daily_Cashbook[[#This Row],[Date]])</f>
        <v>30610</v>
      </c>
      <c r="F363" s="8">
        <f>(Daily_Cashbook[[#This Row],[Received Ammount office]]+Daily_Cashbook[[#This Row],[From Sales]]+Daily_Cashbook[[#This Row],[Coal Cost (Office)]])-Daily_Cashbook[[#This Row],[Vata Total Cost]]</f>
        <v>840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31900</v>
      </c>
      <c r="E364" s="7">
        <f>SUMIFS(AMB_Bricks_Expance_Sheet[Amount],AMB_Bricks_Expance_Sheet[Date],Daily_Cashbook[[#This Row],[Date]])</f>
        <v>21010</v>
      </c>
      <c r="F364" s="8">
        <f>(Daily_Cashbook[[#This Row],[Received Ammount office]]+Daily_Cashbook[[#This Row],[From Sales]]+Daily_Cashbook[[#This Row],[Coal Cost (Office)]])-Daily_Cashbook[[#This Row],[Vata Total Cost]]</f>
        <v>10890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43100</v>
      </c>
      <c r="E365" s="7">
        <f>SUMIFS(AMB_Bricks_Expance_Sheet[Amount],AMB_Bricks_Expance_Sheet[Date],Daily_Cashbook[[#This Row],[Date]])</f>
        <v>34290</v>
      </c>
      <c r="F365" s="8">
        <f>(Daily_Cashbook[[#This Row],[Received Ammount office]]+Daily_Cashbook[[#This Row],[From Sales]]+Daily_Cashbook[[#This Row],[Coal Cost (Office)]])-Daily_Cashbook[[#This Row],[Vata Total Cost]]</f>
        <v>8810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21000</v>
      </c>
      <c r="E366" s="7">
        <f>SUMIFS(AMB_Bricks_Expance_Sheet[Amount],AMB_Bricks_Expance_Sheet[Date],Daily_Cashbook[[#This Row],[Date]])</f>
        <v>19540</v>
      </c>
      <c r="F366" s="8">
        <f>(Daily_Cashbook[[#This Row],[Received Ammount office]]+Daily_Cashbook[[#This Row],[From Sales]]+Daily_Cashbook[[#This Row],[Coal Cost (Office)]])-Daily_Cashbook[[#This Row],[Vata Total Cost]]</f>
        <v>1460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85900</v>
      </c>
      <c r="E367" s="7">
        <f>SUMIFS(AMB_Bricks_Expance_Sheet[Amount],AMB_Bricks_Expance_Sheet[Date],Daily_Cashbook[[#This Row],[Date]])</f>
        <v>85130</v>
      </c>
      <c r="F367" s="8">
        <f>(Daily_Cashbook[[#This Row],[Received Ammount office]]+Daily_Cashbook[[#This Row],[From Sales]]+Daily_Cashbook[[#This Row],[Coal Cost (Office)]])-Daily_Cashbook[[#This Row],[Vata Total Cost]]</f>
        <v>770</v>
      </c>
      <c r="G367" s="1"/>
      <c r="H367" s="14"/>
    </row>
    <row r="368" spans="1:8" ht="21.75" customHeight="1" x14ac:dyDescent="0.25">
      <c r="A368" s="2">
        <v>45596</v>
      </c>
      <c r="B368" s="7"/>
      <c r="C368" s="7"/>
      <c r="D368" s="7">
        <f>SUMIFS(Vata_Sales[Final Price],Vata_Sales[Date],Daily_Cashbook[[#This Row],[Date]])</f>
        <v>55700</v>
      </c>
      <c r="E368" s="7">
        <f>SUMIFS(AMB_Bricks_Expance_Sheet[Amount],AMB_Bricks_Expance_Sheet[Date],Daily_Cashbook[[#This Row],[Date]])</f>
        <v>55150</v>
      </c>
      <c r="F368" s="8">
        <f>(Daily_Cashbook[[#This Row],[Received Ammount office]]+Daily_Cashbook[[#This Row],[From Sales]]+Daily_Cashbook[[#This Row],[Coal Cost (Office)]])-Daily_Cashbook[[#This Row],[Vata Total Cost]]</f>
        <v>550</v>
      </c>
      <c r="G368" s="1"/>
      <c r="H368" s="14"/>
    </row>
    <row r="369" spans="1:7" ht="21.75" customHeight="1" x14ac:dyDescent="0.25">
      <c r="A369" s="15" t="s">
        <v>35</v>
      </c>
      <c r="B369" s="16">
        <f>SUBTOTAL(109,Daily_Cashbook[Received Ammount office])</f>
        <v>2256000</v>
      </c>
      <c r="C369" s="16">
        <f>SUBTOTAL(109,Daily_Cashbook[Coal Cost (Office)])</f>
        <v>18084597</v>
      </c>
      <c r="D369" s="16">
        <f>SUBTOTAL(109,Daily_Cashbook[From Sales])</f>
        <v>44751834.702</v>
      </c>
      <c r="E369" s="16">
        <f>SUBTOTAL(109,Daily_Cashbook[Vata Total Cost])</f>
        <v>40381751</v>
      </c>
      <c r="F369" s="17">
        <f>SUBTOTAL(109,Daily_Cashbook[Return to Office])</f>
        <v>24710680.702</v>
      </c>
      <c r="G369" s="51"/>
    </row>
    <row r="373" spans="1:7" ht="21.75" customHeight="1" x14ac:dyDescent="0.25">
      <c r="D373" s="14">
        <f>SUM(Daily_Cashbook[[#Totals],[Received Ammount office]:[Coal Cost (Office)]])-Daily_Cashbook[[#Totals],[Return to Office]]</f>
        <v>-4370083.7019999996</v>
      </c>
    </row>
  </sheetData>
  <conditionalFormatting sqref="C3:C368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1524</v>
      </c>
      <c r="J18" s="72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Kacha&amp;Load_Sheet</vt:lpstr>
      <vt:lpstr>Unload_Sheet</vt:lpstr>
      <vt:lpstr>Brick_Salse_Sheet</vt:lpstr>
      <vt:lpstr>Expance_Sheet</vt:lpstr>
      <vt:lpstr>Daily Cash Book_24_25</vt:lpstr>
      <vt:lpstr>Daily Cash Book</vt:lpstr>
      <vt:lpstr>Others Sales</vt:lpstr>
      <vt:lpstr>Categorylist</vt:lpstr>
      <vt:lpstr>'Daily Cash Book'!Print_Titles</vt:lpstr>
      <vt:lpstr>'Daily Cash Book_24_25'!Print_Titles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2025-01-01T07:26:45Z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