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BEE52C64-0AED-4553-80E5-ECCA9E36CF16}" xr6:coauthVersionLast="47" xr6:coauthVersionMax="47" xr10:uidLastSave="{00000000-0000-0000-0000-000000000000}"/>
  <bookViews>
    <workbookView xWindow="-120" yWindow="-120" windowWidth="29040" windowHeight="15720" tabRatio="712" activeTab="3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9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2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375" i="8" l="1"/>
  <c r="J9375" i="8"/>
  <c r="L9375" i="8" s="1"/>
  <c r="N9375" i="8"/>
  <c r="O9375" i="8"/>
  <c r="P9375" i="8"/>
  <c r="I9374" i="8"/>
  <c r="J9374" i="8"/>
  <c r="L9374" i="8" s="1"/>
  <c r="N9374" i="8"/>
  <c r="O9374" i="8"/>
  <c r="P9374" i="8"/>
  <c r="I9373" i="8"/>
  <c r="J9373" i="8"/>
  <c r="L9373" i="8" s="1"/>
  <c r="N9373" i="8"/>
  <c r="O9373" i="8"/>
  <c r="P9373" i="8"/>
  <c r="I9371" i="8"/>
  <c r="I9372" i="8"/>
  <c r="J9371" i="8"/>
  <c r="L9371" i="8" s="1"/>
  <c r="J9372" i="8"/>
  <c r="L9372" i="8" s="1"/>
  <c r="N9371" i="8"/>
  <c r="N9372" i="8"/>
  <c r="O9371" i="8"/>
  <c r="O9372" i="8"/>
  <c r="P9371" i="8"/>
  <c r="P9372" i="8"/>
  <c r="I9366" i="8"/>
  <c r="I9367" i="8"/>
  <c r="I9368" i="8"/>
  <c r="I9369" i="8"/>
  <c r="I9370" i="8"/>
  <c r="J9366" i="8"/>
  <c r="L9366" i="8" s="1"/>
  <c r="J9367" i="8"/>
  <c r="L9367" i="8" s="1"/>
  <c r="J9368" i="8"/>
  <c r="L9368" i="8" s="1"/>
  <c r="J9369" i="8"/>
  <c r="L9369" i="8" s="1"/>
  <c r="J9370" i="8"/>
  <c r="L9370" i="8" s="1"/>
  <c r="N9366" i="8"/>
  <c r="N9367" i="8"/>
  <c r="N9368" i="8"/>
  <c r="N9369" i="8"/>
  <c r="N9370" i="8"/>
  <c r="O9366" i="8"/>
  <c r="O9367" i="8"/>
  <c r="O9368" i="8"/>
  <c r="O9369" i="8"/>
  <c r="O9370" i="8"/>
  <c r="P9366" i="8"/>
  <c r="P9367" i="8"/>
  <c r="P9368" i="8"/>
  <c r="P9369" i="8"/>
  <c r="P9370" i="8"/>
  <c r="I9362" i="8"/>
  <c r="I9363" i="8"/>
  <c r="I9364" i="8"/>
  <c r="I9365" i="8"/>
  <c r="J9362" i="8"/>
  <c r="L9362" i="8" s="1"/>
  <c r="H9362" i="8" s="1"/>
  <c r="J9363" i="8"/>
  <c r="L9363" i="8" s="1"/>
  <c r="J9364" i="8"/>
  <c r="L9364" i="8" s="1"/>
  <c r="J9365" i="8"/>
  <c r="L9365" i="8" s="1"/>
  <c r="N9362" i="8"/>
  <c r="N9363" i="8"/>
  <c r="N9364" i="8"/>
  <c r="N9365" i="8"/>
  <c r="O9362" i="8"/>
  <c r="O9363" i="8"/>
  <c r="O9364" i="8"/>
  <c r="O9365" i="8"/>
  <c r="P9362" i="8"/>
  <c r="P9363" i="8"/>
  <c r="P9364" i="8"/>
  <c r="P9365" i="8"/>
  <c r="I9361" i="8"/>
  <c r="J9361" i="8"/>
  <c r="L9361" i="8" s="1"/>
  <c r="N9361" i="8"/>
  <c r="O9361" i="8"/>
  <c r="P9361" i="8"/>
  <c r="I9359" i="8"/>
  <c r="I9360" i="8"/>
  <c r="J9359" i="8"/>
  <c r="L9359" i="8" s="1"/>
  <c r="J9360" i="8"/>
  <c r="L9360" i="8" s="1"/>
  <c r="N9359" i="8"/>
  <c r="N9360" i="8"/>
  <c r="O9359" i="8"/>
  <c r="O9360" i="8"/>
  <c r="P9359" i="8"/>
  <c r="P9360" i="8"/>
  <c r="I9350" i="8"/>
  <c r="I9351" i="8"/>
  <c r="I9352" i="8"/>
  <c r="I9353" i="8"/>
  <c r="I9354" i="8"/>
  <c r="I9355" i="8"/>
  <c r="I9356" i="8"/>
  <c r="I9357" i="8"/>
  <c r="I9358" i="8"/>
  <c r="J9350" i="8"/>
  <c r="L9350" i="8" s="1"/>
  <c r="J9351" i="8"/>
  <c r="L9351" i="8" s="1"/>
  <c r="J9352" i="8"/>
  <c r="L9352" i="8" s="1"/>
  <c r="J9353" i="8"/>
  <c r="L9353" i="8" s="1"/>
  <c r="J9354" i="8"/>
  <c r="L9354" i="8" s="1"/>
  <c r="J9355" i="8"/>
  <c r="L9355" i="8" s="1"/>
  <c r="J9356" i="8"/>
  <c r="L9356" i="8" s="1"/>
  <c r="J9357" i="8"/>
  <c r="L9357" i="8" s="1"/>
  <c r="J9358" i="8"/>
  <c r="L9358" i="8" s="1"/>
  <c r="N9350" i="8"/>
  <c r="N9351" i="8"/>
  <c r="N9352" i="8"/>
  <c r="N9353" i="8"/>
  <c r="N9354" i="8"/>
  <c r="N9355" i="8"/>
  <c r="N9356" i="8"/>
  <c r="N9357" i="8"/>
  <c r="N9358" i="8"/>
  <c r="O9350" i="8"/>
  <c r="O9351" i="8"/>
  <c r="O9352" i="8"/>
  <c r="O9353" i="8"/>
  <c r="O9354" i="8"/>
  <c r="O9355" i="8"/>
  <c r="O9356" i="8"/>
  <c r="O9357" i="8"/>
  <c r="O9358" i="8"/>
  <c r="P9350" i="8"/>
  <c r="P9351" i="8"/>
  <c r="P9352" i="8"/>
  <c r="P9353" i="8"/>
  <c r="P9354" i="8"/>
  <c r="P9355" i="8"/>
  <c r="P9356" i="8"/>
  <c r="P9357" i="8"/>
  <c r="P9358" i="8"/>
  <c r="I9344" i="8"/>
  <c r="I9345" i="8"/>
  <c r="I9346" i="8"/>
  <c r="I9347" i="8"/>
  <c r="I9348" i="8"/>
  <c r="I9349" i="8"/>
  <c r="J9344" i="8"/>
  <c r="L9344" i="8" s="1"/>
  <c r="J9345" i="8"/>
  <c r="L9345" i="8" s="1"/>
  <c r="J9346" i="8"/>
  <c r="L9346" i="8" s="1"/>
  <c r="J9347" i="8"/>
  <c r="L9347" i="8" s="1"/>
  <c r="J9348" i="8"/>
  <c r="L9348" i="8" s="1"/>
  <c r="J9349" i="8"/>
  <c r="L9349" i="8" s="1"/>
  <c r="N9344" i="8"/>
  <c r="N9345" i="8"/>
  <c r="N9346" i="8"/>
  <c r="N9347" i="8"/>
  <c r="N9348" i="8"/>
  <c r="N9349" i="8"/>
  <c r="O9344" i="8"/>
  <c r="O9345" i="8"/>
  <c r="O9346" i="8"/>
  <c r="O9347" i="8"/>
  <c r="O9348" i="8"/>
  <c r="O9349" i="8"/>
  <c r="P9344" i="8"/>
  <c r="P9345" i="8"/>
  <c r="P9346" i="8"/>
  <c r="P9347" i="8"/>
  <c r="P9348" i="8"/>
  <c r="P9349" i="8"/>
  <c r="I9340" i="8"/>
  <c r="I9341" i="8"/>
  <c r="I9342" i="8"/>
  <c r="I9343" i="8"/>
  <c r="J9340" i="8"/>
  <c r="L9340" i="8" s="1"/>
  <c r="J9341" i="8"/>
  <c r="L9341" i="8" s="1"/>
  <c r="J9342" i="8"/>
  <c r="L9342" i="8" s="1"/>
  <c r="H9342" i="8" s="1"/>
  <c r="J9343" i="8"/>
  <c r="L9343" i="8" s="1"/>
  <c r="N9340" i="8"/>
  <c r="N9341" i="8"/>
  <c r="N9342" i="8"/>
  <c r="N9343" i="8"/>
  <c r="O9340" i="8"/>
  <c r="O9341" i="8"/>
  <c r="O9342" i="8"/>
  <c r="O9343" i="8"/>
  <c r="P9340" i="8"/>
  <c r="P9341" i="8"/>
  <c r="P9342" i="8"/>
  <c r="P9343" i="8"/>
  <c r="I9337" i="8"/>
  <c r="I9338" i="8"/>
  <c r="I9339" i="8"/>
  <c r="J9337" i="8"/>
  <c r="L9337" i="8" s="1"/>
  <c r="J9338" i="8"/>
  <c r="L9338" i="8" s="1"/>
  <c r="J9339" i="8"/>
  <c r="L9339" i="8" s="1"/>
  <c r="N9337" i="8"/>
  <c r="N9338" i="8"/>
  <c r="N9339" i="8"/>
  <c r="O9337" i="8"/>
  <c r="O9338" i="8"/>
  <c r="O9339" i="8"/>
  <c r="P9337" i="8"/>
  <c r="P9338" i="8"/>
  <c r="P9339" i="8"/>
  <c r="I9336" i="8"/>
  <c r="J9336" i="8"/>
  <c r="L9336" i="8" s="1"/>
  <c r="N9336" i="8"/>
  <c r="O9336" i="8"/>
  <c r="P9336" i="8"/>
  <c r="I9335" i="8"/>
  <c r="J9335" i="8"/>
  <c r="L9335" i="8" s="1"/>
  <c r="N9335" i="8"/>
  <c r="O9335" i="8"/>
  <c r="P9335" i="8"/>
  <c r="I9330" i="8"/>
  <c r="I9331" i="8"/>
  <c r="I9332" i="8"/>
  <c r="I9333" i="8"/>
  <c r="I9334" i="8"/>
  <c r="J9330" i="8"/>
  <c r="L9330" i="8" s="1"/>
  <c r="J9331" i="8"/>
  <c r="L9331" i="8" s="1"/>
  <c r="J9332" i="8"/>
  <c r="L9332" i="8" s="1"/>
  <c r="J9333" i="8"/>
  <c r="L9333" i="8" s="1"/>
  <c r="J9334" i="8"/>
  <c r="L9334" i="8" s="1"/>
  <c r="N9330" i="8"/>
  <c r="N9331" i="8"/>
  <c r="N9332" i="8"/>
  <c r="N9333" i="8"/>
  <c r="N9334" i="8"/>
  <c r="O9330" i="8"/>
  <c r="O9331" i="8"/>
  <c r="O9332" i="8"/>
  <c r="O9333" i="8"/>
  <c r="O9334" i="8"/>
  <c r="P9330" i="8"/>
  <c r="P9331" i="8"/>
  <c r="P9332" i="8"/>
  <c r="P9333" i="8"/>
  <c r="P9334" i="8"/>
  <c r="H9375" i="8" l="1"/>
  <c r="H9374" i="8"/>
  <c r="H9373" i="8"/>
  <c r="H9371" i="8"/>
  <c r="H9372" i="8"/>
  <c r="H9370" i="8"/>
  <c r="H9369" i="8"/>
  <c r="H9368" i="8"/>
  <c r="H9367" i="8"/>
  <c r="H9366" i="8"/>
  <c r="H9365" i="8"/>
  <c r="H9364" i="8"/>
  <c r="H9363" i="8"/>
  <c r="H9361" i="8"/>
  <c r="H9360" i="8"/>
  <c r="H9359" i="8"/>
  <c r="H9358" i="8"/>
  <c r="H9357" i="8"/>
  <c r="H9356" i="8"/>
  <c r="H9355" i="8"/>
  <c r="H9354" i="8"/>
  <c r="H9353" i="8"/>
  <c r="H9352" i="8"/>
  <c r="H9351" i="8"/>
  <c r="H9350" i="8"/>
  <c r="H9349" i="8"/>
  <c r="H9348" i="8"/>
  <c r="H9347" i="8"/>
  <c r="H9346" i="8"/>
  <c r="H9345" i="8"/>
  <c r="H9344" i="8"/>
  <c r="H9343" i="8"/>
  <c r="H9341" i="8"/>
  <c r="H9340" i="8"/>
  <c r="H9339" i="8"/>
  <c r="H9338" i="8"/>
  <c r="H9337" i="8"/>
  <c r="H9336" i="8"/>
  <c r="H9335" i="8"/>
  <c r="H9334" i="8"/>
  <c r="H9333" i="8"/>
  <c r="H9332" i="8"/>
  <c r="H9331" i="8"/>
  <c r="H9330" i="8"/>
  <c r="I9322" i="8"/>
  <c r="I9323" i="8"/>
  <c r="I9324" i="8"/>
  <c r="I9325" i="8"/>
  <c r="I9326" i="8"/>
  <c r="I9327" i="8"/>
  <c r="I9328" i="8"/>
  <c r="I9329" i="8"/>
  <c r="J9322" i="8"/>
  <c r="J9323" i="8"/>
  <c r="J9324" i="8"/>
  <c r="J9325" i="8"/>
  <c r="J9326" i="8"/>
  <c r="J9327" i="8"/>
  <c r="J9328" i="8"/>
  <c r="J9329" i="8"/>
  <c r="L9322" i="8"/>
  <c r="H9322" i="8" s="1"/>
  <c r="L9323" i="8"/>
  <c r="H9323" i="8" s="1"/>
  <c r="L9324" i="8"/>
  <c r="H9324" i="8" s="1"/>
  <c r="L9325" i="8"/>
  <c r="L9326" i="8"/>
  <c r="H9326" i="8" s="1"/>
  <c r="L9327" i="8"/>
  <c r="H9327" i="8" s="1"/>
  <c r="L9328" i="8"/>
  <c r="H9328" i="8" s="1"/>
  <c r="L9329" i="8"/>
  <c r="H9329" i="8" s="1"/>
  <c r="N9322" i="8"/>
  <c r="N9323" i="8"/>
  <c r="N9324" i="8"/>
  <c r="N9325" i="8"/>
  <c r="N9326" i="8"/>
  <c r="N9327" i="8"/>
  <c r="N9328" i="8"/>
  <c r="N9329" i="8"/>
  <c r="O9322" i="8"/>
  <c r="O9323" i="8"/>
  <c r="O9324" i="8"/>
  <c r="O9325" i="8"/>
  <c r="O9326" i="8"/>
  <c r="O9327" i="8"/>
  <c r="O9328" i="8"/>
  <c r="O9329" i="8"/>
  <c r="P9322" i="8"/>
  <c r="P9323" i="8"/>
  <c r="P9324" i="8"/>
  <c r="P9325" i="8"/>
  <c r="P9326" i="8"/>
  <c r="P9327" i="8"/>
  <c r="P9328" i="8"/>
  <c r="P9329" i="8"/>
  <c r="I9319" i="8"/>
  <c r="I9320" i="8"/>
  <c r="I9321" i="8"/>
  <c r="J9319" i="8"/>
  <c r="L9319" i="8" s="1"/>
  <c r="J9320" i="8"/>
  <c r="L9320" i="8" s="1"/>
  <c r="J9321" i="8"/>
  <c r="L9321" i="8" s="1"/>
  <c r="N9319" i="8"/>
  <c r="N9320" i="8"/>
  <c r="N9321" i="8"/>
  <c r="O9319" i="8"/>
  <c r="O9320" i="8"/>
  <c r="O9321" i="8"/>
  <c r="P9319" i="8"/>
  <c r="P9320" i="8"/>
  <c r="P9321" i="8"/>
  <c r="I9315" i="8"/>
  <c r="I9316" i="8"/>
  <c r="I9317" i="8"/>
  <c r="I9318" i="8"/>
  <c r="J9315" i="8"/>
  <c r="J9316" i="8"/>
  <c r="J9317" i="8"/>
  <c r="J9318" i="8"/>
  <c r="L9315" i="8"/>
  <c r="H9315" i="8" s="1"/>
  <c r="L9316" i="8"/>
  <c r="H9316" i="8" s="1"/>
  <c r="L9317" i="8"/>
  <c r="H9317" i="8" s="1"/>
  <c r="L9318" i="8"/>
  <c r="N9315" i="8"/>
  <c r="N9316" i="8"/>
  <c r="N9317" i="8"/>
  <c r="N9318" i="8"/>
  <c r="O9315" i="8"/>
  <c r="O9316" i="8"/>
  <c r="O9317" i="8"/>
  <c r="O9318" i="8"/>
  <c r="P9315" i="8"/>
  <c r="P9316" i="8"/>
  <c r="P9317" i="8"/>
  <c r="P9318" i="8"/>
  <c r="I9311" i="8"/>
  <c r="I9312" i="8"/>
  <c r="I9313" i="8"/>
  <c r="I9314" i="8"/>
  <c r="J9311" i="8"/>
  <c r="J9312" i="8"/>
  <c r="J9313" i="8"/>
  <c r="J9314" i="8"/>
  <c r="L9311" i="8"/>
  <c r="H9311" i="8" s="1"/>
  <c r="L9312" i="8"/>
  <c r="H9312" i="8" s="1"/>
  <c r="L9313" i="8"/>
  <c r="H9313" i="8" s="1"/>
  <c r="L9314" i="8"/>
  <c r="H9314" i="8" s="1"/>
  <c r="N9311" i="8"/>
  <c r="N9312" i="8"/>
  <c r="N9313" i="8"/>
  <c r="N9314" i="8"/>
  <c r="O9311" i="8"/>
  <c r="O9312" i="8"/>
  <c r="O9313" i="8"/>
  <c r="O9314" i="8"/>
  <c r="P9311" i="8"/>
  <c r="P9312" i="8"/>
  <c r="P9313" i="8"/>
  <c r="P9314" i="8"/>
  <c r="I9308" i="8"/>
  <c r="I9309" i="8"/>
  <c r="I9310" i="8"/>
  <c r="J9308" i="8"/>
  <c r="L9308" i="8" s="1"/>
  <c r="J9309" i="8"/>
  <c r="L9309" i="8" s="1"/>
  <c r="J9310" i="8"/>
  <c r="L9310" i="8" s="1"/>
  <c r="N9308" i="8"/>
  <c r="N9309" i="8"/>
  <c r="N9310" i="8"/>
  <c r="O9308" i="8"/>
  <c r="O9309" i="8"/>
  <c r="O9310" i="8"/>
  <c r="P9308" i="8"/>
  <c r="P9309" i="8"/>
  <c r="P9310" i="8"/>
  <c r="C368" i="9"/>
  <c r="B368" i="9"/>
  <c r="E367" i="9"/>
  <c r="D367" i="9"/>
  <c r="E366" i="9"/>
  <c r="D366" i="9"/>
  <c r="E365" i="9"/>
  <c r="D365" i="9"/>
  <c r="E364" i="9"/>
  <c r="D364" i="9"/>
  <c r="E363" i="9"/>
  <c r="D363" i="9"/>
  <c r="E362" i="9"/>
  <c r="D362" i="9"/>
  <c r="E361" i="9"/>
  <c r="D361" i="9"/>
  <c r="E360" i="9"/>
  <c r="D360" i="9"/>
  <c r="E359" i="9"/>
  <c r="D359" i="9"/>
  <c r="E358" i="9"/>
  <c r="D358" i="9"/>
  <c r="E357" i="9"/>
  <c r="D357" i="9"/>
  <c r="E356" i="9"/>
  <c r="D356" i="9"/>
  <c r="E355" i="9"/>
  <c r="D355" i="9"/>
  <c r="E354" i="9"/>
  <c r="D354" i="9"/>
  <c r="E353" i="9"/>
  <c r="D353" i="9"/>
  <c r="E352" i="9"/>
  <c r="D352" i="9"/>
  <c r="E351" i="9"/>
  <c r="D351" i="9"/>
  <c r="E350" i="9"/>
  <c r="D350" i="9"/>
  <c r="E349" i="9"/>
  <c r="D349" i="9"/>
  <c r="E348" i="9"/>
  <c r="D348" i="9"/>
  <c r="E347" i="9"/>
  <c r="D347" i="9"/>
  <c r="E346" i="9"/>
  <c r="D346" i="9"/>
  <c r="E345" i="9"/>
  <c r="D345" i="9"/>
  <c r="E344" i="9"/>
  <c r="D344" i="9"/>
  <c r="E343" i="9"/>
  <c r="D343" i="9"/>
  <c r="E342" i="9"/>
  <c r="D342" i="9"/>
  <c r="E341" i="9"/>
  <c r="D341" i="9"/>
  <c r="E340" i="9"/>
  <c r="D340" i="9"/>
  <c r="E339" i="9"/>
  <c r="D339" i="9"/>
  <c r="E338" i="9"/>
  <c r="D338" i="9"/>
  <c r="E337" i="9"/>
  <c r="D337" i="9"/>
  <c r="E336" i="9"/>
  <c r="D336" i="9"/>
  <c r="E335" i="9"/>
  <c r="D335" i="9"/>
  <c r="E334" i="9"/>
  <c r="D334" i="9"/>
  <c r="E333" i="9"/>
  <c r="D333" i="9"/>
  <c r="E332" i="9"/>
  <c r="D332" i="9"/>
  <c r="E331" i="9"/>
  <c r="D331" i="9"/>
  <c r="E330" i="9"/>
  <c r="D330" i="9"/>
  <c r="E329" i="9"/>
  <c r="D329" i="9"/>
  <c r="E328" i="9"/>
  <c r="D328" i="9"/>
  <c r="E327" i="9"/>
  <c r="D327" i="9"/>
  <c r="E326" i="9"/>
  <c r="D326" i="9"/>
  <c r="E325" i="9"/>
  <c r="D325" i="9"/>
  <c r="E324" i="9"/>
  <c r="D324" i="9"/>
  <c r="E323" i="9"/>
  <c r="D323" i="9"/>
  <c r="E322" i="9"/>
  <c r="D322" i="9"/>
  <c r="E321" i="9"/>
  <c r="D321" i="9"/>
  <c r="E320" i="9"/>
  <c r="D320" i="9"/>
  <c r="E319" i="9"/>
  <c r="D319" i="9"/>
  <c r="E318" i="9"/>
  <c r="D318" i="9"/>
  <c r="E317" i="9"/>
  <c r="D317" i="9"/>
  <c r="E316" i="9"/>
  <c r="D316" i="9"/>
  <c r="E315" i="9"/>
  <c r="D315" i="9"/>
  <c r="E314" i="9"/>
  <c r="D314" i="9"/>
  <c r="E313" i="9"/>
  <c r="D313" i="9"/>
  <c r="E312" i="9"/>
  <c r="D312" i="9"/>
  <c r="E311" i="9"/>
  <c r="D311" i="9"/>
  <c r="E310" i="9"/>
  <c r="D310" i="9"/>
  <c r="E309" i="9"/>
  <c r="D309" i="9"/>
  <c r="E308" i="9"/>
  <c r="D308" i="9"/>
  <c r="E307" i="9"/>
  <c r="D307" i="9"/>
  <c r="E306" i="9"/>
  <c r="D306" i="9"/>
  <c r="E305" i="9"/>
  <c r="D305" i="9"/>
  <c r="E304" i="9"/>
  <c r="D304" i="9"/>
  <c r="E303" i="9"/>
  <c r="D303" i="9"/>
  <c r="E302" i="9"/>
  <c r="D302" i="9"/>
  <c r="E301" i="9"/>
  <c r="D301" i="9"/>
  <c r="E300" i="9"/>
  <c r="D300" i="9"/>
  <c r="E299" i="9"/>
  <c r="D299" i="9"/>
  <c r="E298" i="9"/>
  <c r="D298" i="9"/>
  <c r="E297" i="9"/>
  <c r="D297" i="9"/>
  <c r="E296" i="9"/>
  <c r="D296" i="9"/>
  <c r="E295" i="9"/>
  <c r="D295" i="9"/>
  <c r="E294" i="9"/>
  <c r="D294" i="9"/>
  <c r="E293" i="9"/>
  <c r="D293" i="9"/>
  <c r="E292" i="9"/>
  <c r="D292" i="9"/>
  <c r="E291" i="9"/>
  <c r="D291" i="9"/>
  <c r="E290" i="9"/>
  <c r="D290" i="9"/>
  <c r="E289" i="9"/>
  <c r="D289" i="9"/>
  <c r="E288" i="9"/>
  <c r="D288" i="9"/>
  <c r="E287" i="9"/>
  <c r="D287" i="9"/>
  <c r="E286" i="9"/>
  <c r="D286" i="9"/>
  <c r="E285" i="9"/>
  <c r="D285" i="9"/>
  <c r="E284" i="9"/>
  <c r="D284" i="9"/>
  <c r="E283" i="9"/>
  <c r="D283" i="9"/>
  <c r="E282" i="9"/>
  <c r="D282" i="9"/>
  <c r="E281" i="9"/>
  <c r="D281" i="9"/>
  <c r="E280" i="9"/>
  <c r="D280" i="9"/>
  <c r="E279" i="9"/>
  <c r="D279" i="9"/>
  <c r="E278" i="9"/>
  <c r="D278" i="9"/>
  <c r="E277" i="9"/>
  <c r="D277" i="9"/>
  <c r="E276" i="9"/>
  <c r="D276" i="9"/>
  <c r="E275" i="9"/>
  <c r="D275" i="9"/>
  <c r="E274" i="9"/>
  <c r="D274" i="9"/>
  <c r="E273" i="9"/>
  <c r="D273" i="9"/>
  <c r="E272" i="9"/>
  <c r="D272" i="9"/>
  <c r="E271" i="9"/>
  <c r="D271" i="9"/>
  <c r="E270" i="9"/>
  <c r="D270" i="9"/>
  <c r="E269" i="9"/>
  <c r="D269" i="9"/>
  <c r="E268" i="9"/>
  <c r="D268" i="9"/>
  <c r="E267" i="9"/>
  <c r="D267" i="9"/>
  <c r="E266" i="9"/>
  <c r="D266" i="9"/>
  <c r="E265" i="9"/>
  <c r="D265" i="9"/>
  <c r="E264" i="9"/>
  <c r="D264" i="9"/>
  <c r="E263" i="9"/>
  <c r="D263" i="9"/>
  <c r="E262" i="9"/>
  <c r="D262" i="9"/>
  <c r="E261" i="9"/>
  <c r="D261" i="9"/>
  <c r="E260" i="9"/>
  <c r="D260" i="9"/>
  <c r="E259" i="9"/>
  <c r="D259" i="9"/>
  <c r="E258" i="9"/>
  <c r="D258" i="9"/>
  <c r="E257" i="9"/>
  <c r="D257" i="9"/>
  <c r="E256" i="9"/>
  <c r="D256" i="9"/>
  <c r="E255" i="9"/>
  <c r="D255" i="9"/>
  <c r="E254" i="9"/>
  <c r="D254" i="9"/>
  <c r="E253" i="9"/>
  <c r="D253" i="9"/>
  <c r="E252" i="9"/>
  <c r="D252" i="9"/>
  <c r="E251" i="9"/>
  <c r="D251" i="9"/>
  <c r="E250" i="9"/>
  <c r="D250" i="9"/>
  <c r="E249" i="9"/>
  <c r="D249" i="9"/>
  <c r="E248" i="9"/>
  <c r="D248" i="9"/>
  <c r="E247" i="9"/>
  <c r="D247" i="9"/>
  <c r="E246" i="9"/>
  <c r="D246" i="9"/>
  <c r="E245" i="9"/>
  <c r="D245" i="9"/>
  <c r="E244" i="9"/>
  <c r="D244" i="9"/>
  <c r="E243" i="9"/>
  <c r="D243" i="9"/>
  <c r="E242" i="9"/>
  <c r="D242" i="9"/>
  <c r="E241" i="9"/>
  <c r="D241" i="9"/>
  <c r="E240" i="9"/>
  <c r="D240" i="9"/>
  <c r="E239" i="9"/>
  <c r="D239" i="9"/>
  <c r="E238" i="9"/>
  <c r="D238" i="9"/>
  <c r="E237" i="9"/>
  <c r="D237" i="9"/>
  <c r="E236" i="9"/>
  <c r="D236" i="9"/>
  <c r="E235" i="9"/>
  <c r="D235" i="9"/>
  <c r="E234" i="9"/>
  <c r="D234" i="9"/>
  <c r="E233" i="9"/>
  <c r="D233" i="9"/>
  <c r="E232" i="9"/>
  <c r="D232" i="9"/>
  <c r="E231" i="9"/>
  <c r="D231" i="9"/>
  <c r="E230" i="9"/>
  <c r="D230" i="9"/>
  <c r="E229" i="9"/>
  <c r="D229" i="9"/>
  <c r="E228" i="9"/>
  <c r="D228" i="9"/>
  <c r="E227" i="9"/>
  <c r="D227" i="9"/>
  <c r="E226" i="9"/>
  <c r="D226" i="9"/>
  <c r="E225" i="9"/>
  <c r="D225" i="9"/>
  <c r="E224" i="9"/>
  <c r="D224" i="9"/>
  <c r="E223" i="9"/>
  <c r="D223" i="9"/>
  <c r="E222" i="9"/>
  <c r="D222" i="9"/>
  <c r="E221" i="9"/>
  <c r="D221" i="9"/>
  <c r="E220" i="9"/>
  <c r="D220" i="9"/>
  <c r="E219" i="9"/>
  <c r="D219" i="9"/>
  <c r="E218" i="9"/>
  <c r="D218" i="9"/>
  <c r="E217" i="9"/>
  <c r="D217" i="9"/>
  <c r="E216" i="9"/>
  <c r="D216" i="9"/>
  <c r="E215" i="9"/>
  <c r="D215" i="9"/>
  <c r="E214" i="9"/>
  <c r="D214" i="9"/>
  <c r="E213" i="9"/>
  <c r="D213" i="9"/>
  <c r="E212" i="9"/>
  <c r="D212" i="9"/>
  <c r="E211" i="9"/>
  <c r="D211" i="9"/>
  <c r="E210" i="9"/>
  <c r="D210" i="9"/>
  <c r="E209" i="9"/>
  <c r="D209" i="9"/>
  <c r="E208" i="9"/>
  <c r="D208" i="9"/>
  <c r="E207" i="9"/>
  <c r="D207" i="9"/>
  <c r="E206" i="9"/>
  <c r="D206" i="9"/>
  <c r="E205" i="9"/>
  <c r="D205" i="9"/>
  <c r="E204" i="9"/>
  <c r="D204" i="9"/>
  <c r="E203" i="9"/>
  <c r="D203" i="9"/>
  <c r="E202" i="9"/>
  <c r="D202" i="9"/>
  <c r="E201" i="9"/>
  <c r="D201" i="9"/>
  <c r="E200" i="9"/>
  <c r="D200" i="9"/>
  <c r="E199" i="9"/>
  <c r="D199" i="9"/>
  <c r="E198" i="9"/>
  <c r="D198" i="9"/>
  <c r="E197" i="9"/>
  <c r="D197" i="9"/>
  <c r="E196" i="9"/>
  <c r="D196" i="9"/>
  <c r="E195" i="9"/>
  <c r="D195" i="9"/>
  <c r="E194" i="9"/>
  <c r="D194" i="9"/>
  <c r="E193" i="9"/>
  <c r="D193" i="9"/>
  <c r="E192" i="9"/>
  <c r="D192" i="9"/>
  <c r="E191" i="9"/>
  <c r="D191" i="9"/>
  <c r="E190" i="9"/>
  <c r="D190" i="9"/>
  <c r="E189" i="9"/>
  <c r="D189" i="9"/>
  <c r="E188" i="9"/>
  <c r="D188" i="9"/>
  <c r="E187" i="9"/>
  <c r="D187" i="9"/>
  <c r="E186" i="9"/>
  <c r="D186" i="9"/>
  <c r="E185" i="9"/>
  <c r="D185" i="9"/>
  <c r="E184" i="9"/>
  <c r="D184" i="9"/>
  <c r="E183" i="9"/>
  <c r="D183" i="9"/>
  <c r="E182" i="9"/>
  <c r="D182" i="9"/>
  <c r="E181" i="9"/>
  <c r="D181" i="9"/>
  <c r="E180" i="9"/>
  <c r="D180" i="9"/>
  <c r="E179" i="9"/>
  <c r="D179" i="9"/>
  <c r="E178" i="9"/>
  <c r="D178" i="9"/>
  <c r="E177" i="9"/>
  <c r="D177" i="9"/>
  <c r="E176" i="9"/>
  <c r="D176" i="9"/>
  <c r="E175" i="9"/>
  <c r="D175" i="9"/>
  <c r="E174" i="9"/>
  <c r="D174" i="9"/>
  <c r="E173" i="9"/>
  <c r="D173" i="9"/>
  <c r="E172" i="9"/>
  <c r="D172" i="9"/>
  <c r="E171" i="9"/>
  <c r="D171" i="9"/>
  <c r="E170" i="9"/>
  <c r="D170" i="9"/>
  <c r="E169" i="9"/>
  <c r="D169" i="9"/>
  <c r="E168" i="9"/>
  <c r="D168" i="9"/>
  <c r="E167" i="9"/>
  <c r="D167" i="9"/>
  <c r="E166" i="9"/>
  <c r="D166" i="9"/>
  <c r="E165" i="9"/>
  <c r="D165" i="9"/>
  <c r="E164" i="9"/>
  <c r="D164" i="9"/>
  <c r="E163" i="9"/>
  <c r="D163" i="9"/>
  <c r="E162" i="9"/>
  <c r="D162" i="9"/>
  <c r="E161" i="9"/>
  <c r="D161" i="9"/>
  <c r="E160" i="9"/>
  <c r="D160" i="9"/>
  <c r="E159" i="9"/>
  <c r="D159" i="9"/>
  <c r="E158" i="9"/>
  <c r="D158" i="9"/>
  <c r="E157" i="9"/>
  <c r="D157" i="9"/>
  <c r="E156" i="9"/>
  <c r="D156" i="9"/>
  <c r="E155" i="9"/>
  <c r="D155" i="9"/>
  <c r="E154" i="9"/>
  <c r="D154" i="9"/>
  <c r="E153" i="9"/>
  <c r="D153" i="9"/>
  <c r="E152" i="9"/>
  <c r="D152" i="9"/>
  <c r="E151" i="9"/>
  <c r="D151" i="9"/>
  <c r="E150" i="9"/>
  <c r="D150" i="9"/>
  <c r="E149" i="9"/>
  <c r="D149" i="9"/>
  <c r="E148" i="9"/>
  <c r="D148" i="9"/>
  <c r="E147" i="9"/>
  <c r="D147" i="9"/>
  <c r="E146" i="9"/>
  <c r="D146" i="9"/>
  <c r="E145" i="9"/>
  <c r="D145" i="9"/>
  <c r="E144" i="9"/>
  <c r="D144" i="9"/>
  <c r="E143" i="9"/>
  <c r="D143" i="9"/>
  <c r="E142" i="9"/>
  <c r="D142" i="9"/>
  <c r="E141" i="9"/>
  <c r="D141" i="9"/>
  <c r="E140" i="9"/>
  <c r="D140" i="9"/>
  <c r="E139" i="9"/>
  <c r="D139" i="9"/>
  <c r="E138" i="9"/>
  <c r="D138" i="9"/>
  <c r="E137" i="9"/>
  <c r="D137" i="9"/>
  <c r="E136" i="9"/>
  <c r="D136" i="9"/>
  <c r="E135" i="9"/>
  <c r="D135" i="9"/>
  <c r="E134" i="9"/>
  <c r="D134" i="9"/>
  <c r="E133" i="9"/>
  <c r="D133" i="9"/>
  <c r="E132" i="9"/>
  <c r="D132" i="9"/>
  <c r="E131" i="9"/>
  <c r="D131" i="9"/>
  <c r="E130" i="9"/>
  <c r="D130" i="9"/>
  <c r="E129" i="9"/>
  <c r="D129" i="9"/>
  <c r="E128" i="9"/>
  <c r="D128" i="9"/>
  <c r="E127" i="9"/>
  <c r="D127" i="9"/>
  <c r="E126" i="9"/>
  <c r="D126" i="9"/>
  <c r="E125" i="9"/>
  <c r="D125" i="9"/>
  <c r="E124" i="9"/>
  <c r="D124" i="9"/>
  <c r="E123" i="9"/>
  <c r="D123" i="9"/>
  <c r="E122" i="9"/>
  <c r="D122" i="9"/>
  <c r="E121" i="9"/>
  <c r="D121" i="9"/>
  <c r="E120" i="9"/>
  <c r="D120" i="9"/>
  <c r="E119" i="9"/>
  <c r="D119" i="9"/>
  <c r="E118" i="9"/>
  <c r="D118" i="9"/>
  <c r="E117" i="9"/>
  <c r="D117" i="9"/>
  <c r="E116" i="9"/>
  <c r="D116" i="9"/>
  <c r="E115" i="9"/>
  <c r="D115" i="9"/>
  <c r="E114" i="9"/>
  <c r="D114" i="9"/>
  <c r="E113" i="9"/>
  <c r="D113" i="9"/>
  <c r="E112" i="9"/>
  <c r="D112" i="9"/>
  <c r="E111" i="9"/>
  <c r="D111" i="9"/>
  <c r="E110" i="9"/>
  <c r="D110" i="9"/>
  <c r="E109" i="9"/>
  <c r="D109" i="9"/>
  <c r="E108" i="9"/>
  <c r="D108" i="9"/>
  <c r="E107" i="9"/>
  <c r="D107" i="9"/>
  <c r="E106" i="9"/>
  <c r="D106" i="9"/>
  <c r="E105" i="9"/>
  <c r="D105" i="9"/>
  <c r="E104" i="9"/>
  <c r="D104" i="9"/>
  <c r="E103" i="9"/>
  <c r="D103" i="9"/>
  <c r="E102" i="9"/>
  <c r="D102" i="9"/>
  <c r="E101" i="9"/>
  <c r="D101" i="9"/>
  <c r="E100" i="9"/>
  <c r="D100" i="9"/>
  <c r="E99" i="9"/>
  <c r="D99" i="9"/>
  <c r="E98" i="9"/>
  <c r="D98" i="9"/>
  <c r="E97" i="9"/>
  <c r="D97" i="9"/>
  <c r="E96" i="9"/>
  <c r="D96" i="9"/>
  <c r="E95" i="9"/>
  <c r="D95" i="9"/>
  <c r="E94" i="9"/>
  <c r="D94" i="9"/>
  <c r="E93" i="9"/>
  <c r="D93" i="9"/>
  <c r="E92" i="9"/>
  <c r="D92" i="9"/>
  <c r="E91" i="9"/>
  <c r="D91" i="9"/>
  <c r="E90" i="9"/>
  <c r="D90" i="9"/>
  <c r="E89" i="9"/>
  <c r="D89" i="9"/>
  <c r="E88" i="9"/>
  <c r="D88" i="9"/>
  <c r="E87" i="9"/>
  <c r="D87" i="9"/>
  <c r="E86" i="9"/>
  <c r="D86" i="9"/>
  <c r="E85" i="9"/>
  <c r="D85" i="9"/>
  <c r="E84" i="9"/>
  <c r="D84" i="9"/>
  <c r="E83" i="9"/>
  <c r="D83" i="9"/>
  <c r="E82" i="9"/>
  <c r="D82" i="9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E70" i="9"/>
  <c r="D70" i="9"/>
  <c r="E69" i="9"/>
  <c r="D69" i="9"/>
  <c r="E68" i="9"/>
  <c r="D68" i="9"/>
  <c r="E67" i="9"/>
  <c r="D67" i="9"/>
  <c r="E66" i="9"/>
  <c r="D66" i="9"/>
  <c r="S65" i="9"/>
  <c r="E65" i="9"/>
  <c r="D65" i="9"/>
  <c r="E64" i="9"/>
  <c r="D64" i="9"/>
  <c r="E63" i="9"/>
  <c r="D63" i="9"/>
  <c r="E62" i="9"/>
  <c r="D62" i="9"/>
  <c r="E61" i="9"/>
  <c r="D61" i="9"/>
  <c r="S60" i="9"/>
  <c r="E60" i="9"/>
  <c r="D60" i="9"/>
  <c r="E59" i="9"/>
  <c r="D59" i="9"/>
  <c r="E58" i="9"/>
  <c r="D58" i="9"/>
  <c r="E57" i="9"/>
  <c r="D57" i="9"/>
  <c r="E56" i="9"/>
  <c r="D56" i="9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30" i="9"/>
  <c r="D30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E9" i="9"/>
  <c r="D9" i="9"/>
  <c r="E8" i="9"/>
  <c r="D8" i="9"/>
  <c r="E7" i="9"/>
  <c r="D7" i="9"/>
  <c r="E6" i="9"/>
  <c r="E5" i="9"/>
  <c r="E4" i="9"/>
  <c r="E3" i="9"/>
  <c r="I9303" i="8"/>
  <c r="I9304" i="8"/>
  <c r="I9305" i="8"/>
  <c r="I9306" i="8"/>
  <c r="I9307" i="8"/>
  <c r="J9303" i="8"/>
  <c r="L9303" i="8" s="1"/>
  <c r="J9304" i="8"/>
  <c r="L9304" i="8" s="1"/>
  <c r="J9305" i="8"/>
  <c r="L9305" i="8" s="1"/>
  <c r="J9306" i="8"/>
  <c r="L9306" i="8" s="1"/>
  <c r="J9307" i="8"/>
  <c r="L9307" i="8" s="1"/>
  <c r="N9303" i="8"/>
  <c r="N9304" i="8"/>
  <c r="N9305" i="8"/>
  <c r="N9306" i="8"/>
  <c r="N9307" i="8"/>
  <c r="O9303" i="8"/>
  <c r="O9304" i="8"/>
  <c r="O9305" i="8"/>
  <c r="O9306" i="8"/>
  <c r="O9307" i="8"/>
  <c r="P9303" i="8"/>
  <c r="P9304" i="8"/>
  <c r="P9305" i="8"/>
  <c r="P9306" i="8"/>
  <c r="P9307" i="8"/>
  <c r="I9293" i="8"/>
  <c r="I9294" i="8"/>
  <c r="I9295" i="8"/>
  <c r="I9296" i="8"/>
  <c r="I9297" i="8"/>
  <c r="I9298" i="8"/>
  <c r="I9299" i="8"/>
  <c r="I9300" i="8"/>
  <c r="I9301" i="8"/>
  <c r="I9302" i="8"/>
  <c r="J9293" i="8"/>
  <c r="L9293" i="8" s="1"/>
  <c r="J9294" i="8"/>
  <c r="L9294" i="8" s="1"/>
  <c r="J9295" i="8"/>
  <c r="L9295" i="8" s="1"/>
  <c r="J9296" i="8"/>
  <c r="L9296" i="8" s="1"/>
  <c r="J9297" i="8"/>
  <c r="L9297" i="8" s="1"/>
  <c r="J9298" i="8"/>
  <c r="L9298" i="8" s="1"/>
  <c r="J9299" i="8"/>
  <c r="L9299" i="8" s="1"/>
  <c r="J9300" i="8"/>
  <c r="L9300" i="8" s="1"/>
  <c r="J9301" i="8"/>
  <c r="L9301" i="8" s="1"/>
  <c r="J9302" i="8"/>
  <c r="L9302" i="8" s="1"/>
  <c r="N9293" i="8"/>
  <c r="N9294" i="8"/>
  <c r="N9295" i="8"/>
  <c r="N9296" i="8"/>
  <c r="N9297" i="8"/>
  <c r="N9298" i="8"/>
  <c r="N9299" i="8"/>
  <c r="N9300" i="8"/>
  <c r="N9301" i="8"/>
  <c r="N9302" i="8"/>
  <c r="O9293" i="8"/>
  <c r="O9294" i="8"/>
  <c r="O9295" i="8"/>
  <c r="O9296" i="8"/>
  <c r="O9297" i="8"/>
  <c r="O9298" i="8"/>
  <c r="O9299" i="8"/>
  <c r="O9300" i="8"/>
  <c r="O9301" i="8"/>
  <c r="O9302" i="8"/>
  <c r="P9293" i="8"/>
  <c r="P9294" i="8"/>
  <c r="P9295" i="8"/>
  <c r="P9296" i="8"/>
  <c r="P9297" i="8"/>
  <c r="P9298" i="8"/>
  <c r="P9299" i="8"/>
  <c r="P9300" i="8"/>
  <c r="P9301" i="8"/>
  <c r="P9302" i="8"/>
  <c r="I9291" i="8"/>
  <c r="I9292" i="8"/>
  <c r="J9291" i="8"/>
  <c r="L9291" i="8" s="1"/>
  <c r="J9292" i="8"/>
  <c r="L9292" i="8" s="1"/>
  <c r="N9291" i="8"/>
  <c r="N9292" i="8"/>
  <c r="O9291" i="8"/>
  <c r="O9292" i="8"/>
  <c r="P9291" i="8"/>
  <c r="P9292" i="8"/>
  <c r="I9285" i="8"/>
  <c r="I9286" i="8"/>
  <c r="I9287" i="8"/>
  <c r="I9288" i="8"/>
  <c r="I9289" i="8"/>
  <c r="I9290" i="8"/>
  <c r="J9285" i="8"/>
  <c r="L9285" i="8" s="1"/>
  <c r="J9286" i="8"/>
  <c r="L9286" i="8" s="1"/>
  <c r="J9287" i="8"/>
  <c r="L9287" i="8" s="1"/>
  <c r="J9288" i="8"/>
  <c r="L9288" i="8" s="1"/>
  <c r="J9289" i="8"/>
  <c r="L9289" i="8" s="1"/>
  <c r="J9290" i="8"/>
  <c r="L9290" i="8" s="1"/>
  <c r="N9285" i="8"/>
  <c r="N9286" i="8"/>
  <c r="N9287" i="8"/>
  <c r="N9288" i="8"/>
  <c r="N9289" i="8"/>
  <c r="N9290" i="8"/>
  <c r="O9285" i="8"/>
  <c r="O9286" i="8"/>
  <c r="O9287" i="8"/>
  <c r="O9288" i="8"/>
  <c r="O9289" i="8"/>
  <c r="O9290" i="8"/>
  <c r="P9285" i="8"/>
  <c r="P9286" i="8"/>
  <c r="P9287" i="8"/>
  <c r="P9288" i="8"/>
  <c r="P9289" i="8"/>
  <c r="P9290" i="8"/>
  <c r="I9280" i="8"/>
  <c r="I9281" i="8"/>
  <c r="I9282" i="8"/>
  <c r="I9283" i="8"/>
  <c r="I9284" i="8"/>
  <c r="J9280" i="8"/>
  <c r="L9280" i="8" s="1"/>
  <c r="J9281" i="8"/>
  <c r="J9282" i="8"/>
  <c r="L9282" i="8" s="1"/>
  <c r="J9283" i="8"/>
  <c r="L9283" i="8" s="1"/>
  <c r="J9284" i="8"/>
  <c r="L9284" i="8" s="1"/>
  <c r="L9281" i="8"/>
  <c r="N9280" i="8"/>
  <c r="N9281" i="8"/>
  <c r="N9282" i="8"/>
  <c r="N9283" i="8"/>
  <c r="N9284" i="8"/>
  <c r="O9280" i="8"/>
  <c r="O9281" i="8"/>
  <c r="O9282" i="8"/>
  <c r="O9283" i="8"/>
  <c r="O9284" i="8"/>
  <c r="P9280" i="8"/>
  <c r="P9281" i="8"/>
  <c r="P9282" i="8"/>
  <c r="P9283" i="8"/>
  <c r="P9284" i="8"/>
  <c r="I9275" i="8"/>
  <c r="I9276" i="8"/>
  <c r="I9277" i="8"/>
  <c r="I9278" i="8"/>
  <c r="I9279" i="8"/>
  <c r="J9275" i="8"/>
  <c r="L9275" i="8" s="1"/>
  <c r="J9276" i="8"/>
  <c r="L9276" i="8" s="1"/>
  <c r="J9277" i="8"/>
  <c r="L9277" i="8" s="1"/>
  <c r="J9278" i="8"/>
  <c r="L9278" i="8" s="1"/>
  <c r="J9279" i="8"/>
  <c r="L9279" i="8" s="1"/>
  <c r="N9275" i="8"/>
  <c r="N9276" i="8"/>
  <c r="N9277" i="8"/>
  <c r="N9278" i="8"/>
  <c r="N9279" i="8"/>
  <c r="O9275" i="8"/>
  <c r="O9276" i="8"/>
  <c r="O9277" i="8"/>
  <c r="O9278" i="8"/>
  <c r="O9279" i="8"/>
  <c r="P9275" i="8"/>
  <c r="P9276" i="8"/>
  <c r="P9277" i="8"/>
  <c r="P9278" i="8"/>
  <c r="P9279" i="8"/>
  <c r="I9269" i="8"/>
  <c r="I9270" i="8"/>
  <c r="I9271" i="8"/>
  <c r="I9272" i="8"/>
  <c r="I9273" i="8"/>
  <c r="I9274" i="8"/>
  <c r="J9269" i="8"/>
  <c r="L9269" i="8" s="1"/>
  <c r="J9270" i="8"/>
  <c r="L9270" i="8" s="1"/>
  <c r="J9271" i="8"/>
  <c r="L9271" i="8" s="1"/>
  <c r="J9272" i="8"/>
  <c r="L9272" i="8" s="1"/>
  <c r="J9273" i="8"/>
  <c r="L9273" i="8" s="1"/>
  <c r="J9274" i="8"/>
  <c r="L9274" i="8" s="1"/>
  <c r="N9269" i="8"/>
  <c r="N9270" i="8"/>
  <c r="N9271" i="8"/>
  <c r="N9272" i="8"/>
  <c r="N9273" i="8"/>
  <c r="N9274" i="8"/>
  <c r="O9269" i="8"/>
  <c r="O9270" i="8"/>
  <c r="O9271" i="8"/>
  <c r="O9272" i="8"/>
  <c r="O9273" i="8"/>
  <c r="O9274" i="8"/>
  <c r="P9269" i="8"/>
  <c r="P9270" i="8"/>
  <c r="P9271" i="8"/>
  <c r="P9272" i="8"/>
  <c r="P9273" i="8"/>
  <c r="P9274" i="8"/>
  <c r="I9265" i="8"/>
  <c r="I9266" i="8"/>
  <c r="I9267" i="8"/>
  <c r="I9268" i="8"/>
  <c r="J9265" i="8"/>
  <c r="J9266" i="8"/>
  <c r="J9267" i="8"/>
  <c r="J9268" i="8"/>
  <c r="L9268" i="8" s="1"/>
  <c r="H9268" i="8" s="1"/>
  <c r="L9265" i="8"/>
  <c r="H9265" i="8" s="1"/>
  <c r="L9266" i="8"/>
  <c r="L9267" i="8"/>
  <c r="H9267" i="8" s="1"/>
  <c r="N9265" i="8"/>
  <c r="N9266" i="8"/>
  <c r="N9267" i="8"/>
  <c r="N9268" i="8"/>
  <c r="O9265" i="8"/>
  <c r="O9266" i="8"/>
  <c r="O9267" i="8"/>
  <c r="O9268" i="8"/>
  <c r="P9265" i="8"/>
  <c r="P9266" i="8"/>
  <c r="P9267" i="8"/>
  <c r="P9268" i="8"/>
  <c r="I9264" i="8"/>
  <c r="J9264" i="8"/>
  <c r="L9264" i="8" s="1"/>
  <c r="N9264" i="8"/>
  <c r="O9264" i="8"/>
  <c r="P9264" i="8"/>
  <c r="I9259" i="8"/>
  <c r="I9260" i="8"/>
  <c r="I9261" i="8"/>
  <c r="I9262" i="8"/>
  <c r="I9263" i="8"/>
  <c r="J9259" i="8"/>
  <c r="L9259" i="8" s="1"/>
  <c r="J9260" i="8"/>
  <c r="L9260" i="8" s="1"/>
  <c r="J9261" i="8"/>
  <c r="L9261" i="8" s="1"/>
  <c r="J9262" i="8"/>
  <c r="L9262" i="8" s="1"/>
  <c r="J9263" i="8"/>
  <c r="L9263" i="8" s="1"/>
  <c r="N9259" i="8"/>
  <c r="N9260" i="8"/>
  <c r="N9261" i="8"/>
  <c r="N9262" i="8"/>
  <c r="N9263" i="8"/>
  <c r="O9259" i="8"/>
  <c r="O9260" i="8"/>
  <c r="O9261" i="8"/>
  <c r="O9262" i="8"/>
  <c r="O9263" i="8"/>
  <c r="P9259" i="8"/>
  <c r="P9260" i="8"/>
  <c r="P9261" i="8"/>
  <c r="P9262" i="8"/>
  <c r="P9263" i="8"/>
  <c r="I9254" i="8"/>
  <c r="I9255" i="8"/>
  <c r="I9256" i="8"/>
  <c r="I9257" i="8"/>
  <c r="I9258" i="8"/>
  <c r="J9254" i="8"/>
  <c r="L9254" i="8" s="1"/>
  <c r="J9255" i="8"/>
  <c r="L9255" i="8" s="1"/>
  <c r="J9256" i="8"/>
  <c r="L9256" i="8" s="1"/>
  <c r="J9257" i="8"/>
  <c r="L9257" i="8" s="1"/>
  <c r="J9258" i="8"/>
  <c r="L9258" i="8" s="1"/>
  <c r="N9254" i="8"/>
  <c r="N9255" i="8"/>
  <c r="N9256" i="8"/>
  <c r="N9257" i="8"/>
  <c r="N9258" i="8"/>
  <c r="O9254" i="8"/>
  <c r="O9255" i="8"/>
  <c r="O9256" i="8"/>
  <c r="O9257" i="8"/>
  <c r="O9258" i="8"/>
  <c r="P9254" i="8"/>
  <c r="P9255" i="8"/>
  <c r="P9256" i="8"/>
  <c r="P9257" i="8"/>
  <c r="P9258" i="8"/>
  <c r="I9250" i="8"/>
  <c r="I9251" i="8"/>
  <c r="I9252" i="8"/>
  <c r="I9253" i="8"/>
  <c r="J9250" i="8"/>
  <c r="J9251" i="8"/>
  <c r="J9252" i="8"/>
  <c r="J9253" i="8"/>
  <c r="L9253" i="8" s="1"/>
  <c r="H9253" i="8" s="1"/>
  <c r="L9250" i="8"/>
  <c r="H9250" i="8" s="1"/>
  <c r="L9251" i="8"/>
  <c r="H9251" i="8" s="1"/>
  <c r="L9252" i="8"/>
  <c r="N9250" i="8"/>
  <c r="N9251" i="8"/>
  <c r="N9252" i="8"/>
  <c r="N9253" i="8"/>
  <c r="O9250" i="8"/>
  <c r="O9251" i="8"/>
  <c r="O9252" i="8"/>
  <c r="O9253" i="8"/>
  <c r="P9250" i="8"/>
  <c r="P9251" i="8"/>
  <c r="P9252" i="8"/>
  <c r="P9253" i="8"/>
  <c r="I9246" i="8"/>
  <c r="I9247" i="8"/>
  <c r="I9248" i="8"/>
  <c r="I9249" i="8"/>
  <c r="J9246" i="8"/>
  <c r="L9246" i="8" s="1"/>
  <c r="H9246" i="8" s="1"/>
  <c r="J9247" i="8"/>
  <c r="L9247" i="8" s="1"/>
  <c r="H9247" i="8" s="1"/>
  <c r="J9248" i="8"/>
  <c r="L9248" i="8" s="1"/>
  <c r="H9248" i="8" s="1"/>
  <c r="J9249" i="8"/>
  <c r="L9249" i="8" s="1"/>
  <c r="H9249" i="8" s="1"/>
  <c r="N9246" i="8"/>
  <c r="N9247" i="8"/>
  <c r="N9248" i="8"/>
  <c r="N9249" i="8"/>
  <c r="O9246" i="8"/>
  <c r="O9247" i="8"/>
  <c r="O9248" i="8"/>
  <c r="O9249" i="8"/>
  <c r="P9246" i="8"/>
  <c r="P9247" i="8"/>
  <c r="P9248" i="8"/>
  <c r="P9249" i="8"/>
  <c r="I9240" i="8"/>
  <c r="I9241" i="8"/>
  <c r="I9242" i="8"/>
  <c r="I9243" i="8"/>
  <c r="I9244" i="8"/>
  <c r="I9245" i="8"/>
  <c r="J9240" i="8"/>
  <c r="L9240" i="8" s="1"/>
  <c r="J9241" i="8"/>
  <c r="L9241" i="8" s="1"/>
  <c r="J9242" i="8"/>
  <c r="L9242" i="8" s="1"/>
  <c r="J9243" i="8"/>
  <c r="L9243" i="8" s="1"/>
  <c r="J9244" i="8"/>
  <c r="L9244" i="8" s="1"/>
  <c r="J9245" i="8"/>
  <c r="L9245" i="8" s="1"/>
  <c r="N9240" i="8"/>
  <c r="N9241" i="8"/>
  <c r="N9242" i="8"/>
  <c r="N9243" i="8"/>
  <c r="N9244" i="8"/>
  <c r="N9245" i="8"/>
  <c r="O9240" i="8"/>
  <c r="O9241" i="8"/>
  <c r="O9242" i="8"/>
  <c r="O9243" i="8"/>
  <c r="O9244" i="8"/>
  <c r="O9245" i="8"/>
  <c r="P9240" i="8"/>
  <c r="P9241" i="8"/>
  <c r="P9242" i="8"/>
  <c r="P9243" i="8"/>
  <c r="P9244" i="8"/>
  <c r="P9245" i="8"/>
  <c r="I9237" i="8"/>
  <c r="I9238" i="8"/>
  <c r="I9239" i="8"/>
  <c r="J9237" i="8"/>
  <c r="L9237" i="8" s="1"/>
  <c r="J9238" i="8"/>
  <c r="L9238" i="8" s="1"/>
  <c r="J9239" i="8"/>
  <c r="L9239" i="8" s="1"/>
  <c r="N9237" i="8"/>
  <c r="N9238" i="8"/>
  <c r="N9239" i="8"/>
  <c r="O9237" i="8"/>
  <c r="O9238" i="8"/>
  <c r="O9239" i="8"/>
  <c r="P9237" i="8"/>
  <c r="P9238" i="8"/>
  <c r="P9239" i="8"/>
  <c r="I9229" i="8"/>
  <c r="I9230" i="8"/>
  <c r="I9231" i="8"/>
  <c r="I9232" i="8"/>
  <c r="I9233" i="8"/>
  <c r="I9234" i="8"/>
  <c r="I9235" i="8"/>
  <c r="I9236" i="8"/>
  <c r="J9229" i="8"/>
  <c r="J9230" i="8"/>
  <c r="J9231" i="8"/>
  <c r="J9232" i="8"/>
  <c r="L9232" i="8" s="1"/>
  <c r="J9233" i="8"/>
  <c r="L9233" i="8" s="1"/>
  <c r="J9234" i="8"/>
  <c r="L9234" i="8" s="1"/>
  <c r="J9235" i="8"/>
  <c r="L9235" i="8" s="1"/>
  <c r="J9236" i="8"/>
  <c r="L9236" i="8" s="1"/>
  <c r="L9229" i="8"/>
  <c r="H9229" i="8" s="1"/>
  <c r="L9230" i="8"/>
  <c r="H9230" i="8" s="1"/>
  <c r="L9231" i="8"/>
  <c r="H9231" i="8" s="1"/>
  <c r="N9229" i="8"/>
  <c r="N9230" i="8"/>
  <c r="N9231" i="8"/>
  <c r="N9232" i="8"/>
  <c r="N9233" i="8"/>
  <c r="N9234" i="8"/>
  <c r="N9235" i="8"/>
  <c r="N9236" i="8"/>
  <c r="O9229" i="8"/>
  <c r="O9230" i="8"/>
  <c r="O9231" i="8"/>
  <c r="O9232" i="8"/>
  <c r="O9233" i="8"/>
  <c r="O9234" i="8"/>
  <c r="O9235" i="8"/>
  <c r="O9236" i="8"/>
  <c r="P9229" i="8"/>
  <c r="P9230" i="8"/>
  <c r="P9231" i="8"/>
  <c r="P9232" i="8"/>
  <c r="P9233" i="8"/>
  <c r="P9234" i="8"/>
  <c r="P9235" i="8"/>
  <c r="P9236" i="8"/>
  <c r="I9225" i="8"/>
  <c r="I9226" i="8"/>
  <c r="I9227" i="8"/>
  <c r="I9228" i="8"/>
  <c r="J9225" i="8"/>
  <c r="J9226" i="8"/>
  <c r="J9227" i="8"/>
  <c r="L9227" i="8" s="1"/>
  <c r="H9227" i="8" s="1"/>
  <c r="J9228" i="8"/>
  <c r="L9228" i="8" s="1"/>
  <c r="L9225" i="8"/>
  <c r="L9226" i="8"/>
  <c r="H9226" i="8" s="1"/>
  <c r="N9225" i="8"/>
  <c r="N9226" i="8"/>
  <c r="N9227" i="8"/>
  <c r="N9228" i="8"/>
  <c r="O9225" i="8"/>
  <c r="O9226" i="8"/>
  <c r="O9227" i="8"/>
  <c r="O9228" i="8"/>
  <c r="P9225" i="8"/>
  <c r="P9226" i="8"/>
  <c r="P9227" i="8"/>
  <c r="P9228" i="8"/>
  <c r="I9214" i="8"/>
  <c r="I9215" i="8"/>
  <c r="I9216" i="8"/>
  <c r="I9217" i="8"/>
  <c r="I9218" i="8"/>
  <c r="I9219" i="8"/>
  <c r="I9220" i="8"/>
  <c r="I9221" i="8"/>
  <c r="I9222" i="8"/>
  <c r="I9223" i="8"/>
  <c r="I9224" i="8"/>
  <c r="J9214" i="8"/>
  <c r="L9214" i="8" s="1"/>
  <c r="J9215" i="8"/>
  <c r="L9215" i="8" s="1"/>
  <c r="J9216" i="8"/>
  <c r="L9216" i="8" s="1"/>
  <c r="J9217" i="8"/>
  <c r="L9217" i="8" s="1"/>
  <c r="J9218" i="8"/>
  <c r="L9218" i="8" s="1"/>
  <c r="J9219" i="8"/>
  <c r="L9219" i="8" s="1"/>
  <c r="J9220" i="8"/>
  <c r="L9220" i="8" s="1"/>
  <c r="J9221" i="8"/>
  <c r="L9221" i="8" s="1"/>
  <c r="J9222" i="8"/>
  <c r="L9222" i="8" s="1"/>
  <c r="J9223" i="8"/>
  <c r="L9223" i="8" s="1"/>
  <c r="J9224" i="8"/>
  <c r="L9224" i="8" s="1"/>
  <c r="N9214" i="8"/>
  <c r="N9215" i="8"/>
  <c r="N9216" i="8"/>
  <c r="N9217" i="8"/>
  <c r="N9218" i="8"/>
  <c r="N9219" i="8"/>
  <c r="N9220" i="8"/>
  <c r="N9221" i="8"/>
  <c r="N9222" i="8"/>
  <c r="N9223" i="8"/>
  <c r="N9224" i="8"/>
  <c r="O9214" i="8"/>
  <c r="O9215" i="8"/>
  <c r="O9216" i="8"/>
  <c r="O9217" i="8"/>
  <c r="O9218" i="8"/>
  <c r="O9219" i="8"/>
  <c r="O9220" i="8"/>
  <c r="O9221" i="8"/>
  <c r="O9222" i="8"/>
  <c r="O9223" i="8"/>
  <c r="O9224" i="8"/>
  <c r="P9214" i="8"/>
  <c r="P9215" i="8"/>
  <c r="P9216" i="8"/>
  <c r="P9217" i="8"/>
  <c r="P9218" i="8"/>
  <c r="P9219" i="8"/>
  <c r="P9220" i="8"/>
  <c r="P9221" i="8"/>
  <c r="P9222" i="8"/>
  <c r="P9223" i="8"/>
  <c r="P9224" i="8"/>
  <c r="I9208" i="8"/>
  <c r="I9209" i="8"/>
  <c r="I9210" i="8"/>
  <c r="I9211" i="8"/>
  <c r="I9212" i="8"/>
  <c r="I9213" i="8"/>
  <c r="J9208" i="8"/>
  <c r="L9208" i="8" s="1"/>
  <c r="J9209" i="8"/>
  <c r="L9209" i="8" s="1"/>
  <c r="J9210" i="8"/>
  <c r="L9210" i="8" s="1"/>
  <c r="J9211" i="8"/>
  <c r="L9211" i="8" s="1"/>
  <c r="J9212" i="8"/>
  <c r="L9212" i="8" s="1"/>
  <c r="J9213" i="8"/>
  <c r="L9213" i="8" s="1"/>
  <c r="N9208" i="8"/>
  <c r="N9209" i="8"/>
  <c r="N9210" i="8"/>
  <c r="N9211" i="8"/>
  <c r="N9212" i="8"/>
  <c r="N9213" i="8"/>
  <c r="O9208" i="8"/>
  <c r="O9209" i="8"/>
  <c r="O9210" i="8"/>
  <c r="O9211" i="8"/>
  <c r="O9212" i="8"/>
  <c r="O9213" i="8"/>
  <c r="P9208" i="8"/>
  <c r="P9209" i="8"/>
  <c r="P9210" i="8"/>
  <c r="P9211" i="8"/>
  <c r="P9212" i="8"/>
  <c r="P9213" i="8"/>
  <c r="I9206" i="8"/>
  <c r="I9207" i="8"/>
  <c r="J9206" i="8"/>
  <c r="L9206" i="8" s="1"/>
  <c r="J9207" i="8"/>
  <c r="L9207" i="8" s="1"/>
  <c r="N9206" i="8"/>
  <c r="N9207" i="8"/>
  <c r="O9206" i="8"/>
  <c r="O9207" i="8"/>
  <c r="P9206" i="8"/>
  <c r="P9207" i="8"/>
  <c r="I9205" i="8"/>
  <c r="J9205" i="8"/>
  <c r="L9205" i="8" s="1"/>
  <c r="N9205" i="8"/>
  <c r="O9205" i="8"/>
  <c r="P9205" i="8"/>
  <c r="I9198" i="8"/>
  <c r="I9199" i="8"/>
  <c r="I9200" i="8"/>
  <c r="I9201" i="8"/>
  <c r="I9202" i="8"/>
  <c r="I9203" i="8"/>
  <c r="I9204" i="8"/>
  <c r="J9198" i="8"/>
  <c r="L9198" i="8" s="1"/>
  <c r="J9199" i="8"/>
  <c r="L9199" i="8" s="1"/>
  <c r="J9200" i="8"/>
  <c r="L9200" i="8" s="1"/>
  <c r="J9201" i="8"/>
  <c r="L9201" i="8" s="1"/>
  <c r="J9202" i="8"/>
  <c r="L9202" i="8" s="1"/>
  <c r="J9203" i="8"/>
  <c r="L9203" i="8" s="1"/>
  <c r="J9204" i="8"/>
  <c r="L9204" i="8" s="1"/>
  <c r="N9198" i="8"/>
  <c r="N9199" i="8"/>
  <c r="N9200" i="8"/>
  <c r="N9201" i="8"/>
  <c r="N9202" i="8"/>
  <c r="N9203" i="8"/>
  <c r="N9204" i="8"/>
  <c r="O9198" i="8"/>
  <c r="O9199" i="8"/>
  <c r="O9200" i="8"/>
  <c r="O9201" i="8"/>
  <c r="O9202" i="8"/>
  <c r="O9203" i="8"/>
  <c r="O9204" i="8"/>
  <c r="P9198" i="8"/>
  <c r="P9199" i="8"/>
  <c r="P9200" i="8"/>
  <c r="P9201" i="8"/>
  <c r="P9202" i="8"/>
  <c r="P9203" i="8"/>
  <c r="P9204" i="8"/>
  <c r="I9193" i="8"/>
  <c r="I9194" i="8"/>
  <c r="I9195" i="8"/>
  <c r="I9196" i="8"/>
  <c r="I9197" i="8"/>
  <c r="J9193" i="8"/>
  <c r="L9193" i="8" s="1"/>
  <c r="J9194" i="8"/>
  <c r="L9194" i="8" s="1"/>
  <c r="J9195" i="8"/>
  <c r="L9195" i="8" s="1"/>
  <c r="J9196" i="8"/>
  <c r="L9196" i="8" s="1"/>
  <c r="J9197" i="8"/>
  <c r="L9197" i="8" s="1"/>
  <c r="N9193" i="8"/>
  <c r="N9194" i="8"/>
  <c r="N9195" i="8"/>
  <c r="N9196" i="8"/>
  <c r="N9197" i="8"/>
  <c r="O9193" i="8"/>
  <c r="O9194" i="8"/>
  <c r="O9195" i="8"/>
  <c r="O9196" i="8"/>
  <c r="O9197" i="8"/>
  <c r="P9193" i="8"/>
  <c r="P9194" i="8"/>
  <c r="P9195" i="8"/>
  <c r="P9196" i="8"/>
  <c r="P9197" i="8"/>
  <c r="I9187" i="8"/>
  <c r="I9188" i="8"/>
  <c r="I9189" i="8"/>
  <c r="I9190" i="8"/>
  <c r="I9191" i="8"/>
  <c r="I9192" i="8"/>
  <c r="J9187" i="8"/>
  <c r="L9187" i="8" s="1"/>
  <c r="J9188" i="8"/>
  <c r="L9188" i="8" s="1"/>
  <c r="J9189" i="8"/>
  <c r="L9189" i="8" s="1"/>
  <c r="J9190" i="8"/>
  <c r="L9190" i="8" s="1"/>
  <c r="J9191" i="8"/>
  <c r="L9191" i="8" s="1"/>
  <c r="J9192" i="8"/>
  <c r="L9192" i="8" s="1"/>
  <c r="N9187" i="8"/>
  <c r="N9188" i="8"/>
  <c r="N9189" i="8"/>
  <c r="N9190" i="8"/>
  <c r="N9191" i="8"/>
  <c r="N9192" i="8"/>
  <c r="O9187" i="8"/>
  <c r="O9188" i="8"/>
  <c r="O9189" i="8"/>
  <c r="O9190" i="8"/>
  <c r="O9191" i="8"/>
  <c r="O9192" i="8"/>
  <c r="P9187" i="8"/>
  <c r="P9188" i="8"/>
  <c r="P9189" i="8"/>
  <c r="P9190" i="8"/>
  <c r="P9191" i="8"/>
  <c r="P9192" i="8"/>
  <c r="I9186" i="8"/>
  <c r="J9186" i="8"/>
  <c r="L9186" i="8" s="1"/>
  <c r="N9186" i="8"/>
  <c r="O9186" i="8"/>
  <c r="P9186" i="8"/>
  <c r="I9185" i="8"/>
  <c r="J9185" i="8"/>
  <c r="L9185" i="8" s="1"/>
  <c r="N9185" i="8"/>
  <c r="O9185" i="8"/>
  <c r="P9185" i="8"/>
  <c r="I9181" i="8"/>
  <c r="I9182" i="8"/>
  <c r="I9183" i="8"/>
  <c r="I9184" i="8"/>
  <c r="J9181" i="8"/>
  <c r="J9182" i="8"/>
  <c r="L9182" i="8" s="1"/>
  <c r="H9182" i="8" s="1"/>
  <c r="J9183" i="8"/>
  <c r="L9183" i="8" s="1"/>
  <c r="J9184" i="8"/>
  <c r="L9184" i="8" s="1"/>
  <c r="H9184" i="8" s="1"/>
  <c r="L9181" i="8"/>
  <c r="N9181" i="8"/>
  <c r="N9182" i="8"/>
  <c r="N9183" i="8"/>
  <c r="N9184" i="8"/>
  <c r="O9181" i="8"/>
  <c r="O9182" i="8"/>
  <c r="O9183" i="8"/>
  <c r="O9184" i="8"/>
  <c r="P9181" i="8"/>
  <c r="P9182" i="8"/>
  <c r="P9183" i="8"/>
  <c r="P9184" i="8"/>
  <c r="I9177" i="8"/>
  <c r="I9178" i="8"/>
  <c r="I9179" i="8"/>
  <c r="I9180" i="8"/>
  <c r="J9177" i="8"/>
  <c r="J9178" i="8"/>
  <c r="L9178" i="8" s="1"/>
  <c r="H9178" i="8" s="1"/>
  <c r="J9179" i="8"/>
  <c r="L9179" i="8" s="1"/>
  <c r="H9179" i="8" s="1"/>
  <c r="J9180" i="8"/>
  <c r="L9180" i="8" s="1"/>
  <c r="H9180" i="8" s="1"/>
  <c r="L9177" i="8"/>
  <c r="H9177" i="8" s="1"/>
  <c r="N9177" i="8"/>
  <c r="N9178" i="8"/>
  <c r="N9179" i="8"/>
  <c r="N9180" i="8"/>
  <c r="O9177" i="8"/>
  <c r="O9178" i="8"/>
  <c r="O9179" i="8"/>
  <c r="O9180" i="8"/>
  <c r="P9177" i="8"/>
  <c r="P9178" i="8"/>
  <c r="P9179" i="8"/>
  <c r="P9180" i="8"/>
  <c r="I9173" i="8"/>
  <c r="I9174" i="8"/>
  <c r="I9175" i="8"/>
  <c r="I9176" i="8"/>
  <c r="J9173" i="8"/>
  <c r="L9173" i="8" s="1"/>
  <c r="H9173" i="8" s="1"/>
  <c r="J9174" i="8"/>
  <c r="L9174" i="8" s="1"/>
  <c r="H9174" i="8" s="1"/>
  <c r="J9175" i="8"/>
  <c r="L9175" i="8" s="1"/>
  <c r="H9175" i="8" s="1"/>
  <c r="J9176" i="8"/>
  <c r="L9176" i="8" s="1"/>
  <c r="H9176" i="8" s="1"/>
  <c r="N9173" i="8"/>
  <c r="N9174" i="8"/>
  <c r="N9175" i="8"/>
  <c r="N9176" i="8"/>
  <c r="O9173" i="8"/>
  <c r="O9174" i="8"/>
  <c r="O9175" i="8"/>
  <c r="O9176" i="8"/>
  <c r="P9173" i="8"/>
  <c r="P9174" i="8"/>
  <c r="P9175" i="8"/>
  <c r="P9176" i="8"/>
  <c r="I9169" i="8"/>
  <c r="I9170" i="8"/>
  <c r="I9171" i="8"/>
  <c r="I9172" i="8"/>
  <c r="J9169" i="8"/>
  <c r="L9169" i="8" s="1"/>
  <c r="H9169" i="8" s="1"/>
  <c r="J9170" i="8"/>
  <c r="L9170" i="8" s="1"/>
  <c r="H9170" i="8" s="1"/>
  <c r="J9171" i="8"/>
  <c r="L9171" i="8" s="1"/>
  <c r="H9171" i="8" s="1"/>
  <c r="J9172" i="8"/>
  <c r="L9172" i="8" s="1"/>
  <c r="H9172" i="8" s="1"/>
  <c r="N9169" i="8"/>
  <c r="N9170" i="8"/>
  <c r="N9171" i="8"/>
  <c r="N9172" i="8"/>
  <c r="O9169" i="8"/>
  <c r="O9170" i="8"/>
  <c r="O9171" i="8"/>
  <c r="O9172" i="8"/>
  <c r="P9169" i="8"/>
  <c r="P9170" i="8"/>
  <c r="P9171" i="8"/>
  <c r="P9172" i="8"/>
  <c r="I9163" i="8"/>
  <c r="I9164" i="8"/>
  <c r="I9165" i="8"/>
  <c r="I9166" i="8"/>
  <c r="I9167" i="8"/>
  <c r="I9168" i="8"/>
  <c r="J9163" i="8"/>
  <c r="L9163" i="8" s="1"/>
  <c r="J9164" i="8"/>
  <c r="L9164" i="8" s="1"/>
  <c r="J9165" i="8"/>
  <c r="L9165" i="8" s="1"/>
  <c r="J9166" i="8"/>
  <c r="L9166" i="8" s="1"/>
  <c r="J9167" i="8"/>
  <c r="L9167" i="8" s="1"/>
  <c r="J9168" i="8"/>
  <c r="L9168" i="8" s="1"/>
  <c r="N9163" i="8"/>
  <c r="N9164" i="8"/>
  <c r="N9165" i="8"/>
  <c r="N9166" i="8"/>
  <c r="N9167" i="8"/>
  <c r="N9168" i="8"/>
  <c r="O9163" i="8"/>
  <c r="O9164" i="8"/>
  <c r="O9165" i="8"/>
  <c r="O9166" i="8"/>
  <c r="O9167" i="8"/>
  <c r="O9168" i="8"/>
  <c r="P9163" i="8"/>
  <c r="P9164" i="8"/>
  <c r="P9165" i="8"/>
  <c r="P9166" i="8"/>
  <c r="P9167" i="8"/>
  <c r="P9168" i="8"/>
  <c r="I9162" i="8"/>
  <c r="J9162" i="8"/>
  <c r="L9162" i="8" s="1"/>
  <c r="N9162" i="8"/>
  <c r="O9162" i="8"/>
  <c r="P9162" i="8"/>
  <c r="I9160" i="8"/>
  <c r="I9161" i="8"/>
  <c r="J9160" i="8"/>
  <c r="L9160" i="8" s="1"/>
  <c r="J9161" i="8"/>
  <c r="L9161" i="8" s="1"/>
  <c r="N9160" i="8"/>
  <c r="N9161" i="8"/>
  <c r="O9160" i="8"/>
  <c r="O9161" i="8"/>
  <c r="P9160" i="8"/>
  <c r="P9161" i="8"/>
  <c r="I9155" i="8"/>
  <c r="I9156" i="8"/>
  <c r="I9157" i="8"/>
  <c r="I9158" i="8"/>
  <c r="I9159" i="8"/>
  <c r="J9155" i="8"/>
  <c r="L9155" i="8" s="1"/>
  <c r="J9156" i="8"/>
  <c r="L9156" i="8" s="1"/>
  <c r="J9157" i="8"/>
  <c r="L9157" i="8" s="1"/>
  <c r="J9158" i="8"/>
  <c r="L9158" i="8" s="1"/>
  <c r="J9159" i="8"/>
  <c r="L9159" i="8" s="1"/>
  <c r="N9155" i="8"/>
  <c r="N9156" i="8"/>
  <c r="N9157" i="8"/>
  <c r="N9158" i="8"/>
  <c r="N9159" i="8"/>
  <c r="O9155" i="8"/>
  <c r="O9156" i="8"/>
  <c r="O9157" i="8"/>
  <c r="O9158" i="8"/>
  <c r="O9159" i="8"/>
  <c r="P9155" i="8"/>
  <c r="P9156" i="8"/>
  <c r="P9157" i="8"/>
  <c r="P9158" i="8"/>
  <c r="P9159" i="8"/>
  <c r="I9147" i="8"/>
  <c r="I9148" i="8"/>
  <c r="I9149" i="8"/>
  <c r="I9150" i="8"/>
  <c r="I9151" i="8"/>
  <c r="I9152" i="8"/>
  <c r="I9153" i="8"/>
  <c r="I9154" i="8"/>
  <c r="J9147" i="8"/>
  <c r="J9148" i="8"/>
  <c r="J9149" i="8"/>
  <c r="J9150" i="8"/>
  <c r="L9150" i="8" s="1"/>
  <c r="J9151" i="8"/>
  <c r="L9151" i="8" s="1"/>
  <c r="J9152" i="8"/>
  <c r="L9152" i="8" s="1"/>
  <c r="J9153" i="8"/>
  <c r="L9153" i="8" s="1"/>
  <c r="J9154" i="8"/>
  <c r="L9154" i="8" s="1"/>
  <c r="L9147" i="8"/>
  <c r="H9147" i="8" s="1"/>
  <c r="L9148" i="8"/>
  <c r="H9148" i="8" s="1"/>
  <c r="L9149" i="8"/>
  <c r="N9147" i="8"/>
  <c r="N9148" i="8"/>
  <c r="N9149" i="8"/>
  <c r="N9150" i="8"/>
  <c r="N9151" i="8"/>
  <c r="N9152" i="8"/>
  <c r="N9153" i="8"/>
  <c r="N9154" i="8"/>
  <c r="O9147" i="8"/>
  <c r="O9148" i="8"/>
  <c r="O9149" i="8"/>
  <c r="O9150" i="8"/>
  <c r="O9151" i="8"/>
  <c r="O9152" i="8"/>
  <c r="O9153" i="8"/>
  <c r="O9154" i="8"/>
  <c r="P9147" i="8"/>
  <c r="P9148" i="8"/>
  <c r="P9149" i="8"/>
  <c r="P9150" i="8"/>
  <c r="P9151" i="8"/>
  <c r="P9152" i="8"/>
  <c r="P9153" i="8"/>
  <c r="P9154" i="8"/>
  <c r="I9143" i="8"/>
  <c r="I9144" i="8"/>
  <c r="I9145" i="8"/>
  <c r="I9146" i="8"/>
  <c r="J9143" i="8"/>
  <c r="L9143" i="8" s="1"/>
  <c r="H9143" i="8" s="1"/>
  <c r="J9144" i="8"/>
  <c r="L9144" i="8" s="1"/>
  <c r="H9144" i="8" s="1"/>
  <c r="J9145" i="8"/>
  <c r="L9145" i="8" s="1"/>
  <c r="H9145" i="8" s="1"/>
  <c r="J9146" i="8"/>
  <c r="L9146" i="8" s="1"/>
  <c r="H9146" i="8" s="1"/>
  <c r="N9143" i="8"/>
  <c r="N9144" i="8"/>
  <c r="N9145" i="8"/>
  <c r="N9146" i="8"/>
  <c r="O9143" i="8"/>
  <c r="O9144" i="8"/>
  <c r="O9145" i="8"/>
  <c r="O9146" i="8"/>
  <c r="P9143" i="8"/>
  <c r="P9144" i="8"/>
  <c r="P9145" i="8"/>
  <c r="P9146" i="8"/>
  <c r="I9137" i="8"/>
  <c r="I9138" i="8"/>
  <c r="I9139" i="8"/>
  <c r="I9140" i="8"/>
  <c r="I9141" i="8"/>
  <c r="I9142" i="8"/>
  <c r="J9137" i="8"/>
  <c r="L9137" i="8" s="1"/>
  <c r="J9138" i="8"/>
  <c r="L9138" i="8" s="1"/>
  <c r="J9139" i="8"/>
  <c r="L9139" i="8" s="1"/>
  <c r="J9140" i="8"/>
  <c r="L9140" i="8" s="1"/>
  <c r="J9141" i="8"/>
  <c r="L9141" i="8" s="1"/>
  <c r="J9142" i="8"/>
  <c r="L9142" i="8" s="1"/>
  <c r="N9137" i="8"/>
  <c r="N9138" i="8"/>
  <c r="N9139" i="8"/>
  <c r="N9140" i="8"/>
  <c r="N9141" i="8"/>
  <c r="N9142" i="8"/>
  <c r="O9137" i="8"/>
  <c r="O9138" i="8"/>
  <c r="O9139" i="8"/>
  <c r="O9140" i="8"/>
  <c r="O9141" i="8"/>
  <c r="O9142" i="8"/>
  <c r="P9137" i="8"/>
  <c r="P9138" i="8"/>
  <c r="P9139" i="8"/>
  <c r="P9140" i="8"/>
  <c r="P9141" i="8"/>
  <c r="P9142" i="8"/>
  <c r="I9127" i="8"/>
  <c r="I9128" i="8"/>
  <c r="I9129" i="8"/>
  <c r="I9130" i="8"/>
  <c r="I9131" i="8"/>
  <c r="I9132" i="8"/>
  <c r="I9133" i="8"/>
  <c r="I9134" i="8"/>
  <c r="I9135" i="8"/>
  <c r="I9136" i="8"/>
  <c r="J9127" i="8"/>
  <c r="L9127" i="8" s="1"/>
  <c r="J9128" i="8"/>
  <c r="L9128" i="8" s="1"/>
  <c r="J9129" i="8"/>
  <c r="L9129" i="8" s="1"/>
  <c r="J9130" i="8"/>
  <c r="L9130" i="8" s="1"/>
  <c r="J9131" i="8"/>
  <c r="L9131" i="8" s="1"/>
  <c r="J9132" i="8"/>
  <c r="L9132" i="8" s="1"/>
  <c r="J9133" i="8"/>
  <c r="L9133" i="8" s="1"/>
  <c r="J9134" i="8"/>
  <c r="L9134" i="8" s="1"/>
  <c r="J9135" i="8"/>
  <c r="L9135" i="8" s="1"/>
  <c r="J9136" i="8"/>
  <c r="L9136" i="8" s="1"/>
  <c r="N9127" i="8"/>
  <c r="N9128" i="8"/>
  <c r="N9129" i="8"/>
  <c r="N9130" i="8"/>
  <c r="N9131" i="8"/>
  <c r="N9132" i="8"/>
  <c r="N9133" i="8"/>
  <c r="N9134" i="8"/>
  <c r="N9135" i="8"/>
  <c r="N9136" i="8"/>
  <c r="O9127" i="8"/>
  <c r="O9128" i="8"/>
  <c r="O9129" i="8"/>
  <c r="O9130" i="8"/>
  <c r="O9131" i="8"/>
  <c r="O9132" i="8"/>
  <c r="O9133" i="8"/>
  <c r="O9134" i="8"/>
  <c r="O9135" i="8"/>
  <c r="O9136" i="8"/>
  <c r="P9127" i="8"/>
  <c r="P9128" i="8"/>
  <c r="P9129" i="8"/>
  <c r="P9130" i="8"/>
  <c r="P9131" i="8"/>
  <c r="P9132" i="8"/>
  <c r="P9133" i="8"/>
  <c r="P9134" i="8"/>
  <c r="P9135" i="8"/>
  <c r="P9136" i="8"/>
  <c r="I9120" i="8"/>
  <c r="I9121" i="8"/>
  <c r="I9122" i="8"/>
  <c r="I9123" i="8"/>
  <c r="I9124" i="8"/>
  <c r="I9125" i="8"/>
  <c r="I9126" i="8"/>
  <c r="J9120" i="8"/>
  <c r="L9120" i="8" s="1"/>
  <c r="J9121" i="8"/>
  <c r="L9121" i="8" s="1"/>
  <c r="J9122" i="8"/>
  <c r="L9122" i="8" s="1"/>
  <c r="J9123" i="8"/>
  <c r="L9123" i="8" s="1"/>
  <c r="J9124" i="8"/>
  <c r="L9124" i="8" s="1"/>
  <c r="J9125" i="8"/>
  <c r="L9125" i="8" s="1"/>
  <c r="J9126" i="8"/>
  <c r="L9126" i="8" s="1"/>
  <c r="N9120" i="8"/>
  <c r="N9121" i="8"/>
  <c r="N9122" i="8"/>
  <c r="N9123" i="8"/>
  <c r="N9124" i="8"/>
  <c r="N9125" i="8"/>
  <c r="N9126" i="8"/>
  <c r="O9120" i="8"/>
  <c r="O9121" i="8"/>
  <c r="O9122" i="8"/>
  <c r="O9123" i="8"/>
  <c r="O9124" i="8"/>
  <c r="O9125" i="8"/>
  <c r="O9126" i="8"/>
  <c r="P9120" i="8"/>
  <c r="P9121" i="8"/>
  <c r="P9122" i="8"/>
  <c r="P9123" i="8"/>
  <c r="P9124" i="8"/>
  <c r="P9125" i="8"/>
  <c r="P9126" i="8"/>
  <c r="I9116" i="8"/>
  <c r="I9117" i="8"/>
  <c r="I9118" i="8"/>
  <c r="I9119" i="8"/>
  <c r="J9116" i="8"/>
  <c r="L9116" i="8" s="1"/>
  <c r="J9117" i="8"/>
  <c r="L9117" i="8" s="1"/>
  <c r="H9117" i="8" s="1"/>
  <c r="J9118" i="8"/>
  <c r="L9118" i="8" s="1"/>
  <c r="H9118" i="8" s="1"/>
  <c r="J9119" i="8"/>
  <c r="L9119" i="8" s="1"/>
  <c r="N9116" i="8"/>
  <c r="N9117" i="8"/>
  <c r="N9118" i="8"/>
  <c r="N9119" i="8"/>
  <c r="O9116" i="8"/>
  <c r="O9117" i="8"/>
  <c r="O9118" i="8"/>
  <c r="O9119" i="8"/>
  <c r="P9116" i="8"/>
  <c r="P9117" i="8"/>
  <c r="P9118" i="8"/>
  <c r="P9119" i="8"/>
  <c r="I9110" i="8"/>
  <c r="I9111" i="8"/>
  <c r="I9112" i="8"/>
  <c r="I9113" i="8"/>
  <c r="I9114" i="8"/>
  <c r="I9115" i="8"/>
  <c r="J9110" i="8"/>
  <c r="L9110" i="8" s="1"/>
  <c r="J9111" i="8"/>
  <c r="L9111" i="8" s="1"/>
  <c r="J9112" i="8"/>
  <c r="L9112" i="8" s="1"/>
  <c r="J9113" i="8"/>
  <c r="L9113" i="8" s="1"/>
  <c r="J9114" i="8"/>
  <c r="L9114" i="8" s="1"/>
  <c r="J9115" i="8"/>
  <c r="L9115" i="8" s="1"/>
  <c r="N9110" i="8"/>
  <c r="N9111" i="8"/>
  <c r="N9112" i="8"/>
  <c r="N9113" i="8"/>
  <c r="N9114" i="8"/>
  <c r="N9115" i="8"/>
  <c r="O9110" i="8"/>
  <c r="O9111" i="8"/>
  <c r="O9112" i="8"/>
  <c r="O9113" i="8"/>
  <c r="O9114" i="8"/>
  <c r="O9115" i="8"/>
  <c r="P9110" i="8"/>
  <c r="P9111" i="8"/>
  <c r="P9112" i="8"/>
  <c r="P9113" i="8"/>
  <c r="P9114" i="8"/>
  <c r="P9115" i="8"/>
  <c r="I9103" i="8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J9106" i="8"/>
  <c r="L9106" i="8" s="1"/>
  <c r="J9107" i="8"/>
  <c r="L9107" i="8" s="1"/>
  <c r="J9108" i="8"/>
  <c r="L9108" i="8" s="1"/>
  <c r="J9109" i="8"/>
  <c r="L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L9099" i="8" s="1"/>
  <c r="J9100" i="8"/>
  <c r="L9100" i="8" s="1"/>
  <c r="J9101" i="8"/>
  <c r="L9101" i="8" s="1"/>
  <c r="J9102" i="8"/>
  <c r="L9102" i="8" s="1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L9090" i="8" s="1"/>
  <c r="J9091" i="8"/>
  <c r="L9091" i="8" s="1"/>
  <c r="J9092" i="8"/>
  <c r="L9092" i="8" s="1"/>
  <c r="J9093" i="8"/>
  <c r="L9093" i="8" s="1"/>
  <c r="J9094" i="8"/>
  <c r="L9094" i="8" s="1"/>
  <c r="J9095" i="8"/>
  <c r="L9095" i="8" s="1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L9084" i="8" s="1"/>
  <c r="J9085" i="8"/>
  <c r="L9085" i="8" s="1"/>
  <c r="J9086" i="8"/>
  <c r="L9086" i="8" s="1"/>
  <c r="J9087" i="8"/>
  <c r="L9087" i="8" s="1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L9054" i="8" s="1"/>
  <c r="H9054" i="8" s="1"/>
  <c r="J9055" i="8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L9055" i="8"/>
  <c r="H9055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L9046" i="8" s="1"/>
  <c r="H9046" i="8" s="1"/>
  <c r="J9047" i="8"/>
  <c r="L9047" i="8" s="1"/>
  <c r="H9047" i="8" s="1"/>
  <c r="J9048" i="8"/>
  <c r="L9048" i="8" s="1"/>
  <c r="J9049" i="8"/>
  <c r="L9049" i="8" s="1"/>
  <c r="H9049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J9031" i="8"/>
  <c r="L9031" i="8" s="1"/>
  <c r="H9031" i="8" s="1"/>
  <c r="J9032" i="8"/>
  <c r="L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L9030" i="8"/>
  <c r="H9030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J9006" i="8"/>
  <c r="J9007" i="8"/>
  <c r="L9007" i="8" s="1"/>
  <c r="J9008" i="8"/>
  <c r="L9008" i="8" s="1"/>
  <c r="H9008" i="8" s="1"/>
  <c r="J9009" i="8"/>
  <c r="L9009" i="8" s="1"/>
  <c r="H9009" i="8" s="1"/>
  <c r="J9010" i="8"/>
  <c r="L9010" i="8" s="1"/>
  <c r="J9011" i="8"/>
  <c r="L9011" i="8" s="1"/>
  <c r="J9012" i="8"/>
  <c r="L9012" i="8" s="1"/>
  <c r="L9005" i="8"/>
  <c r="H9005" i="8" s="1"/>
  <c r="L9006" i="8"/>
  <c r="H9006" i="8" s="1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L8998" i="8" s="1"/>
  <c r="J8999" i="8"/>
  <c r="L8999" i="8" s="1"/>
  <c r="J9000" i="8"/>
  <c r="L9000" i="8" s="1"/>
  <c r="J9001" i="8"/>
  <c r="L9001" i="8" s="1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L8987" i="8" s="1"/>
  <c r="H8987" i="8" s="1"/>
  <c r="J8988" i="8"/>
  <c r="L8988" i="8" s="1"/>
  <c r="H8988" i="8" s="1"/>
  <c r="J8989" i="8"/>
  <c r="L8989" i="8" s="1"/>
  <c r="H8989" i="8" s="1"/>
  <c r="J8990" i="8"/>
  <c r="L8990" i="8" s="1"/>
  <c r="H8990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L8964" i="8" s="1"/>
  <c r="H8964" i="8" s="1"/>
  <c r="J8965" i="8"/>
  <c r="L8965" i="8" s="1"/>
  <c r="H8965" i="8" s="1"/>
  <c r="J8966" i="8"/>
  <c r="L8966" i="8" s="1"/>
  <c r="H8966" i="8" s="1"/>
  <c r="J8967" i="8"/>
  <c r="L8967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H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H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L8861" i="8" s="1"/>
  <c r="J8862" i="8"/>
  <c r="L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H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L8704" i="8" s="1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9266" i="8" l="1"/>
  <c r="H8967" i="8"/>
  <c r="H9183" i="8"/>
  <c r="D4" i="9"/>
  <c r="F4" i="9" s="1"/>
  <c r="D5" i="9"/>
  <c r="F5" i="9" s="1"/>
  <c r="H9321" i="8"/>
  <c r="D6" i="9"/>
  <c r="F6" i="9" s="1"/>
  <c r="H9151" i="8"/>
  <c r="H9032" i="8"/>
  <c r="H9225" i="8"/>
  <c r="H9319" i="8"/>
  <c r="H9325" i="8"/>
  <c r="H9320" i="8"/>
  <c r="H9308" i="8"/>
  <c r="H9318" i="8"/>
  <c r="H9181" i="8"/>
  <c r="F42" i="9"/>
  <c r="F50" i="9"/>
  <c r="F58" i="9"/>
  <c r="F67" i="9"/>
  <c r="F141" i="9"/>
  <c r="F145" i="9"/>
  <c r="F147" i="9"/>
  <c r="F149" i="9"/>
  <c r="F153" i="9"/>
  <c r="F155" i="9"/>
  <c r="F165" i="9"/>
  <c r="F169" i="9"/>
  <c r="F171" i="9"/>
  <c r="F271" i="9"/>
  <c r="F273" i="9"/>
  <c r="F279" i="9"/>
  <c r="F281" i="9"/>
  <c r="F283" i="9"/>
  <c r="F285" i="9"/>
  <c r="F287" i="9"/>
  <c r="F289" i="9"/>
  <c r="F295" i="9"/>
  <c r="F297" i="9"/>
  <c r="F299" i="9"/>
  <c r="F301" i="9"/>
  <c r="F303" i="9"/>
  <c r="F305" i="9"/>
  <c r="F25" i="9"/>
  <c r="F57" i="9"/>
  <c r="F70" i="9"/>
  <c r="F150" i="9"/>
  <c r="F152" i="9"/>
  <c r="F156" i="9"/>
  <c r="F158" i="9"/>
  <c r="F160" i="9"/>
  <c r="F164" i="9"/>
  <c r="F166" i="9"/>
  <c r="F168" i="9"/>
  <c r="F172" i="9"/>
  <c r="F270" i="9"/>
  <c r="F302" i="9"/>
  <c r="H9233" i="8"/>
  <c r="H9302" i="8"/>
  <c r="H9298" i="8"/>
  <c r="H9303" i="8"/>
  <c r="H9306" i="8"/>
  <c r="H9310" i="8"/>
  <c r="D3" i="9"/>
  <c r="H9309" i="8"/>
  <c r="F140" i="9"/>
  <c r="F148" i="9"/>
  <c r="F113" i="9"/>
  <c r="F41" i="9"/>
  <c r="F257" i="9"/>
  <c r="H9289" i="8"/>
  <c r="H9293" i="8"/>
  <c r="H9285" i="8"/>
  <c r="F20" i="9"/>
  <c r="F36" i="9"/>
  <c r="F54" i="9"/>
  <c r="F284" i="9"/>
  <c r="F193" i="9"/>
  <c r="F241" i="9"/>
  <c r="F63" i="9"/>
  <c r="F86" i="9"/>
  <c r="F309" i="9"/>
  <c r="F321" i="9"/>
  <c r="F180" i="9"/>
  <c r="F216" i="9"/>
  <c r="F220" i="9"/>
  <c r="H9304" i="8"/>
  <c r="H9305" i="8"/>
  <c r="F9" i="9"/>
  <c r="F109" i="9"/>
  <c r="F316" i="9"/>
  <c r="F238" i="9"/>
  <c r="F21" i="9"/>
  <c r="F23" i="9"/>
  <c r="F51" i="9"/>
  <c r="F53" i="9"/>
  <c r="F55" i="9"/>
  <c r="F13" i="9"/>
  <c r="F17" i="9"/>
  <c r="F219" i="9"/>
  <c r="F221" i="9"/>
  <c r="F225" i="9"/>
  <c r="F229" i="9"/>
  <c r="F231" i="9"/>
  <c r="F233" i="9"/>
  <c r="F235" i="9"/>
  <c r="F237" i="9"/>
  <c r="F8" i="9"/>
  <c r="F10" i="9"/>
  <c r="F12" i="9"/>
  <c r="F16" i="9"/>
  <c r="F24" i="9"/>
  <c r="F29" i="9"/>
  <c r="F31" i="9"/>
  <c r="F33" i="9"/>
  <c r="F37" i="9"/>
  <c r="F62" i="9"/>
  <c r="F64" i="9"/>
  <c r="F71" i="9"/>
  <c r="F83" i="9"/>
  <c r="F87" i="9"/>
  <c r="F99" i="9"/>
  <c r="F123" i="9"/>
  <c r="F127" i="9"/>
  <c r="F139" i="9"/>
  <c r="F182" i="9"/>
  <c r="F184" i="9"/>
  <c r="F188" i="9"/>
  <c r="F190" i="9"/>
  <c r="F194" i="9"/>
  <c r="F206" i="9"/>
  <c r="F226" i="9"/>
  <c r="F325" i="9"/>
  <c r="F327" i="9"/>
  <c r="F329" i="9"/>
  <c r="F333" i="9"/>
  <c r="F335" i="9"/>
  <c r="F337" i="9"/>
  <c r="F353" i="9"/>
  <c r="F357" i="9"/>
  <c r="F359" i="9"/>
  <c r="F361" i="9"/>
  <c r="F365" i="9"/>
  <c r="F367" i="9"/>
  <c r="F242" i="9"/>
  <c r="F254" i="9"/>
  <c r="F258" i="9"/>
  <c r="F26" i="9"/>
  <c r="F28" i="9"/>
  <c r="F40" i="9"/>
  <c r="F90" i="9"/>
  <c r="F92" i="9"/>
  <c r="F94" i="9"/>
  <c r="F96" i="9"/>
  <c r="F98" i="9"/>
  <c r="F102" i="9"/>
  <c r="F108" i="9"/>
  <c r="F110" i="9"/>
  <c r="F112" i="9"/>
  <c r="F114" i="9"/>
  <c r="F116" i="9"/>
  <c r="F120" i="9"/>
  <c r="F128" i="9"/>
  <c r="F130" i="9"/>
  <c r="F132" i="9"/>
  <c r="F134" i="9"/>
  <c r="F136" i="9"/>
  <c r="F173" i="9"/>
  <c r="F177" i="9"/>
  <c r="F179" i="9"/>
  <c r="F181" i="9"/>
  <c r="F185" i="9"/>
  <c r="F187" i="9"/>
  <c r="F197" i="9"/>
  <c r="F199" i="9"/>
  <c r="F201" i="9"/>
  <c r="F203" i="9"/>
  <c r="F209" i="9"/>
  <c r="F213" i="9"/>
  <c r="F215" i="9"/>
  <c r="F217" i="9"/>
  <c r="F306" i="9"/>
  <c r="F326" i="9"/>
  <c r="F334" i="9"/>
  <c r="F356" i="9"/>
  <c r="F358" i="9"/>
  <c r="F360" i="9"/>
  <c r="F366" i="9"/>
  <c r="F32" i="9"/>
  <c r="F52" i="9"/>
  <c r="S67" i="9"/>
  <c r="F77" i="9"/>
  <c r="F81" i="9"/>
  <c r="F248" i="9"/>
  <c r="F252" i="9"/>
  <c r="F277" i="9"/>
  <c r="F18" i="9"/>
  <c r="F34" i="9"/>
  <c r="F47" i="9"/>
  <c r="F49" i="9"/>
  <c r="F74" i="9"/>
  <c r="F76" i="9"/>
  <c r="F78" i="9"/>
  <c r="F80" i="9"/>
  <c r="F82" i="9"/>
  <c r="F93" i="9"/>
  <c r="F97" i="9"/>
  <c r="F103" i="9"/>
  <c r="F107" i="9"/>
  <c r="F119" i="9"/>
  <c r="F142" i="9"/>
  <c r="F144" i="9"/>
  <c r="F157" i="9"/>
  <c r="F161" i="9"/>
  <c r="F163" i="9"/>
  <c r="F174" i="9"/>
  <c r="F176" i="9"/>
  <c r="F189" i="9"/>
  <c r="F200" i="9"/>
  <c r="F204" i="9"/>
  <c r="F210" i="9"/>
  <c r="F222" i="9"/>
  <c r="F245" i="9"/>
  <c r="F247" i="9"/>
  <c r="F249" i="9"/>
  <c r="F251" i="9"/>
  <c r="F253" i="9"/>
  <c r="F264" i="9"/>
  <c r="F268" i="9"/>
  <c r="F274" i="9"/>
  <c r="F278" i="9"/>
  <c r="F286" i="9"/>
  <c r="F293" i="9"/>
  <c r="F311" i="9"/>
  <c r="F313" i="9"/>
  <c r="F315" i="9"/>
  <c r="F317" i="9"/>
  <c r="F319" i="9"/>
  <c r="F324" i="9"/>
  <c r="F332" i="9"/>
  <c r="F342" i="9"/>
  <c r="F344" i="9"/>
  <c r="F350" i="9"/>
  <c r="F352" i="9"/>
  <c r="F205" i="9"/>
  <c r="F261" i="9"/>
  <c r="F263" i="9"/>
  <c r="F265" i="9"/>
  <c r="F267" i="9"/>
  <c r="F269" i="9"/>
  <c r="F290" i="9"/>
  <c r="F294" i="9"/>
  <c r="F129" i="9"/>
  <c r="F133" i="9"/>
  <c r="F232" i="9"/>
  <c r="F236" i="9"/>
  <c r="F300" i="9"/>
  <c r="F310" i="9"/>
  <c r="F318" i="9"/>
  <c r="F341" i="9"/>
  <c r="F343" i="9"/>
  <c r="F345" i="9"/>
  <c r="F349" i="9"/>
  <c r="F351" i="9"/>
  <c r="F7" i="9"/>
  <c r="F15" i="9"/>
  <c r="F39" i="9"/>
  <c r="F69" i="9"/>
  <c r="F85" i="9"/>
  <c r="F101" i="9"/>
  <c r="F117" i="9"/>
  <c r="F137" i="9"/>
  <c r="F192" i="9"/>
  <c r="F208" i="9"/>
  <c r="F224" i="9"/>
  <c r="F240" i="9"/>
  <c r="F256" i="9"/>
  <c r="F272" i="9"/>
  <c r="F288" i="9"/>
  <c r="F304" i="9"/>
  <c r="F320" i="9"/>
  <c r="F322" i="9"/>
  <c r="F331" i="9"/>
  <c r="F336" i="9"/>
  <c r="F338" i="9"/>
  <c r="F340" i="9"/>
  <c r="F347" i="9"/>
  <c r="F354" i="9"/>
  <c r="F363" i="9"/>
  <c r="F46" i="9"/>
  <c r="F56" i="9"/>
  <c r="F59" i="9"/>
  <c r="F66" i="9"/>
  <c r="F68" i="9"/>
  <c r="F73" i="9"/>
  <c r="F75" i="9"/>
  <c r="F84" i="9"/>
  <c r="F89" i="9"/>
  <c r="F91" i="9"/>
  <c r="F100" i="9"/>
  <c r="F105" i="9"/>
  <c r="F111" i="9"/>
  <c r="F118" i="9"/>
  <c r="F121" i="9"/>
  <c r="F125" i="9"/>
  <c r="F131" i="9"/>
  <c r="F138" i="9"/>
  <c r="F143" i="9"/>
  <c r="F146" i="9"/>
  <c r="F151" i="9"/>
  <c r="F154" i="9"/>
  <c r="F159" i="9"/>
  <c r="F162" i="9"/>
  <c r="F167" i="9"/>
  <c r="F170" i="9"/>
  <c r="F175" i="9"/>
  <c r="F178" i="9"/>
  <c r="F183" i="9"/>
  <c r="F186" i="9"/>
  <c r="F191" i="9"/>
  <c r="F196" i="9"/>
  <c r="F198" i="9"/>
  <c r="F207" i="9"/>
  <c r="F212" i="9"/>
  <c r="F214" i="9"/>
  <c r="F223" i="9"/>
  <c r="F228" i="9"/>
  <c r="F230" i="9"/>
  <c r="F239" i="9"/>
  <c r="F244" i="9"/>
  <c r="F246" i="9"/>
  <c r="F255" i="9"/>
  <c r="F260" i="9"/>
  <c r="F262" i="9"/>
  <c r="F276" i="9"/>
  <c r="F292" i="9"/>
  <c r="F308" i="9"/>
  <c r="F11" i="9"/>
  <c r="F14" i="9"/>
  <c r="F19" i="9"/>
  <c r="F22" i="9"/>
  <c r="F27" i="9"/>
  <c r="F30" i="9"/>
  <c r="F35" i="9"/>
  <c r="F38" i="9"/>
  <c r="F43" i="9"/>
  <c r="F45" i="9"/>
  <c r="F65" i="9"/>
  <c r="F72" i="9"/>
  <c r="F79" i="9"/>
  <c r="F88" i="9"/>
  <c r="F95" i="9"/>
  <c r="F104" i="9"/>
  <c r="F106" i="9"/>
  <c r="F115" i="9"/>
  <c r="F122" i="9"/>
  <c r="F124" i="9"/>
  <c r="F126" i="9"/>
  <c r="F135" i="9"/>
  <c r="F195" i="9"/>
  <c r="F202" i="9"/>
  <c r="F211" i="9"/>
  <c r="F218" i="9"/>
  <c r="F227" i="9"/>
  <c r="F234" i="9"/>
  <c r="F243" i="9"/>
  <c r="F250" i="9"/>
  <c r="F259" i="9"/>
  <c r="F266" i="9"/>
  <c r="F275" i="9"/>
  <c r="F280" i="9"/>
  <c r="F282" i="9"/>
  <c r="F291" i="9"/>
  <c r="F296" i="9"/>
  <c r="F298" i="9"/>
  <c r="F307" i="9"/>
  <c r="F312" i="9"/>
  <c r="F314" i="9"/>
  <c r="F323" i="9"/>
  <c r="F328" i="9"/>
  <c r="F330" i="9"/>
  <c r="F339" i="9"/>
  <c r="F346" i="9"/>
  <c r="F348" i="9"/>
  <c r="F355" i="9"/>
  <c r="F362" i="9"/>
  <c r="F364" i="9"/>
  <c r="E368" i="9"/>
  <c r="F48" i="9"/>
  <c r="F61" i="9"/>
  <c r="F44" i="9"/>
  <c r="F60" i="9"/>
  <c r="H9307" i="8"/>
  <c r="H9291" i="8"/>
  <c r="H9301" i="8"/>
  <c r="H9300" i="8"/>
  <c r="H9299" i="8"/>
  <c r="H9297" i="8"/>
  <c r="H9296" i="8"/>
  <c r="H9295" i="8"/>
  <c r="H9294" i="8"/>
  <c r="H9292" i="8"/>
  <c r="H9269" i="8"/>
  <c r="H9290" i="8"/>
  <c r="H9288" i="8"/>
  <c r="H9287" i="8"/>
  <c r="H9286" i="8"/>
  <c r="H9282" i="8"/>
  <c r="H9284" i="8"/>
  <c r="H9283" i="8"/>
  <c r="H9281" i="8"/>
  <c r="H9280" i="8"/>
  <c r="H9277" i="8"/>
  <c r="H9279" i="8"/>
  <c r="H9278" i="8"/>
  <c r="H9276" i="8"/>
  <c r="H9275" i="8"/>
  <c r="H9274" i="8"/>
  <c r="H9270" i="8"/>
  <c r="H9273" i="8"/>
  <c r="H9272" i="8"/>
  <c r="H9271" i="8"/>
  <c r="H9261" i="8"/>
  <c r="H9264" i="8"/>
  <c r="H9263" i="8"/>
  <c r="H9262" i="8"/>
  <c r="H9260" i="8"/>
  <c r="H9259" i="8"/>
  <c r="H9257" i="8"/>
  <c r="H9254" i="8"/>
  <c r="H9255" i="8"/>
  <c r="H9256" i="8"/>
  <c r="H9258" i="8"/>
  <c r="H9252" i="8"/>
  <c r="H9245" i="8"/>
  <c r="H9244" i="8"/>
  <c r="H9243" i="8"/>
  <c r="H9242" i="8"/>
  <c r="H9241" i="8"/>
  <c r="H9240" i="8"/>
  <c r="H9237" i="8"/>
  <c r="H9239" i="8"/>
  <c r="H9238" i="8"/>
  <c r="H9206" i="8"/>
  <c r="H9236" i="8"/>
  <c r="H9235" i="8"/>
  <c r="H9234" i="8"/>
  <c r="H9232" i="8"/>
  <c r="H9228" i="8"/>
  <c r="H9213" i="8"/>
  <c r="H9212" i="8"/>
  <c r="H9208" i="8"/>
  <c r="H9222" i="8"/>
  <c r="H9218" i="8"/>
  <c r="H9216" i="8"/>
  <c r="H9224" i="8"/>
  <c r="H9223" i="8"/>
  <c r="H9221" i="8"/>
  <c r="H9220" i="8"/>
  <c r="H9219" i="8"/>
  <c r="H9217" i="8"/>
  <c r="H9215" i="8"/>
  <c r="H9214" i="8"/>
  <c r="H9211" i="8"/>
  <c r="H9210" i="8"/>
  <c r="H9209" i="8"/>
  <c r="H9207" i="8"/>
  <c r="H9205" i="8"/>
  <c r="H9204" i="8"/>
  <c r="H9203" i="8"/>
  <c r="H9199" i="8"/>
  <c r="H9202" i="8"/>
  <c r="H9198" i="8"/>
  <c r="H9201" i="8"/>
  <c r="H9200" i="8"/>
  <c r="H9195" i="8"/>
  <c r="H9186" i="8"/>
  <c r="H9197" i="8"/>
  <c r="H9196" i="8"/>
  <c r="H9194" i="8"/>
  <c r="H9193" i="8"/>
  <c r="H9191" i="8"/>
  <c r="H9187" i="8"/>
  <c r="H8785" i="8"/>
  <c r="H9192" i="8"/>
  <c r="H9190" i="8"/>
  <c r="H9189" i="8"/>
  <c r="H9188" i="8"/>
  <c r="H9185" i="8"/>
  <c r="H8861" i="8"/>
  <c r="H9167" i="8"/>
  <c r="H9159" i="8"/>
  <c r="H9155" i="8"/>
  <c r="H9168" i="8"/>
  <c r="H8892" i="8"/>
  <c r="H9163" i="8"/>
  <c r="H9166" i="8"/>
  <c r="H9165" i="8"/>
  <c r="H9164" i="8"/>
  <c r="H9162" i="8"/>
  <c r="H9160" i="8"/>
  <c r="H9161" i="8"/>
  <c r="H8622" i="8"/>
  <c r="H9156" i="8"/>
  <c r="H9158" i="8"/>
  <c r="H9157" i="8"/>
  <c r="H9142" i="8"/>
  <c r="H9138" i="8"/>
  <c r="H9154" i="8"/>
  <c r="H9153" i="8"/>
  <c r="H9152" i="8"/>
  <c r="H9150" i="8"/>
  <c r="H9149" i="8"/>
  <c r="H9127" i="8"/>
  <c r="H9141" i="8"/>
  <c r="H9140" i="8"/>
  <c r="H9139" i="8"/>
  <c r="H9137" i="8"/>
  <c r="H9136" i="8"/>
  <c r="H9132" i="8"/>
  <c r="H9128" i="8"/>
  <c r="H9135" i="8"/>
  <c r="H9134" i="8"/>
  <c r="H9133" i="8"/>
  <c r="H9131" i="8"/>
  <c r="H9130" i="8"/>
  <c r="H9129" i="8"/>
  <c r="H8704" i="8"/>
  <c r="H9124" i="8"/>
  <c r="H9115" i="8"/>
  <c r="H9126" i="8"/>
  <c r="H9116" i="8"/>
  <c r="H9125" i="8"/>
  <c r="H9123" i="8"/>
  <c r="H9122" i="8"/>
  <c r="H9121" i="8"/>
  <c r="H9120" i="8"/>
  <c r="H8862" i="8"/>
  <c r="H9119" i="8"/>
  <c r="H9114" i="8"/>
  <c r="H9113" i="8"/>
  <c r="H9112" i="8"/>
  <c r="H9111" i="8"/>
  <c r="H9110" i="8"/>
  <c r="H9109" i="8"/>
  <c r="H9105" i="8"/>
  <c r="H9108" i="8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D368" i="9" l="1"/>
  <c r="F3" i="9"/>
  <c r="F368" i="9" s="1"/>
  <c r="D372" i="9" s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I10" i="8"/>
  <c r="I11" i="8"/>
  <c r="I12" i="8"/>
  <c r="I13" i="8"/>
  <c r="I14" i="8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H6854" i="8"/>
  <c r="H6853" i="8"/>
  <c r="H6852" i="8"/>
  <c r="H6851" i="8"/>
  <c r="H6850" i="8"/>
  <c r="H6849" i="8"/>
  <c r="H6848" i="8"/>
  <c r="H6839" i="8"/>
  <c r="H6846" i="8"/>
  <c r="H6844" i="8"/>
  <c r="H6843" i="8"/>
  <c r="H6842" i="8"/>
  <c r="H6841" i="8"/>
  <c r="H6840" i="8"/>
  <c r="H6838" i="8"/>
  <c r="H6837" i="8"/>
  <c r="H6829" i="8"/>
  <c r="H6836" i="8"/>
  <c r="H6835" i="8"/>
  <c r="H6834" i="8"/>
  <c r="H6833" i="8"/>
  <c r="H6832" i="8"/>
  <c r="H6831" i="8"/>
  <c r="H6830" i="8"/>
  <c r="H6828" i="8"/>
  <c r="H6827" i="8"/>
  <c r="H6826" i="8"/>
  <c r="H6816" i="8"/>
  <c r="H6819" i="8"/>
  <c r="H6825" i="8"/>
  <c r="H6824" i="8"/>
  <c r="H6823" i="8"/>
  <c r="H6822" i="8"/>
  <c r="H6821" i="8"/>
  <c r="H6820" i="8"/>
  <c r="H6818" i="8"/>
  <c r="H6817" i="8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H6803" i="8"/>
  <c r="H6799" i="8"/>
  <c r="H6801" i="8"/>
  <c r="H6800" i="8"/>
  <c r="H6797" i="8"/>
  <c r="H7" i="8"/>
  <c r="H6796" i="8"/>
  <c r="H19" i="8"/>
  <c r="H17" i="8"/>
  <c r="H16" i="8"/>
  <c r="H15" i="8"/>
  <c r="H14" i="8"/>
  <c r="H13" i="8"/>
  <c r="H12" i="8"/>
  <c r="H11" i="8"/>
  <c r="H8" i="8"/>
  <c r="H2" i="8"/>
  <c r="H5" i="8"/>
  <c r="H4" i="8"/>
  <c r="H6" i="8"/>
  <c r="H3" i="8"/>
  <c r="H9" i="8"/>
  <c r="C660" i="5" l="1"/>
  <c r="D660" i="5"/>
  <c r="E660" i="5"/>
  <c r="F660" i="5"/>
  <c r="G660" i="5"/>
  <c r="H660" i="5"/>
  <c r="I660" i="5" l="1"/>
  <c r="L2065" i="1" l="1"/>
  <c r="H1" i="5" l="1"/>
  <c r="G1" i="5"/>
  <c r="F1" i="5"/>
  <c r="E1" i="5"/>
  <c r="D1" i="5"/>
  <c r="C1" i="5"/>
  <c r="I1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<sst xmlns="http://schemas.openxmlformats.org/spreadsheetml/2006/main" count="59909" uniqueCount="1582">
  <si>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</si>
  <si>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</si>
  <si>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</si>
  <si>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</si>
  <si>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</si>
  <si>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</si>
  <si>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</si>
  <si>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</si>
  <si>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</si>
  <si>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</si>
  <si>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</si>
  <si>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</si>
  <si>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</si>
  <si>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</si>
  <si>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</si>
  <si>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</si>
  <si>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</si>
  <si>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</si>
  <si>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</si>
  <si>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</si>
  <si>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</si>
  <si>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</si>
  <si>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</si>
  <si>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</si>
  <si>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</si>
  <si>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</si>
  <si>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</si>
  <si>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</si>
  <si>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</si>
  <si>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</si>
  <si>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</si>
  <si>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</si>
  <si>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</si>
  <si>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</si>
  <si>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</si>
  <si>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</si>
  <si>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</si>
  <si>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</si>
  <si>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</si>
  <si>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</si>
  <si>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</si>
  <si>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</si>
  <si>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</si>
  <si>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</si>
  <si>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</si>
  <si>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</si>
  <si>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</si>
  <si>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</si>
  <si>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</si>
  <si>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</si>
  <si>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</si>
  <si>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</si>
  <si>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</si>
  <si>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</si>
  <si>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</si>
  <si>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</si>
  <si>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</si>
  <si>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</si>
  <si>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</si>
  <si>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</si>
  <si>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</si>
  <si>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</si>
  <si>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</si>
  <si>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</si>
  <si>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</si>
  <si>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</si>
  <si>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</si>
  <si>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</si>
  <si>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</si>
  <si>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</si>
  <si>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</si>
  <si>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</si>
  <si>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</si>
  <si>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</si>
  <si>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</si>
  <si>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</si>
  <si>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</si>
  <si>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</si>
  <si>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</si>
  <si>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</si>
  <si>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</si>
  <si>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</si>
  <si>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</si>
  <si>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</si>
  <si>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</si>
  <si>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</si>
  <si>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</si>
  <si>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</si>
  <si>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</si>
  <si>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</si>
  <si>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</si>
  <si>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</si>
  <si>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</si>
  <si>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</si>
  <si>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</si>
  <si>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</si>
  <si>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</si>
  <si>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</si>
  <si>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</si>
  <si>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</si>
  <si>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</si>
  <si>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</si>
  <si>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</si>
  <si>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</si>
  <si>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</si>
  <si>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</si>
  <si>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</si>
  <si>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</si>
  <si>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</si>
  <si>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</si>
  <si>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</si>
  <si>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</si>
  <si>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</si>
  <si>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</si>
  <si>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</si>
  <si>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</si>
  <si>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</si>
  <si>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</si>
  <si>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</si>
  <si>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</si>
  <si>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</si>
  <si>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</si>
  <si>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</si>
  <si>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</si>
  <si>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</si>
  <si>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</si>
  <si>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</si>
  <si>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</si>
  <si>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</si>
  <si>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</si>
  <si>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</si>
  <si>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</si>
  <si>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</si>
  <si>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</si>
  <si>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</si>
  <si>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</si>
  <si>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</si>
  <si>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</si>
  <si>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</si>
  <si>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</si>
  <si>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</si>
  <si>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</si>
  <si>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</si>
  <si>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</si>
  <si>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</si>
  <si>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</si>
  <si>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</si>
  <si>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</si>
  <si>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</si>
  <si>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</si>
  <si>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</si>
  <si>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</si>
  <si>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</si>
  <si>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</si>
  <si>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</si>
  <si>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</si>
  <si>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</si>
  <si>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</si>
  <si>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</si>
  <si>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</si>
  <si>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</si>
  <si>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</si>
  <si>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</si>
  <si>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</si>
  <si>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</si>
  <si>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</si>
  <si>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</si>
  <si>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</si>
  <si>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</si>
  <si>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</si>
  <si>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</si>
  <si>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</si>
  <si>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</si>
  <si>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</si>
  <si>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</si>
  <si>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</si>
  <si>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</si>
  <si>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</si>
  <si>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</si>
  <si>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</si>
  <si>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</si>
  <si>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</si>
  <si>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</si>
  <si>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</si>
  <si>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</si>
  <si>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</si>
  <si>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</si>
  <si>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</si>
  <si>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</si>
  <si>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</si>
  <si>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</si>
  <si>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</si>
  <si>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</si>
  <si>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</si>
  <si>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</si>
  <si>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</si>
  <si>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</si>
  <si>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</si>
  <si>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</si>
  <si>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</si>
  <si>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</si>
  <si>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</si>
  <si>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</si>
  <si>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</si>
  <si>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</si>
  <si>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</si>
  <si>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</si>
  <si>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</si>
  <si>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</si>
  <si>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</si>
  <si>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</si>
  <si>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</si>
  <si>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</si>
  <si>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</si>
  <si>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</si>
  <si>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</si>
  <si>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</si>
  <si>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</si>
  <si>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</si>
  <si>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</si>
  <si>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</si>
  <si>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</si>
  <si>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</si>
  <si>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</si>
  <si>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</si>
  <si>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</si>
  <si>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</si>
  <si>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</si>
  <si>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</si>
  <si>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</si>
  <si>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</si>
  <si>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</si>
  <si>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</si>
  <si>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</si>
  <si>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</si>
  <si>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</si>
  <si>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</si>
  <si>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</si>
  <si>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</si>
  <si>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</si>
  <si>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</si>
  <si>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</si>
  <si>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</si>
  <si>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</si>
  <si>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</si>
  <si>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</si>
  <si>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</si>
  <si>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</si>
  <si>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</si>
  <si>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</si>
  <si>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</si>
  <si>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</si>
  <si>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</si>
  <si>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</si>
  <si>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</si>
  <si>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</si>
  <si>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</si>
  <si>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</si>
  <si>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</si>
  <si>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</si>
  <si>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</si>
  <si>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</si>
  <si>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</si>
  <si>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</si>
  <si>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</si>
  <si>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</si>
  <si>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</si>
  <si>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</si>
  <si>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</si>
  <si>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</si>
  <si>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</si>
  <si>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</si>
  <si>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</si>
  <si>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</si>
  <si>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</si>
  <si>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</si>
  <si>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</si>
  <si>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</si>
  <si>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</si>
  <si>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</si>
  <si>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</si>
  <si>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</si>
  <si>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</si>
  <si>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</si>
  <si>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</si>
  <si>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</si>
  <si>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</si>
  <si>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</si>
  <si>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</si>
  <si>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</si>
  <si>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</si>
  <si>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</si>
  <si>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</si>
  <si>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</si>
  <si>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</si>
  <si>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</si>
  <si>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</si>
  <si>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</si>
  <si>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</si>
  <si>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</si>
  <si>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</si>
  <si>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</si>
  <si>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</si>
  <si>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</si>
  <si>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</si>
  <si>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</si>
  <si>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</si>
  <si>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</si>
  <si>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</si>
  <si>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</si>
  <si>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</si>
  <si>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</si>
  <si>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</si>
  <si>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</si>
  <si>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</si>
  <si>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</si>
  <si>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</si>
  <si>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</si>
  <si>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</si>
  <si>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</si>
  <si>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</si>
  <si>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</si>
  <si>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</si>
  <si>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</si>
  <si>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</si>
  <si>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</si>
  <si>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</si>
  <si>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</si>
  <si>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</si>
  <si>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</si>
  <si>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</si>
  <si>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</si>
  <si>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</si>
  <si>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</si>
  <si>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</si>
  <si>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</si>
  <si>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</si>
  <si>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</si>
  <si>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</si>
  <si>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</si>
  <si>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</si>
  <si>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</si>
  <si>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</si>
  <si>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</si>
  <si>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</si>
  <si>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</si>
  <si>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</si>
  <si>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</si>
  <si>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</si>
  <si>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</si>
  <si>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</si>
  <si>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</si>
  <si>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</si>
  <si>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</si>
  <si>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</si>
  <si>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</si>
  <si>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</si>
  <si>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</si>
  <si>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</si>
  <si>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</si>
  <si>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</si>
  <si>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</si>
  <si>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</si>
  <si>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</si>
  <si>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</si>
  <si>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</si>
  <si>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</si>
  <si>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</si>
  <si>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</si>
  <si>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</si>
  <si>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</si>
  <si>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</si>
  <si>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</si>
  <si>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</si>
  <si>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</si>
  <si>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</si>
  <si>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</si>
  <si>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</si>
  <si>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</si>
  <si>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</si>
  <si>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</si>
  <si>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</si>
  <si>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</si>
  <si>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</si>
  <si>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</si>
  <si>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</si>
  <si>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</si>
  <si>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</si>
  <si>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</si>
  <si>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</si>
  <si>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</si>
  <si>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</si>
  <si>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</si>
  <si>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</si>
  <si>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</si>
  <si>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</si>
  <si>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</si>
  <si>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</si>
  <si>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</si>
  <si>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</si>
  <si>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</si>
  <si>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</si>
  <si>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</si>
  <si>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</si>
  <si>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</si>
  <si>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</si>
  <si>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</si>
  <si>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</si>
  <si>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</si>
  <si>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</si>
  <si>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</si>
  <si>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</si>
  <si>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</si>
  <si>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</si>
  <si>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</si>
  <si>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</si>
  <si>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</si>
  <si>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</si>
  <si>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</si>
  <si>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</si>
  <si>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</si>
  <si>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</si>
  <si>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</si>
  <si>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</si>
  <si>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</si>
  <si>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</si>
  <si>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</si>
  <si>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</si>
  <si>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</si>
  <si>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</si>
  <si>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</si>
  <si>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</si>
  <si>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</si>
  <si>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</si>
  <si>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</si>
  <si>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</si>
  <si>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</si>
  <si>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</si>
  <si>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</si>
  <si>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</si>
  <si>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</si>
  <si>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</si>
  <si>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</si>
  <si>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</si>
  <si>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</si>
  <si>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</si>
  <si>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</si>
  <si>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</si>
  <si>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</si>
  <si>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</si>
  <si>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</si>
  <si>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</si>
  <si>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</si>
  <si>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</si>
  <si>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</si>
  <si>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</si>
  <si>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</si>
  <si>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</si>
  <si>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</si>
  <si>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</si>
  <si>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</si>
  <si>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</si>
  <si>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</si>
  <si>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</si>
  <si>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</si>
  <si>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</si>
  <si>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</si>
  <si>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</si>
  <si>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</si>
  <si>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</si>
  <si>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</si>
  <si>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</si>
  <si>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</si>
  <si>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</si>
  <si>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</si>
  <si>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</si>
  <si>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</si>
  <si>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</si>
  <si>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</si>
  <si>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</si>
  <si>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</si>
  <si>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</si>
  <si>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</si>
  <si>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</si>
  <si>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</si>
  <si>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</si>
  <si>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</si>
  <si>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</si>
  <si>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</si>
  <si>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</si>
  <si>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</si>
  <si>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</si>
  <si>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</si>
  <si>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</si>
  <si>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</si>
  <si>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</si>
  <si>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</si>
  <si>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</si>
  <si>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</si>
  <si>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</si>
  <si>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</si>
  <si>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</si>
  <si>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</si>
  <si>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</si>
  <si>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</si>
  <si>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</si>
  <si>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</si>
  <si>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</si>
  <si>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</si>
  <si>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</si>
  <si>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</si>
  <si>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</si>
  <si>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</si>
  <si>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</si>
  <si>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</si>
  <si>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</si>
  <si>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</si>
  <si>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</si>
  <si>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</si>
  <si>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</si>
  <si>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</si>
  <si>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</si>
  <si>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</si>
  <si>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</si>
  <si>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</si>
  <si>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</si>
  <si>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</si>
  <si>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</si>
  <si>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</si>
  <si>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</si>
  <si>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</si>
  <si>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</si>
  <si>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</si>
  <si>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</si>
  <si>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</si>
  <si>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</si>
  <si>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</si>
  <si>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</si>
  <si>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</si>
  <si>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</si>
  <si>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</si>
  <si>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</si>
  <si>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</si>
  <si>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</si>
  <si>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</si>
  <si>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</si>
  <si>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</si>
  <si>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</si>
  <si>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</si>
  <si>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</si>
  <si>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</si>
  <si>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</si>
  <si>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</si>
  <si>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</si>
  <si>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</si>
  <si>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</si>
  <si>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</si>
  <si>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</si>
  <si>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</si>
  <si>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</si>
  <si>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</si>
  <si>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</si>
  <si>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</si>
  <si>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</si>
  <si>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</si>
  <si>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</si>
  <si>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</si>
  <si>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</si>
  <si>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</si>
  <si>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</si>
  <si>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</si>
  <si>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</si>
  <si>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</si>
  <si>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</si>
  <si>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</si>
  <si>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</si>
  <si>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</si>
  <si>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</si>
  <si>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</si>
  <si>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</si>
  <si>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</si>
  <si>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</si>
  <si>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</si>
  <si>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</si>
  <si>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</si>
  <si>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</si>
  <si>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</si>
  <si>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</si>
  <si>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</si>
  <si>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</si>
  <si>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</si>
  <si>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</si>
  <si>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</si>
  <si>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</si>
  <si>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</si>
  <si>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</si>
  <si>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</si>
  <si>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</si>
  <si>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</si>
  <si>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</si>
  <si>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</si>
  <si>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</si>
  <si>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</si>
  <si>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</si>
  <si>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</si>
  <si>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</si>
  <si>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</si>
  <si>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</si>
  <si>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</si>
  <si>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</si>
  <si>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</si>
  <si>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</si>
  <si>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</si>
  <si>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</si>
  <si>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</si>
  <si>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</si>
  <si>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</si>
  <si>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</si>
  <si>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</si>
  <si>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</si>
  <si>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</si>
  <si>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</si>
  <si>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</si>
  <si>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</si>
  <si>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</si>
  <si>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</si>
  <si>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</si>
  <si>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</si>
  <si>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</si>
  <si>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</si>
  <si>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</si>
  <si>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</si>
  <si>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</si>
  <si>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</si>
  <si>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</si>
  <si>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</si>
  <si>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</si>
  <si>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</si>
  <si>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</si>
  <si>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</si>
  <si>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</si>
  <si>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</si>
  <si>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</si>
  <si>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</si>
  <si>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</si>
  <si>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</si>
  <si>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</si>
  <si>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</si>
  <si>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</si>
  <si>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</si>
  <si>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</si>
  <si>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</si>
  <si>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</si>
  <si>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</si>
  <si>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</si>
  <si>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</si>
  <si>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</si>
  <si>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</si>
  <si>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</si>
  <si>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</si>
  <si>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</si>
  <si>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</si>
  <si>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</si>
  <si>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</si>
  <si>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</si>
  <si>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</si>
  <si>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</si>
  <si>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</si>
  <si>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</si>
  <si>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</si>
  <si>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</si>
  <si>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</si>
  <si>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</si>
  <si>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</si>
  <si>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</si>
  <si>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</si>
  <si>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</si>
  <si>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</si>
  <si>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</si>
  <si>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</si>
  <si>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</si>
  <si>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</si>
  <si>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</si>
  <si>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</si>
  <si>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</si>
  <si>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</si>
  <si>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</si>
  <si>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</si>
  <si>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</si>
  <si>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</si>
  <si>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</si>
  <si>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</si>
  <si>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</si>
  <si>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</si>
  <si>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</si>
  <si>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</si>
  <si>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</si>
  <si>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</si>
  <si>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</si>
  <si>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</si>
  <si>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</si>
  <si>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</si>
  <si>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</si>
  <si>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</si>
  <si>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</si>
  <si>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</si>
  <si>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</si>
  <si>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</si>
  <si>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</si>
  <si>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</si>
  <si>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</si>
  <si>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</si>
  <si>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</si>
  <si>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</si>
  <si>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</si>
  <si>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</si>
  <si>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</si>
  <si>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</si>
  <si>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</si>
  <si>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</si>
  <si>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</si>
  <si>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</si>
  <si>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</si>
  <si>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</si>
  <si>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</si>
  <si>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</si>
  <si>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</si>
  <si>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</si>
  <si>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</si>
  <si>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</si>
  <si>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</si>
  <si>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</si>
  <si>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</si>
  <si>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</si>
  <si>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</si>
  <si>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</si>
  <si>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</si>
  <si>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</si>
  <si>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</si>
  <si>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</si>
  <si>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</si>
  <si>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</si>
  <si>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</si>
  <si>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</si>
  <si>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</si>
  <si>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</si>
  <si>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</si>
  <si>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</si>
  <si>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</si>
  <si>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</si>
  <si>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</si>
  <si>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</si>
  <si>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</si>
  <si>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</si>
  <si>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</si>
  <si>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</si>
  <si>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</si>
  <si>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</si>
  <si>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</si>
  <si>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</si>
  <si>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</si>
  <si>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</si>
  <si>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</si>
  <si>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</si>
  <si>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</si>
  <si>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</si>
  <si>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</si>
  <si>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</si>
  <si>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</si>
  <si>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</si>
  <si>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</si>
  <si>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</si>
  <si>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</si>
  <si>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</si>
  <si>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</si>
  <si>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</si>
  <si>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</si>
  <si>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</si>
  <si>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</si>
  <si>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</si>
  <si>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</si>
  <si>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</si>
  <si>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</si>
  <si>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</si>
  <si>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</si>
  <si>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</si>
  <si>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</si>
  <si>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</si>
  <si>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</si>
  <si>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</si>
  <si>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</si>
  <si>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</si>
  <si>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</si>
  <si>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</si>
  <si>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</si>
  <si>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</si>
  <si>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</si>
  <si>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</si>
  <si>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</si>
  <si>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</si>
  <si>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</si>
  <si>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</si>
  <si>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</si>
  <si>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</si>
  <si>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</si>
  <si>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</si>
  <si>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</si>
  <si>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</si>
  <si>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</si>
  <si>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</si>
  <si>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</si>
  <si>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</si>
  <si>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</si>
  <si>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</si>
  <si>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</si>
  <si>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</si>
  <si>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</si>
  <si>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</si>
  <si>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</si>
  <si>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</si>
  <si>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</si>
  <si>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</si>
  <si>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</si>
  <si>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</si>
  <si>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</si>
  <si>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</si>
  <si>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</si>
  <si>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</si>
  <si>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</si>
  <si>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</si>
  <si>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</si>
  <si>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</si>
  <si>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</si>
  <si>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</si>
  <si>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</si>
  <si>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</si>
  <si>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</si>
  <si>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</si>
  <si>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</si>
  <si>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</si>
  <si>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</si>
  <si>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</si>
  <si>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</si>
  <si>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</si>
  <si>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</si>
  <si>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</si>
  <si>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</si>
  <si>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</si>
  <si>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</si>
  <si>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</si>
  <si>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</si>
  <si>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</si>
  <si>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</si>
  <si>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</si>
  <si>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</si>
  <si>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</si>
  <si>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</si>
  <si>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</si>
  <si>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</si>
  <si>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</si>
  <si>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</si>
  <si>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</si>
  <si>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</si>
  <si>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</si>
  <si>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</si>
  <si>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</si>
  <si>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</si>
  <si>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</si>
  <si>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</si>
  <si>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</si>
  <si>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</si>
  <si>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</si>
  <si>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</si>
  <si>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</si>
  <si>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</si>
  <si>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</si>
  <si>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</si>
  <si>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</si>
  <si>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</si>
  <si>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</si>
  <si>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</si>
  <si>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</si>
  <si>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</si>
  <si>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</si>
  <si>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</si>
  <si>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</si>
  <si>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</si>
  <si>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</si>
  <si>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</si>
  <si>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</si>
  <si>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</si>
  <si>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</si>
  <si>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</si>
  <si>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</si>
  <si>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</si>
  <si>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</si>
  <si>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</si>
  <si>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</si>
  <si>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</si>
  <si>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</si>
  <si>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</si>
  <si>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</si>
  <si>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</si>
  <si>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</si>
  <si>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</si>
  <si>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</si>
  <si>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</si>
  <si>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</si>
  <si>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</si>
  <si>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</si>
  <si>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</si>
  <si>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</si>
  <si>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</si>
  <si>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</si>
  <si>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</si>
  <si>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</si>
  <si>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</si>
  <si>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</si>
  <si>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</si>
  <si>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</si>
  <si>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</si>
  <si>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</si>
  <si>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</si>
  <si>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</si>
  <si>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</si>
  <si>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</si>
  <si>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</si>
  <si>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</si>
  <si>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</si>
  <si>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</si>
  <si>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</si>
  <si>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</si>
  <si>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</si>
  <si>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</si>
  <si>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</si>
  <si>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</si>
  <si>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</si>
  <si>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</si>
  <si>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</si>
  <si>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</si>
  <si>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</si>
  <si>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</si>
  <si>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</si>
  <si>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</si>
  <si>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</si>
  <si>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</si>
  <si>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</si>
  <si>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</si>
  <si>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</si>
  <si>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</si>
  <si>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</si>
  <si>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</si>
  <si>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</si>
  <si>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</si>
  <si>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</si>
  <si>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</si>
  <si>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</si>
  <si>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</si>
  <si>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</si>
  <si>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</si>
  <si>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</si>
  <si>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</si>
  <si>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</si>
  <si>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</si>
  <si>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</si>
  <si>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</si>
  <si>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</si>
  <si>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</si>
  <si>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</si>
  <si>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</si>
  <si>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</si>
  <si>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</si>
  <si>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</si>
  <si>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</si>
  <si>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</si>
  <si>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</si>
  <si>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</si>
  <si>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</si>
  <si>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</si>
  <si>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</si>
  <si>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</si>
  <si>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</si>
  <si>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</si>
  <si>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</si>
  <si>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</si>
  <si>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</si>
  <si>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</si>
  <si>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</si>
  <si>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</si>
  <si>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</si>
  <si>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</si>
  <si>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</si>
  <si>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</si>
  <si>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</si>
  <si>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</si>
  <si>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</si>
  <si>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</si>
  <si>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</si>
  <si>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</si>
  <si>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</si>
  <si>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</si>
  <si>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</si>
  <si>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</si>
  <si>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</si>
  <si>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</si>
  <si>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</si>
  <si>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</si>
  <si>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</si>
  <si>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</si>
  <si>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</si>
  <si>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</si>
  <si>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</si>
  <si>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</si>
  <si>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</si>
  <si>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</si>
  <si>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</si>
  <si>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</si>
  <si>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</si>
  <si>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</si>
  <si>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</si>
  <si>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</si>
  <si>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</si>
  <si>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</si>
  <si>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</si>
  <si>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</si>
  <si>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</si>
  <si>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</si>
  <si>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</si>
  <si>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</si>
  <si>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</si>
  <si>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</si>
  <si>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</si>
  <si>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</si>
  <si>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</si>
  <si>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</si>
  <si>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</si>
  <si>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</si>
  <si>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</si>
  <si>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</si>
  <si>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</si>
  <si>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</si>
  <si>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</si>
  <si>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</si>
  <si>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</si>
  <si>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</si>
  <si>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</si>
  <si>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</si>
  <si>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</si>
  <si>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</si>
  <si>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</si>
  <si>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</si>
  <si>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</si>
  <si>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</si>
  <si>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</si>
  <si>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</si>
  <si>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</si>
  <si>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</si>
  <si>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</si>
  <si>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</si>
  <si>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</si>
  <si>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</si>
  <si>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</si>
  <si>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</si>
  <si>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</si>
  <si>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</si>
  <si>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</si>
  <si>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</si>
  <si>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</si>
  <si>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</si>
  <si>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</si>
  <si>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</si>
  <si>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</si>
  <si>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</si>
  <si>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</si>
  <si>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</si>
  <si>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</si>
  <si>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</si>
  <si>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</si>
  <si>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</si>
  <si>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</si>
  <si>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</si>
  <si>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</si>
  <si>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</si>
  <si>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</si>
  <si>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</si>
  <si>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</si>
  <si>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</si>
  <si>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</si>
  <si>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</si>
  <si>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</si>
  <si>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</si>
  <si>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</si>
  <si>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</si>
  <si>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</si>
  <si>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</si>
  <si>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</si>
  <si>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</si>
  <si>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</si>
  <si>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</si>
  <si>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</si>
  <si>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</si>
  <si>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</si>
  <si>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</si>
  <si>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</si>
  <si>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</si>
  <si>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</si>
  <si>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</si>
  <si>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</si>
  <si>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</si>
  <si>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</si>
  <si>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</si>
  <si>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</si>
  <si>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</si>
  <si>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</si>
  <si>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</si>
  <si>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</si>
  <si>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</si>
  <si>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</si>
  <si>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</si>
  <si>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</si>
  <si>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</si>
  <si>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</si>
  <si>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</si>
  <si>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</si>
  <si>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</si>
  <si>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</si>
  <si>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</si>
  <si>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</si>
  <si>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</si>
  <si>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</si>
  <si>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</si>
  <si>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</si>
  <si>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</si>
  <si>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</si>
  <si>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</si>
  <si>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</si>
  <si>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</si>
  <si>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</si>
  <si>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</si>
  <si>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</si>
  <si>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</si>
  <si>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</si>
  <si>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</si>
  <si>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</si>
  <si>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</si>
  <si>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</si>
  <si>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</si>
  <si>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</si>
  <si>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</si>
  <si>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</si>
  <si>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</si>
  <si>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</si>
  <si>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</si>
  <si>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</si>
  <si>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</si>
  <si>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</si>
  <si>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</si>
  <si>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</si>
  <si>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</si>
  <si>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</si>
  <si>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</si>
  <si>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</si>
  <si>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</si>
  <si>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</si>
  <si>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</si>
  <si>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</si>
  <si>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</si>
  <si>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</si>
  <si>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</si>
  <si>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</si>
  <si>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</si>
  <si>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</si>
  <si>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</si>
  <si>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</si>
  <si>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</si>
  <si>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</si>
  <si>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</si>
  <si>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</si>
  <si>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</si>
  <si>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</si>
  <si>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</si>
  <si>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</si>
  <si>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</si>
  <si>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</si>
  <si>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</si>
  <si>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</si>
  <si>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</si>
  <si>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</si>
  <si>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</si>
  <si>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</si>
  <si>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</si>
  <si>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</si>
  <si>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</si>
  <si>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</si>
  <si>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</si>
  <si>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</si>
  <si>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</si>
  <si>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</si>
  <si>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</si>
  <si>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</si>
  <si>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</si>
  <si>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</si>
  <si>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</si>
  <si>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</si>
  <si>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</si>
  <si>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</si>
  <si>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</si>
  <si>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</si>
  <si>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</si>
  <si>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</si>
  <si>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</si>
  <si>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</si>
  <si>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</si>
  <si>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</si>
  <si>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</si>
  <si>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</si>
  <si>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</si>
  <si>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</si>
  <si>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</si>
  <si>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</si>
  <si>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</si>
  <si>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</si>
  <si>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</si>
  <si>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</si>
  <si>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</si>
  <si>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</si>
  <si>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</si>
  <si>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</si>
  <si>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</si>
  <si>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</si>
  <si>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</si>
  <si>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</si>
  <si>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</si>
  <si>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</si>
  <si>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</si>
  <si>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</si>
  <si>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</si>
  <si>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</si>
  <si>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</si>
  <si>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</si>
  <si>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</si>
  <si>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</si>
  <si>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</si>
  <si>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</si>
  <si>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</si>
  <si>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</si>
  <si>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</si>
  <si>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</si>
  <si>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</si>
  <si>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</si>
  <si>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</si>
  <si>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</si>
  <si>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</si>
  <si>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</si>
  <si>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</si>
  <si>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</si>
  <si>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</si>
  <si>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</si>
  <si>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</si>
  <si>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</si>
  <si>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</si>
  <si>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</si>
  <si>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</si>
  <si>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</si>
  <si>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</si>
  <si>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</si>
  <si>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</si>
  <si>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</si>
  <si>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</si>
  <si>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</si>
  <si>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</si>
  <si>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</si>
  <si>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</si>
  <si>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</si>
  <si>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</si>
  <si>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</si>
  <si>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</si>
  <si>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</si>
  <si>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</si>
  <si>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</si>
  <si>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</si>
  <si>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</si>
  <si>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</si>
  <si>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</si>
  <si>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</si>
  <si>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</si>
  <si>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</si>
  <si>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</si>
  <si>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</si>
  <si>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</si>
  <si>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</si>
  <si>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</si>
  <si>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</si>
  <si>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</si>
  <si>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</si>
  <si>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</si>
  <si>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</si>
  <si>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</si>
  <si>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</si>
  <si>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</si>
  <si>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</si>
  <si>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</si>
  <si>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</si>
  <si>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</si>
  <si>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</si>
  <si>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</si>
  <si>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</si>
  <si>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</si>
  <si>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</si>
  <si>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</si>
  <si>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</si>
  <si>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</si>
  <si>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</si>
  <si>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</si>
  <si>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</si>
  <si>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</si>
  <si>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</si>
  <si>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</si>
  <si>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</si>
  <si>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</si>
  <si>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</si>
  <si>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</si>
  <si>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</si>
  <si>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</si>
  <si>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</si>
  <si>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</si>
  <si>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</si>
  <si>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</si>
  <si>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</si>
  <si>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</si>
  <si>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</si>
  <si>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</si>
  <si>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</si>
  <si>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</si>
  <si>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</si>
  <si>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</si>
  <si>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</si>
  <si>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</si>
  <si>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</si>
  <si>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</si>
  <si>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</si>
  <si>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</si>
  <si>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</si>
  <si>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</si>
  <si>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</si>
  <si>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</si>
  <si>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</si>
  <si>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</si>
  <si>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</si>
  <si>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</si>
  <si>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</si>
  <si>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</si>
  <si>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</si>
  <si>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</si>
  <si>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</si>
  <si>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</si>
  <si>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</si>
  <si>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</si>
  <si>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</si>
  <si>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</si>
  <si>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</si>
  <si>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</si>
  <si>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</si>
  <si>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</si>
  <si>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</si>
  <si>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</si>
  <si>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</si>
  <si>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</si>
  <si>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</si>
  <si>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</si>
  <si>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</si>
  <si>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</si>
  <si>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</si>
  <si>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</si>
  <si>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</si>
  <si>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</si>
  <si>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</si>
  <si>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</si>
  <si>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</si>
  <si>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</si>
  <si>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</si>
  <si>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</si>
  <si>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</si>
  <si>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</si>
  <si>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</si>
  <si>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</si>
  <si>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</si>
  <si>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</si>
  <si>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</si>
  <si>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</si>
  <si>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</si>
  <si>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</si>
  <si>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</si>
  <si>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</si>
  <si>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</si>
  <si>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</si>
  <si>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</si>
  <si>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</si>
  <si>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</si>
  <si>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</si>
  <si>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</si>
  <si>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</si>
  <si>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</si>
  <si>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</si>
  <si>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</si>
  <si>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</si>
  <si>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</si>
  <si>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</si>
  <si>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</si>
  <si>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</si>
  <si>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</si>
  <si>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</si>
  <si>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</si>
  <si>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</si>
  <si>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</si>
  <si>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</si>
  <si>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</si>
  <si>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</si>
  <si>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</si>
  <si>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</si>
  <si>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</si>
  <si>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</si>
  <si>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</si>
  <si>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</si>
  <si>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</si>
  <si>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</si>
  <si>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</si>
  <si>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</si>
  <si>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</si>
  <si>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</si>
  <si>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</si>
  <si>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</si>
  <si>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</si>
  <si>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</si>
  <si>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</si>
  <si>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</si>
  <si>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</si>
  <si>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</si>
  <si>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</si>
  <si>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</si>
  <si>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</si>
  <si>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</si>
  <si>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</si>
  <si>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</si>
  <si>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</si>
  <si>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</si>
  <si>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</si>
  <si>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</si>
  <si>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</si>
  <si>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</si>
  <si>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</si>
  <si>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</si>
  <si>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</si>
  <si>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</si>
  <si>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</si>
  <si>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</si>
  <si>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</si>
  <si>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</si>
  <si>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</si>
  <si>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</si>
  <si>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</si>
  <si>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</si>
  <si>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</si>
  <si>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</si>
  <si>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</si>
  <si>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</si>
  <si>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</si>
  <si>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</si>
  <si>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</si>
  <si>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</si>
  <si>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</si>
  <si>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</si>
  <si>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</si>
  <si>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</si>
  <si>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</si>
  <si>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</si>
  <si>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</si>
  <si>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</si>
  <si>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</si>
  <si>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</si>
  <si>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</si>
  <si>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</si>
  <si>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</si>
  <si>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</si>
  <si>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</si>
  <si>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</si>
  <si>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</si>
  <si>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</si>
  <si>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</si>
  <si>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</si>
  <si>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</si>
  <si>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</si>
  <si>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</si>
  <si>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</si>
  <si>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</si>
  <si>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</si>
  <si>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</si>
  <si>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</si>
  <si>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</si>
  <si>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</si>
  <si>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</si>
  <si>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</si>
  <si>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</si>
  <si>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</si>
  <si>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</si>
  <si>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</si>
  <si>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</si>
  <si>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</si>
  <si>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</si>
  <si>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</si>
  <si>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</si>
  <si>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</si>
  <si>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</si>
  <si>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</si>
  <si>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</si>
  <si>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</si>
  <si>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</si>
  <si>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</si>
  <si>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</si>
  <si>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</si>
  <si>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</si>
  <si>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</si>
  <si>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</si>
  <si>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</si>
  <si>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</si>
  <si>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</si>
  <si>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</si>
  <si>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</si>
  <si>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</si>
  <si>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</si>
  <si>
    <t>sep_24</t>
  </si>
  <si>
    <t>Bitbalu</t>
  </si>
  <si>
    <t>Hidar ali</t>
  </si>
  <si>
    <t>RajMistry</t>
  </si>
  <si>
    <t>Field clean</t>
  </si>
  <si>
    <t>Generator</t>
  </si>
  <si>
    <t>July-August_24</t>
  </si>
  <si>
    <t>Brick Owners Association</t>
  </si>
  <si>
    <t>overtime_Work</t>
  </si>
  <si>
    <t>pump</t>
  </si>
  <si>
    <t>pak mill</t>
  </si>
  <si>
    <t>Oct_24</t>
  </si>
  <si>
    <t xml:space="preserve">       </t>
  </si>
  <si>
    <t>rubish</t>
  </si>
  <si>
    <t>Cutting</t>
  </si>
  <si>
    <t>jalai kathi</t>
  </si>
  <si>
    <t>Wheel</t>
  </si>
  <si>
    <t>Field Clean</t>
  </si>
  <si>
    <t>Moynul Islam</t>
  </si>
  <si>
    <t>Mill Establish</t>
  </si>
  <si>
    <t>screw</t>
  </si>
  <si>
    <t>Light</t>
  </si>
  <si>
    <t>Khata</t>
  </si>
  <si>
    <t>Battery Charge</t>
  </si>
  <si>
    <t>bit_balu</t>
  </si>
  <si>
    <t>Dali_auto</t>
  </si>
  <si>
    <t>khurma</t>
  </si>
  <si>
    <t>Pak Mill</t>
  </si>
  <si>
    <t>toilet clean</t>
  </si>
  <si>
    <t>Household Matariels</t>
  </si>
  <si>
    <t>belt-fita</t>
  </si>
  <si>
    <t>loha</t>
  </si>
  <si>
    <t>Pat</t>
  </si>
  <si>
    <t>Nosto</t>
  </si>
  <si>
    <t>kohar</t>
  </si>
  <si>
    <t>batam</t>
  </si>
  <si>
    <t>Nov_24</t>
  </si>
  <si>
    <t>DC office</t>
  </si>
  <si>
    <t>Boom</t>
  </si>
  <si>
    <t>Gaibandha</t>
  </si>
  <si>
    <t>jashim</t>
  </si>
  <si>
    <t>Red_soil</t>
  </si>
  <si>
    <t>Roman</t>
  </si>
  <si>
    <t>scale</t>
  </si>
  <si>
    <t>Diterzent</t>
  </si>
  <si>
    <t>bash</t>
  </si>
  <si>
    <t>Mahfill</t>
  </si>
  <si>
    <t>Ill Pepole</t>
  </si>
  <si>
    <t>soil</t>
  </si>
  <si>
    <t>roman</t>
  </si>
  <si>
    <t>cash_Received</t>
  </si>
  <si>
    <t>Reza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</si>
</sst>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/>
    <xf numFmtId="3" fontId="0" fillId="0" borderId="0" xfId="0" applyNumberFormat="1" applyAlignment="1"/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107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1" refreshedDate="45662.735809143516" createdVersion="8" refreshedVersion="8" minRefreshableVersion="3" recordCount="35" xr:uid="{1F7CAFD5-9264-478F-B2E9-D5E716B8C291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4-11-07T00:00:00" maxDate="2024-11-21T00:00:00"/>
    </cacheField>
    <cacheField name="Production_Category" numFmtId="0">
      <sharedItems count="1">
        <s v="Kacha"/>
      </sharedItems>
    </cacheField>
    <cacheField name="Sardar_name" numFmtId="0">
      <sharedItems count="3">
        <s v="Rahman"/>
        <s v="Asadul"/>
        <s v="RamZan"/>
      </sharedItems>
    </cacheField>
    <cacheField name="Production_Amount" numFmtId="3">
      <sharedItems containsSemiMixedTypes="0" containsString="0" containsNumber="1" containsInteger="1" minValue="5000" maxValue="2135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d v="2024-11-07T00:00:00"/>
    <x v="0"/>
    <x v="0"/>
    <n v="7850"/>
    <m/>
  </r>
  <r>
    <d v="2024-11-07T00:00:00"/>
    <x v="0"/>
    <x v="1"/>
    <n v="5000"/>
    <m/>
  </r>
  <r>
    <d v="2024-11-08T00:00:00"/>
    <x v="0"/>
    <x v="0"/>
    <n v="13810"/>
    <m/>
  </r>
  <r>
    <d v="2024-11-08T00:00:00"/>
    <x v="0"/>
    <x v="1"/>
    <n v="11660"/>
    <m/>
  </r>
  <r>
    <d v="2024-11-09T00:00:00"/>
    <x v="0"/>
    <x v="0"/>
    <n v="17550"/>
    <m/>
  </r>
  <r>
    <d v="2024-11-09T00:00:00"/>
    <x v="0"/>
    <x v="1"/>
    <n v="15980"/>
    <m/>
  </r>
  <r>
    <d v="2024-11-10T00:00:00"/>
    <x v="0"/>
    <x v="0"/>
    <n v="17170"/>
    <m/>
  </r>
  <r>
    <d v="2024-11-10T00:00:00"/>
    <x v="0"/>
    <x v="1"/>
    <n v="17010"/>
    <m/>
  </r>
  <r>
    <d v="2024-11-11T00:00:00"/>
    <x v="0"/>
    <x v="0"/>
    <n v="17660"/>
    <m/>
  </r>
  <r>
    <d v="2024-11-11T00:00:00"/>
    <x v="0"/>
    <x v="1"/>
    <n v="17210"/>
    <m/>
  </r>
  <r>
    <d v="2024-11-12T00:00:00"/>
    <x v="0"/>
    <x v="0"/>
    <n v="16990"/>
    <m/>
  </r>
  <r>
    <d v="2024-11-12T00:00:00"/>
    <x v="0"/>
    <x v="1"/>
    <n v="17670"/>
    <m/>
  </r>
  <r>
    <d v="2024-11-13T00:00:00"/>
    <x v="0"/>
    <x v="0"/>
    <n v="15120"/>
    <m/>
  </r>
  <r>
    <d v="2024-11-13T00:00:00"/>
    <x v="0"/>
    <x v="1"/>
    <n v="16150"/>
    <m/>
  </r>
  <r>
    <d v="2024-11-13T00:00:00"/>
    <x v="0"/>
    <x v="2"/>
    <n v="9700"/>
    <m/>
  </r>
  <r>
    <d v="2024-11-14T00:00:00"/>
    <x v="0"/>
    <x v="0"/>
    <n v="12740"/>
    <m/>
  </r>
  <r>
    <d v="2024-11-14T00:00:00"/>
    <x v="0"/>
    <x v="1"/>
    <n v="16170"/>
    <m/>
  </r>
  <r>
    <d v="2024-11-14T00:00:00"/>
    <x v="0"/>
    <x v="2"/>
    <n v="20000"/>
    <m/>
  </r>
  <r>
    <d v="2024-11-15T00:00:00"/>
    <x v="0"/>
    <x v="0"/>
    <n v="15790"/>
    <m/>
  </r>
  <r>
    <d v="2024-11-15T00:00:00"/>
    <x v="0"/>
    <x v="1"/>
    <n v="15590"/>
    <m/>
  </r>
  <r>
    <d v="2024-11-16T00:00:00"/>
    <x v="0"/>
    <x v="0"/>
    <n v="16210"/>
    <m/>
  </r>
  <r>
    <d v="2024-11-16T00:00:00"/>
    <x v="0"/>
    <x v="1"/>
    <n v="16360"/>
    <m/>
  </r>
  <r>
    <d v="2024-11-16T00:00:00"/>
    <x v="0"/>
    <x v="2"/>
    <n v="16740"/>
    <m/>
  </r>
  <r>
    <d v="2024-11-17T00:00:00"/>
    <x v="0"/>
    <x v="0"/>
    <n v="15760"/>
    <m/>
  </r>
  <r>
    <d v="2024-11-17T00:00:00"/>
    <x v="0"/>
    <x v="1"/>
    <n v="14010"/>
    <m/>
  </r>
  <r>
    <d v="2024-11-17T00:00:00"/>
    <x v="0"/>
    <x v="2"/>
    <n v="17797"/>
    <m/>
  </r>
  <r>
    <d v="2024-11-18T00:00:00"/>
    <x v="0"/>
    <x v="0"/>
    <n v="10470"/>
    <m/>
  </r>
  <r>
    <d v="2024-11-18T00:00:00"/>
    <x v="0"/>
    <x v="1"/>
    <n v="16730"/>
    <m/>
  </r>
  <r>
    <d v="2024-11-18T00:00:00"/>
    <x v="0"/>
    <x v="2"/>
    <n v="18900"/>
    <m/>
  </r>
  <r>
    <d v="2024-11-19T00:00:00"/>
    <x v="0"/>
    <x v="0"/>
    <n v="16790"/>
    <m/>
  </r>
  <r>
    <d v="2024-11-19T00:00:00"/>
    <x v="0"/>
    <x v="1"/>
    <n v="12770"/>
    <m/>
  </r>
  <r>
    <d v="2024-11-19T00:00:00"/>
    <x v="0"/>
    <x v="2"/>
    <n v="21350"/>
    <m/>
  </r>
  <r>
    <d v="2024-11-20T00:00:00"/>
    <x v="0"/>
    <x v="0"/>
    <n v="17600"/>
    <m/>
  </r>
  <r>
    <d v="2024-11-20T00:00:00"/>
    <x v="0"/>
    <x v="1"/>
    <n v="11850"/>
    <m/>
  </r>
  <r>
    <d v="2024-11-20T00:00:00"/>
    <x v="0"/>
    <x v="2"/>
    <n v="1859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A1E43-89B4-4989-8F14-20E911C900FE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:L6" firstHeaderRow="1" firstDataRow="1" firstDataCol="1"/>
  <pivotFields count="5">
    <pivotField numFmtId="166" showAll="0"/>
    <pivotField axis="axisRow" showAll="0">
      <items count="2"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dataField="1" numFmtId="3" showAll="0"/>
    <pivotField showAll="0"/>
  </pivotFields>
  <rowFields count="2">
    <field x="1"/>
    <field x="2"/>
  </rowFields>
  <rowItems count="5">
    <i>
      <x/>
    </i>
    <i r="1">
      <x/>
    </i>
    <i r="1">
      <x v="1"/>
    </i>
    <i r="1">
      <x v="2"/>
    </i>
    <i t="grand">
      <x/>
    </i>
  </rowItems>
  <colItems count="1">
    <i/>
  </colItems>
  <dataFields count="1">
    <dataField name="Sum of Production_Amount" fld="3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36" totalsRowShown="0" headerRowDxfId="106" dataDxfId="105">
  <autoFilter ref="A1:E36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96"/>
    <tableColumn id="2" xr3:uid="{8E7F78D7-6795-4DFF-99A1-E76172D2FD01}" name="Sardar_Name" dataDxfId="95"/>
    <tableColumn id="3" xr3:uid="{65D1F838-35C1-40A7-A78D-785E7BCA7F39}" name="1no" totalsRowFunction="sum" dataDxfId="94" totalsRowDxfId="93"/>
    <tableColumn id="4" xr3:uid="{559E26B9-3495-4D65-8B58-156F9DD1B792}" name="Picket" totalsRowFunction="sum" dataDxfId="92" totalsRowDxfId="91"/>
    <tableColumn id="5" xr3:uid="{1E36ECE3-2CAE-42EE-B013-35DF5E312612}" name="2no" totalsRowFunction="sum" dataDxfId="90" totalsRowDxfId="89"/>
    <tableColumn id="6" xr3:uid="{DD602FC9-FF56-482B-A841-DE3C9712E9D6}" name="Kara" totalsRowFunction="sum" dataDxfId="88" totalsRowDxfId="87"/>
    <tableColumn id="7" xr3:uid="{1EFD4534-D778-401C-A009-BE1CD464C3F6}" name="Goyra" totalsRowFunction="sum" dataDxfId="86" totalsRowDxfId="85"/>
    <tableColumn id="8" xr3:uid="{D7C8D6FD-9D34-48A3-BF8F-42629B5E311D}" name="3no" totalsRowFunction="sum" dataDxfId="84" totalsRowDxfId="83"/>
    <tableColumn id="9" xr3:uid="{C813064F-8596-4424-8AC1-373D4C09D678}" name="Total" totalsRowFunction="sum" dataDxfId="82" totalsRowDxfId="81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375" totalsRowShown="0" headerRowDxfId="80" dataDxfId="79">
  <autoFilter ref="A1:P9375" xr:uid="{9BFA5BAC-A75B-499B-8E63-FFB167DDE5C9}"/>
  <tableColumns count="16">
    <tableColumn id="12" xr3:uid="{B3A2B4C8-B250-495A-9742-23B15D133D6A}" name="Money Receipt No" dataDxfId="78"/>
    <tableColumn id="10" xr3:uid="{4F72EDCD-A8FF-46FF-8624-56776EB7225E}" name="Date" dataDxfId="77"/>
    <tableColumn id="4" xr3:uid="{9A8209BE-2837-45CC-86CE-BDE77F848B07}" name="Address" dataDxfId="76"/>
    <tableColumn id="5" xr3:uid="{7DF2D311-286C-48D1-BC4A-57D72AC07D2E}" name="Product Name" dataDxfId="75"/>
    <tableColumn id="9" xr3:uid="{193B31C2-8141-4961-AEDC-161B35798973}" name="Ref Unit" dataDxfId="74"/>
    <tableColumn id="6" xr3:uid="{9DF5371A-2B60-49F2-B39D-B320B99B6C36}" name="Quantity" dataDxfId="73"/>
    <tableColumn id="7" xr3:uid="{0BD9C195-EE50-455C-AD7F-C87B98038A1C}" name="Rate" dataDxfId="72"/>
    <tableColumn id="11" xr3:uid="{639FE9D7-5CD0-45EE-BC10-8A653DD5CBF0}" name="Actual Rate" dataDxfId="71">
      <calculatedColumnFormula>Vata_Sales[[#This Row],[Final Price]]/Vata_Sales[[#This Row],[Actual Quantity]]</calculatedColumnFormula>
    </tableColumn>
    <tableColumn id="3" xr3:uid="{86B4B96B-E0B3-4D7C-B894-C8FA225C8807}" name="Actual Quantity" dataDxfId="70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9">
      <calculatedColumnFormula>Vata_Sales[[#This Row],[Quantity]]*Vata_Sales[[#This Row],[Rate]]</calculatedColumnFormula>
    </tableColumn>
    <tableColumn id="1" xr3:uid="{C5A62922-6E5A-432A-B076-082624BED9C8}" name="Discount" dataDxfId="68"/>
    <tableColumn id="2" xr3:uid="{E5A48637-32ED-4889-B575-02448AE6658E}" name="Final Price" dataDxfId="67">
      <calculatedColumnFormula>Vata_Sales[[#This Row],[Price]]-Vata_Sales[[#This Row],[Discount]]</calculatedColumnFormula>
    </tableColumn>
    <tableColumn id="13" xr3:uid="{A562B93C-F420-46E3-81CE-FA6D9B2664F7}" name="Remarks" dataDxfId="66"/>
    <tableColumn id="15" xr3:uid="{20F45DDC-ECD8-481E-890E-E09367E930BF}" name="Category" dataDxfId="65">
      <calculatedColumnFormula>VLOOKUP(Vata_Sales[[#This Row],[Product Name]],Category_table[#Data],2,0)</calculatedColumnFormula>
    </tableColumn>
    <tableColumn id="14" xr3:uid="{5648EF0C-6597-42C6-AE06-B8EAB9AC542B}" name="Sort" dataDxfId="64">
      <calculatedColumnFormula>VLOOKUP(Vata_Sales[[#This Row],[Product Name]],Category_table[#Data],3,0)</calculatedColumnFormula>
    </tableColumn>
    <tableColumn id="16" xr3:uid="{0BDD6D7F-2B9F-42B9-A6BC-613E94A2D576}" name="Inventory_Num" dataDxfId="63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62" dataDxfId="61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0"/>
    <tableColumn id="2" xr3:uid="{A83027DF-4DCF-4A4C-AFDD-FA2D6204F451}" name="Unit" dataDxfId="5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10112" totalsRowShown="0" headerRowDxfId="58">
  <autoFilter ref="A1:I10112" xr:uid="{19586DE2-643C-4E16-8A1B-D638E155FB7B}"/>
  <tableColumns count="9">
    <tableColumn id="1" xr3:uid="{4AF85DBD-D180-4111-B1F9-8D249D7CA6E5}" name="Date" dataDxfId="57"/>
    <tableColumn id="2" xr3:uid="{E00F062B-0D96-4A50-8BF8-C83CD782C080}" name="Receipt No" dataDxfId="56"/>
    <tableColumn id="6" xr3:uid="{DB9EB49C-CEC4-4BD6-ADBE-830FFDAB0BF5}" name="Acc_Head" dataDxfId="55"/>
    <tableColumn id="8" xr3:uid="{0F250B32-6DF0-497A-B63D-7367D146B3E2}" name="Sub_Head" dataDxfId="54"/>
    <tableColumn id="3" xr3:uid="{2CE4AA22-79B4-4B6A-855C-0AE866BAE84C}" name="Payment_for" dataDxfId="53"/>
    <tableColumn id="9" xr3:uid="{77B9A2E9-76B4-4299-B225-DF0F43DE3D36}" name="Payment To" dataDxfId="52"/>
    <tableColumn id="7" xr3:uid="{61ECC9BD-F275-42C6-A9AF-B59EF3CCD584}" name="Quantity" dataDxfId="51"/>
    <tableColumn id="4" xr3:uid="{70F4369A-6B9E-4512-AB56-B05B5DDCFAD0}" name="Amount" dataDxfId="50"/>
    <tableColumn id="5" xr3:uid="{A4247076-B310-444F-9251-B38417B99D5D}" name="Remarks" dataDxfId="4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A713DAF-7CF5-4ACE-99CE-28AE496A6AE2}" name="Daily_Cashbook11" displayName="Daily_Cashbook11" ref="A2:G368" totalsRowCount="1" headerRowDxfId="48" dataDxfId="46" totalsRowDxfId="44" headerRowBorderDxfId="47" tableBorderDxfId="45" totalsRowBorderDxfId="43">
  <autoFilter ref="A2:G367" xr:uid="{048F55D0-7C59-4C7D-B9E2-E2D147A771B3}"/>
  <sortState xmlns:xlrd2="http://schemas.microsoft.com/office/spreadsheetml/2017/richdata2" ref="A3:G367">
    <sortCondition sortBy="cellColor" ref="C2:C367" dxfId="42"/>
  </sortState>
  <tableColumns count="7">
    <tableColumn id="1" xr3:uid="{0442A507-7060-4D8F-A66F-5E84237C5B56}" name="Date" totalsRowLabel="Total" dataDxfId="41" totalsRowDxfId="6"/>
    <tableColumn id="2" xr3:uid="{E4DFEEB0-A881-4121-A655-D0915842160D}" name="Received Ammount office" totalsRowFunction="sum" dataDxfId="40" totalsRowDxfId="5"/>
    <tableColumn id="6" xr3:uid="{385F8A38-28BB-4DC6-9184-455B0AA16D1D}" name="Coal Cost (Office)" totalsRowFunction="sum" dataDxfId="39" totalsRowDxfId="4"/>
    <tableColumn id="3" xr3:uid="{9D1D4ECD-0A21-4E2B-BF98-895ACF4355CA}" name="From Sales" totalsRowFunction="sum" dataDxfId="38" totalsRowDxfId="3">
      <calculatedColumnFormula>SUMIFS(Vata_Sales[Final Price],Vata_Sales[Date],Daily_Cashbook11[[#This Row],[Date]])</calculatedColumnFormula>
    </tableColumn>
    <tableColumn id="4" xr3:uid="{F66DF827-21BB-41A5-9E24-10D7530F17E1}" name="Vata Total Cost" totalsRowFunction="sum" dataDxfId="37" totalsRowDxfId="2">
      <calculatedColumnFormula>SUMIFS(AMB_Bricks_Expance_Sheet[Amount],AMB_Bricks_Expance_Sheet[Date],Daily_Cashbook11[[#This Row],[Date]])</calculatedColumnFormula>
    </tableColumn>
    <tableColumn id="5" xr3:uid="{C3CBCACF-1FD3-496F-88A6-6CDAC7A06B72}" name="Return to Office" totalsRowFunction="sum" dataDxfId="36" totalsRowDxfId="1">
      <calculatedColumnFormula>(Daily_Cashbook11[[#This Row],[Received Ammount office]]+Daily_Cashbook11[[#This Row],[From Sales]]+Daily_Cashbook11[[#This Row],[Coal Cost (Office)]])-Daily_Cashbook11[[#This Row],[Vata Total Cost]]</calculatedColumnFormula>
    </tableColumn>
    <tableColumn id="7" xr3:uid="{2FA33F24-0D30-4EE2-BC95-39BD803A666E}" name="Column1" dataDxfId="35" totalsRowDxfId="0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34" headerRowBorderDxfId="33" tableBorderDxfId="32" totalsRowBorderDxfId="31">
  <autoFilter ref="A1:H6" xr:uid="{7DB653EE-9AC4-4DF7-9321-07A12AD50C33}"/>
  <tableColumns count="8">
    <tableColumn id="1" xr3:uid="{8EDB222B-0FA1-4AA0-B0C9-50BE6F300161}" name="Date" dataDxfId="30"/>
    <tableColumn id="2" xr3:uid="{50099710-5FEE-468B-BCDB-5FC8F9D62107}" name="Address" dataDxfId="29"/>
    <tableColumn id="3" xr3:uid="{3646BA84-98C0-4AD4-8B6F-071269A0B5E1}" name="Product Name" dataDxfId="28"/>
    <tableColumn id="4" xr3:uid="{214BE172-A90B-4AD7-856F-CADD69475868}" name="Quantity" dataDxfId="27"/>
    <tableColumn id="5" xr3:uid="{FCEB5DE0-27FA-418A-904C-B0248413BDE5}" name="Rate" dataDxfId="26"/>
    <tableColumn id="6" xr3:uid="{DA88AFF5-071E-478C-B742-D1150ACDF354}" name="Price" dataDxfId="25"/>
    <tableColumn id="7" xr3:uid="{3B755BF1-A420-4046-9277-A6D5391A8576}" name="Discount" dataDxfId="24"/>
    <tableColumn id="8" xr3:uid="{A95B33AF-E48F-4D6A-A528-46ED04263955}" name="Final Amount" dataDxfId="2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22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21" dataDxfId="20" tableBorderDxfId="19">
  <autoFilter ref="I18:J25" xr:uid="{5B4C7238-22C1-434A-84E1-0B6F3FA4F3D4}"/>
  <tableColumns count="2">
    <tableColumn id="1" xr3:uid="{51E5809F-E80B-421D-AFCF-88E119F707A5}" name="InventoryName" dataDxfId="18"/>
    <tableColumn id="2" xr3:uid="{58CFA1BA-79C5-4916-9F45-3725F464F20C}" name="InventoryShort" dataDxf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L36"/>
  <sheetViews>
    <sheetView workbookViewId="0">
      <pane ySplit="3000" topLeftCell="A13"/>
      <selection activeCell="L5" sqref="L5"/>
      <selection pane="bottomLeft" activeCell="D37" sqref="D37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1" max="11" width="13.140625" bestFit="1" customWidth="1"/>
    <col min="12" max="12" width="26" bestFit="1" customWidth="1"/>
  </cols>
  <sheetData>
    <row r="1" spans="1:12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K1" s="75" t="s">
        <v>114</v>
      </c>
      <c r="L1" t="s">
        <v>113</v>
      </c>
    </row>
    <row r="2" spans="1:12" x14ac:dyDescent="0.25">
      <c r="A2" s="4">
        <v>45603</v>
      </c>
      <c r="B2" s="3" t="s">
        <v>53</v>
      </c>
      <c r="C2" t="s">
        <v>764</v>
      </c>
      <c r="D2" s="19">
        <v>7850</v>
      </c>
      <c r="K2" s="10" t="s">
        <v>53</v>
      </c>
      <c r="L2" s="19">
        <v>538747</v>
      </c>
    </row>
    <row r="3" spans="1:12" x14ac:dyDescent="0.25">
      <c r="A3" s="4">
        <v>45603</v>
      </c>
      <c r="B3" s="3" t="s">
        <v>53</v>
      </c>
      <c r="C3" t="s">
        <v>1202</v>
      </c>
      <c r="D3" s="19">
        <v>5000</v>
      </c>
      <c r="K3" s="76" t="s">
        <v>1202</v>
      </c>
      <c r="L3" s="19">
        <v>204160</v>
      </c>
    </row>
    <row r="4" spans="1:12" x14ac:dyDescent="0.25">
      <c r="A4" s="4">
        <v>45604</v>
      </c>
      <c r="B4" s="3" t="s">
        <v>53</v>
      </c>
      <c r="C4" t="s">
        <v>764</v>
      </c>
      <c r="D4" s="19">
        <v>13810</v>
      </c>
      <c r="K4" s="76" t="s">
        <v>764</v>
      </c>
      <c r="L4" s="19">
        <v>211510</v>
      </c>
    </row>
    <row r="5" spans="1:12" x14ac:dyDescent="0.25">
      <c r="A5" s="4">
        <v>45604</v>
      </c>
      <c r="B5" s="3" t="s">
        <v>53</v>
      </c>
      <c r="C5" t="s">
        <v>1202</v>
      </c>
      <c r="D5" s="19">
        <v>11660</v>
      </c>
      <c r="K5" s="76" t="s">
        <v>902</v>
      </c>
      <c r="L5" s="19">
        <v>123077</v>
      </c>
    </row>
    <row r="6" spans="1:12" x14ac:dyDescent="0.25">
      <c r="A6" s="4">
        <v>45605</v>
      </c>
      <c r="B6" s="3" t="s">
        <v>53</v>
      </c>
      <c r="C6" t="s">
        <v>764</v>
      </c>
      <c r="D6" s="19">
        <v>17550</v>
      </c>
      <c r="K6" s="10" t="s">
        <v>115</v>
      </c>
      <c r="L6" s="19">
        <v>538747</v>
      </c>
    </row>
    <row r="7" spans="1:12" x14ac:dyDescent="0.25">
      <c r="A7" s="4">
        <v>45605</v>
      </c>
      <c r="B7" s="3" t="s">
        <v>53</v>
      </c>
      <c r="C7" t="s">
        <v>1202</v>
      </c>
      <c r="D7" s="19">
        <v>15980</v>
      </c>
    </row>
    <row r="8" spans="1:12" x14ac:dyDescent="0.25">
      <c r="A8" s="4">
        <v>45606</v>
      </c>
      <c r="B8" s="3" t="s">
        <v>53</v>
      </c>
      <c r="C8" t="s">
        <v>764</v>
      </c>
      <c r="D8" s="19">
        <v>17170</v>
      </c>
    </row>
    <row r="9" spans="1:12" x14ac:dyDescent="0.25">
      <c r="A9" s="4">
        <v>45606</v>
      </c>
      <c r="B9" s="3" t="s">
        <v>53</v>
      </c>
      <c r="C9" t="s">
        <v>1202</v>
      </c>
      <c r="D9" s="19">
        <v>17010</v>
      </c>
    </row>
    <row r="10" spans="1:12" x14ac:dyDescent="0.25">
      <c r="A10" s="4">
        <v>45607</v>
      </c>
      <c r="B10" s="3" t="s">
        <v>53</v>
      </c>
      <c r="C10" t="s">
        <v>764</v>
      </c>
      <c r="D10" s="19">
        <v>17660</v>
      </c>
    </row>
    <row r="11" spans="1:12" x14ac:dyDescent="0.25">
      <c r="A11" s="4">
        <v>45607</v>
      </c>
      <c r="B11" s="3" t="s">
        <v>53</v>
      </c>
      <c r="C11" t="s">
        <v>1202</v>
      </c>
      <c r="D11" s="19">
        <v>17210</v>
      </c>
    </row>
    <row r="12" spans="1:12" x14ac:dyDescent="0.25">
      <c r="A12" s="4">
        <v>45608</v>
      </c>
      <c r="B12" s="3" t="s">
        <v>53</v>
      </c>
      <c r="C12" t="s">
        <v>764</v>
      </c>
      <c r="D12" s="19">
        <v>16990</v>
      </c>
    </row>
    <row r="13" spans="1:12" x14ac:dyDescent="0.25">
      <c r="A13" s="4">
        <v>45608</v>
      </c>
      <c r="B13" s="3" t="s">
        <v>53</v>
      </c>
      <c r="C13" t="s">
        <v>1202</v>
      </c>
      <c r="D13" s="19">
        <v>17670</v>
      </c>
    </row>
    <row r="14" spans="1:12" x14ac:dyDescent="0.25">
      <c r="A14" s="4">
        <v>45609</v>
      </c>
      <c r="B14" s="3" t="s">
        <v>53</v>
      </c>
      <c r="C14" t="s">
        <v>764</v>
      </c>
      <c r="D14" s="19">
        <v>15120</v>
      </c>
    </row>
    <row r="15" spans="1:12" x14ac:dyDescent="0.25">
      <c r="A15" s="4">
        <v>45609</v>
      </c>
      <c r="B15" s="3" t="s">
        <v>53</v>
      </c>
      <c r="C15" t="s">
        <v>1202</v>
      </c>
      <c r="D15" s="19">
        <v>16150</v>
      </c>
    </row>
    <row r="16" spans="1:12" x14ac:dyDescent="0.25">
      <c r="A16" s="4">
        <v>45609</v>
      </c>
      <c r="B16" s="3" t="s">
        <v>53</v>
      </c>
      <c r="C16" t="s">
        <v>902</v>
      </c>
      <c r="D16" s="19">
        <v>9700</v>
      </c>
    </row>
    <row r="17" spans="1:5" x14ac:dyDescent="0.25">
      <c r="A17" s="4">
        <v>45610</v>
      </c>
      <c r="B17" s="3" t="s">
        <v>53</v>
      </c>
      <c r="C17" t="s">
        <v>764</v>
      </c>
      <c r="D17" s="19">
        <v>12740</v>
      </c>
    </row>
    <row r="18" spans="1:5" x14ac:dyDescent="0.25">
      <c r="A18" s="4">
        <v>45610</v>
      </c>
      <c r="B18" s="3" t="s">
        <v>53</v>
      </c>
      <c r="C18" t="s">
        <v>1202</v>
      </c>
      <c r="D18" s="19">
        <v>16170</v>
      </c>
    </row>
    <row r="19" spans="1:5" x14ac:dyDescent="0.25">
      <c r="A19" s="4">
        <v>45610</v>
      </c>
      <c r="B19" s="3" t="s">
        <v>53</v>
      </c>
      <c r="C19" t="s">
        <v>902</v>
      </c>
      <c r="D19" s="19">
        <v>20000</v>
      </c>
    </row>
    <row r="20" spans="1:5" x14ac:dyDescent="0.25">
      <c r="A20" s="4">
        <v>45611</v>
      </c>
      <c r="B20" s="3" t="s">
        <v>53</v>
      </c>
      <c r="C20" t="s">
        <v>764</v>
      </c>
      <c r="D20" s="19">
        <v>15790</v>
      </c>
    </row>
    <row r="21" spans="1:5" x14ac:dyDescent="0.25">
      <c r="A21" s="4">
        <v>45611</v>
      </c>
      <c r="B21" s="3" t="s">
        <v>53</v>
      </c>
      <c r="C21" t="s">
        <v>1202</v>
      </c>
      <c r="D21" s="19">
        <v>15590</v>
      </c>
    </row>
    <row r="22" spans="1:5" x14ac:dyDescent="0.25">
      <c r="A22" s="4">
        <v>45612</v>
      </c>
      <c r="B22" s="3" t="s">
        <v>53</v>
      </c>
      <c r="C22" t="s">
        <v>764</v>
      </c>
      <c r="D22" s="19">
        <v>16210</v>
      </c>
    </row>
    <row r="23" spans="1:5" x14ac:dyDescent="0.25">
      <c r="A23" s="4">
        <v>45612</v>
      </c>
      <c r="B23" s="3" t="s">
        <v>53</v>
      </c>
      <c r="C23" t="s">
        <v>1202</v>
      </c>
      <c r="D23" s="19">
        <v>16360</v>
      </c>
    </row>
    <row r="24" spans="1:5" x14ac:dyDescent="0.25">
      <c r="A24" s="4">
        <v>45612</v>
      </c>
      <c r="B24" s="3" t="s">
        <v>53</v>
      </c>
      <c r="C24" t="s">
        <v>902</v>
      </c>
      <c r="D24" s="19">
        <v>16740</v>
      </c>
    </row>
    <row r="25" spans="1:5" x14ac:dyDescent="0.25">
      <c r="A25" s="4">
        <v>45613</v>
      </c>
      <c r="B25" s="3" t="s">
        <v>53</v>
      </c>
      <c r="C25" s="77" t="s">
        <v>764</v>
      </c>
      <c r="D25" s="78">
        <v>15760</v>
      </c>
      <c r="E25" s="77"/>
    </row>
    <row r="26" spans="1:5" x14ac:dyDescent="0.25">
      <c r="A26" s="4">
        <v>45613</v>
      </c>
      <c r="B26" s="3" t="s">
        <v>53</v>
      </c>
      <c r="C26" s="77" t="s">
        <v>1202</v>
      </c>
      <c r="D26" s="78">
        <v>14010</v>
      </c>
      <c r="E26" s="77"/>
    </row>
    <row r="27" spans="1:5" x14ac:dyDescent="0.25">
      <c r="A27" s="4">
        <v>45613</v>
      </c>
      <c r="B27" s="3" t="s">
        <v>53</v>
      </c>
      <c r="C27" s="77" t="s">
        <v>902</v>
      </c>
      <c r="D27" s="78">
        <v>17797</v>
      </c>
      <c r="E27" s="77"/>
    </row>
    <row r="28" spans="1:5" x14ac:dyDescent="0.25">
      <c r="A28" s="4">
        <v>45614</v>
      </c>
      <c r="B28" s="3" t="s">
        <v>53</v>
      </c>
      <c r="C28" s="77" t="s">
        <v>764</v>
      </c>
      <c r="D28" s="78">
        <v>10470</v>
      </c>
      <c r="E28" s="77"/>
    </row>
    <row r="29" spans="1:5" x14ac:dyDescent="0.25">
      <c r="A29" s="4">
        <v>45614</v>
      </c>
      <c r="B29" s="3" t="s">
        <v>53</v>
      </c>
      <c r="C29" s="77" t="s">
        <v>1202</v>
      </c>
      <c r="D29" s="78">
        <v>16730</v>
      </c>
      <c r="E29" s="77"/>
    </row>
    <row r="30" spans="1:5" x14ac:dyDescent="0.25">
      <c r="A30" s="4">
        <v>45614</v>
      </c>
      <c r="B30" s="3" t="s">
        <v>53</v>
      </c>
      <c r="C30" s="77" t="s">
        <v>902</v>
      </c>
      <c r="D30" s="78">
        <v>18900</v>
      </c>
      <c r="E30" s="77"/>
    </row>
    <row r="31" spans="1:5" x14ac:dyDescent="0.25">
      <c r="A31" s="4">
        <v>45615</v>
      </c>
      <c r="B31" s="3" t="s">
        <v>53</v>
      </c>
      <c r="C31" s="77" t="s">
        <v>764</v>
      </c>
      <c r="D31" s="78">
        <v>16790</v>
      </c>
      <c r="E31" s="77"/>
    </row>
    <row r="32" spans="1:5" x14ac:dyDescent="0.25">
      <c r="A32" s="4">
        <v>45615</v>
      </c>
      <c r="B32" s="3" t="s">
        <v>53</v>
      </c>
      <c r="C32" s="77" t="s">
        <v>1202</v>
      </c>
      <c r="D32" s="78">
        <v>12770</v>
      </c>
      <c r="E32" s="77"/>
    </row>
    <row r="33" spans="1:5" x14ac:dyDescent="0.25">
      <c r="A33" s="4">
        <v>45615</v>
      </c>
      <c r="B33" s="3" t="s">
        <v>53</v>
      </c>
      <c r="C33" s="77" t="s">
        <v>902</v>
      </c>
      <c r="D33" s="78">
        <v>21350</v>
      </c>
      <c r="E33" s="77"/>
    </row>
    <row r="34" spans="1:5" x14ac:dyDescent="0.25">
      <c r="A34" s="4">
        <v>45616</v>
      </c>
      <c r="B34" s="3" t="s">
        <v>53</v>
      </c>
      <c r="C34" s="77" t="s">
        <v>764</v>
      </c>
      <c r="D34" s="78">
        <v>17600</v>
      </c>
      <c r="E34" s="77"/>
    </row>
    <row r="35" spans="1:5" x14ac:dyDescent="0.25">
      <c r="A35" s="4">
        <v>45616</v>
      </c>
      <c r="B35" s="3" t="s">
        <v>53</v>
      </c>
      <c r="C35" s="77" t="s">
        <v>1202</v>
      </c>
      <c r="D35" s="78">
        <v>11850</v>
      </c>
      <c r="E35" s="77"/>
    </row>
    <row r="36" spans="1:5" x14ac:dyDescent="0.25">
      <c r="A36" s="4">
        <v>45616</v>
      </c>
      <c r="B36" s="3" t="s">
        <v>53</v>
      </c>
      <c r="C36" s="77" t="s">
        <v>902</v>
      </c>
      <c r="D36" s="78">
        <v>18590</v>
      </c>
      <c r="E36" s="77"/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4857500</v>
      </c>
      <c r="D1" s="34">
        <f t="shared" ref="D1:I1" si="0">D660</f>
        <v>1088000</v>
      </c>
      <c r="E1" s="34">
        <f t="shared" si="0"/>
        <v>1392000</v>
      </c>
      <c r="F1" s="34">
        <f t="shared" si="0"/>
        <v>1030000</v>
      </c>
      <c r="G1" s="34">
        <f t="shared" si="0"/>
        <v>556500</v>
      </c>
      <c r="H1" s="34">
        <f t="shared" si="0"/>
        <v>3051500</v>
      </c>
      <c r="I1" s="34">
        <f t="shared" si="0"/>
        <v>11956500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1105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4857500</v>
      </c>
      <c r="D660" s="28">
        <f>SUBTOTAL(109,Unload_table[Picket])</f>
        <v>1088000</v>
      </c>
      <c r="E660" s="28">
        <f>SUBTOTAL(109,Unload_table[2no])</f>
        <v>1392000</v>
      </c>
      <c r="F660" s="28">
        <f>SUBTOTAL(109,Unload_table[Kara])</f>
        <v>1030000</v>
      </c>
      <c r="G660" s="28">
        <f>SUBTOTAL(109,Unload_table[Goyra])</f>
        <v>556500</v>
      </c>
      <c r="H660" s="28">
        <f>SUBTOTAL(109,Unload_table[3no])</f>
        <v>3051500</v>
      </c>
      <c r="I660" s="29">
        <f>SUBTOTAL(109,Unload_table[Total])</f>
        <v>11956500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375"/>
  <sheetViews>
    <sheetView zoomScaleNormal="100" workbookViewId="0">
      <pane ySplit="1" topLeftCell="A9369" activePane="bottomLeft" state="frozen"/>
      <selection pane="bottomLeft" activeCell="A9376" sqref="A9376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3" t="s">
        <v>4</v>
      </c>
      <c r="B1" s="73" t="s">
        <v>0</v>
      </c>
      <c r="C1" s="73" t="s">
        <v>5</v>
      </c>
      <c r="D1" s="73" t="s">
        <v>6</v>
      </c>
      <c r="E1" s="73" t="s">
        <v>284</v>
      </c>
      <c r="F1" s="73" t="s">
        <v>7</v>
      </c>
      <c r="G1" s="73" t="s">
        <v>8</v>
      </c>
      <c r="H1" s="73" t="s">
        <v>308</v>
      </c>
      <c r="I1" s="73" t="s">
        <v>283</v>
      </c>
      <c r="J1" s="73" t="s">
        <v>9</v>
      </c>
      <c r="K1" s="73" t="s">
        <v>10</v>
      </c>
      <c r="L1" s="74" t="s">
        <v>11</v>
      </c>
      <c r="M1" s="73" t="s">
        <v>3</v>
      </c>
      <c r="N1" s="73" t="s">
        <v>280</v>
      </c>
      <c r="O1" s="73" t="s">
        <v>1210</v>
      </c>
      <c r="P1" s="73" t="s">
        <v>1525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1211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1212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1213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1214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1211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1215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1517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1050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1211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1426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1211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1427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1211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1344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1216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1211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1214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1217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1317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1428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1428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1429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1242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1263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1211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1212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1067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1214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1430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1239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1212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1228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1430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1212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1214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1344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1212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1214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1218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1431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1218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1231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1231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1263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1264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1141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1254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1432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1433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1431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1263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1255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1216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1431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1431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1431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1211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1217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1344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1344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1263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1263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1263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1431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1242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1211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1242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1242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1344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1217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1217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1263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1434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1288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1288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1431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1263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1211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1264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1435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1435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1217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1431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1436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1219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1212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1242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1437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1438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1437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1242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1220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1220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1228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1439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1227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1263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1228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1221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1222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1222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1219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1222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1223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1224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1225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1225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1225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1226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1225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1220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1227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1228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1229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1231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1014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1229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1219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1217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1224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1219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1440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1224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1231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1224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1230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1431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1211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1441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1231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1217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1232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1232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1441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1441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1231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1228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1217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1231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1228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1233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1228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1242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1223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1234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1228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1431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1232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1235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1236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1442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1232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1443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1211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1237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1441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1441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1238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1239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1240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1225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1441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1441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1241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1231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1228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1239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1228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1226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1211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1231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1217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1242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1211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1211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1243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1217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1211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1444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1217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1244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1244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1244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1245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1245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1211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1218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1211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1445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1263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1217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1218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1246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1217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1239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1431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1218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1431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1228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1446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1263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1087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1232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1446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1218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1247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1248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1256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1444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1212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1218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1212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1286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1286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1249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1218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1250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1447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1248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1223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1431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1232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1225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1239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1212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1256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1217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1212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1225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1225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1251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1252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1253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1217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1236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1212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1431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1217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1254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1255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1251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1242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1218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1256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1217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1227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1256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1445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1232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1231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1237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1217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1263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1212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1212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1217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1431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1301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1238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1257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1258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1254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1263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1231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1236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1232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1225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1212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1217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1254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1211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1211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1212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1211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1258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1232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1240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1212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1232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1217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1256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1213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1219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1259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1448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1290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1217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1263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1231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1217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1217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1211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1256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1217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1251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1263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1236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1263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1256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1260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1261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1256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1231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1263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1263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1211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1265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1256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1256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1257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1262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1217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1217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1263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1251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1217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1268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1256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1256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1263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1225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1264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1231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1211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1265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1449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1217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1263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1217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1217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1217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1087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1266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1211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1211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1267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1268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1263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1263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1211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1269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1236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1441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1441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1254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1251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1257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1217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1270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1270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1217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1211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1251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1087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1231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1261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1261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1441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1217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1343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1343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1271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1441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1254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1261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1211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1450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1251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1236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1272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1273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1261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1266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1274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1228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1239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1231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1266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1256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1256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1275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1256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1232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1266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1276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1217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1217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1217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1268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1228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1301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1254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1217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1268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1451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1452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1277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1256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1087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1278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1256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1256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1217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1251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1251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1268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1087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1277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1277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1277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1217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1217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1256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1279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1251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1228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1212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1453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1280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1254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1217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1254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1217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1279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1279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1256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1281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1217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1050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1087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1282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1236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1211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1227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1236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1283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1284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1285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1275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1240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1239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1217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1284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1449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1213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1286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1286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1256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1217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1212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1287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1277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1231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1236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1452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1217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1277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1277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1288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1236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1268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1228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1256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1217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1212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1431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1231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1256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1256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1449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1289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1289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1217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1266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1212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1217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1217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1217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1424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1228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1087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1211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1212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1217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1413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1290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1117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1228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1256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1256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1454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1291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1228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1217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1217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1217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1212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1256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1231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1305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1228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1268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1292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1212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1270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1266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1242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1217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1293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1211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1294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1295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1231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1228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1212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1212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1217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1254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1256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1431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1217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1248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1231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1256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1227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1227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1242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1277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1212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1268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1295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1277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1268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1288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1225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1270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1217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1268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1296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1224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1277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1212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1256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1268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1228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1212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1240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1217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1231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1431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1297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1211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1298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1211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1288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1268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1211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1455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1344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1212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1211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1227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1299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1277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1228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1231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1212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1212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1212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1212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1303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1212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1268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1268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1268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1211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1211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1211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1303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1228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1212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1456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1213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1228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1228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1228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1457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1277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1082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1300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1298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1058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1271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1217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1303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1231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1299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1256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1087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1301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1457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1302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1458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1457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1217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1303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1078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1212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1457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1217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1302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1304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1058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1305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1459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1248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1302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1302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1306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1211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1226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1306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1252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1256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1248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1217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1277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1290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1460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1217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1256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1217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1225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1239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1239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1277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1021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1275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1307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1242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1298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1313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1271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1211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1308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1457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1217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1309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1217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1212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1212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1256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1217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1212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1217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1217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1087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1212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1217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1277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1212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1298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1461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1266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1256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1310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1268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1431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1256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1311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1276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1311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1271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1087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1268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1268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1217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1217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1228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1212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1212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1212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1312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1256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1217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1212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1058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1256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1260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1277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1260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1217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1256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1344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1220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1227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1256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1256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1303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1462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1231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1231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1089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1313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1256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1312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1217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1268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1217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1217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1217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1212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1277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1320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1463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1431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1231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1251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1314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1217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1462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1315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1212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1316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1317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1212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1217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1087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1256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1231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1464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1464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1231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1217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1313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1227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1217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1212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1217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1021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1256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1465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1217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1431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1318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1231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1217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1212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1268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1254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1320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1319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1217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1320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1231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1319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1303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1277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1277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1087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1256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1431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1305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1231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1321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1270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1226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1024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1217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1322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1212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1217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1251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1217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1256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1265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1323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1212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1212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1466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1467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1301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1227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1021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1021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1344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1468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1431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1277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1469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1231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1321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1021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1296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1301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1058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1260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1268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1268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1228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1324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1228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1058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1325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1298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1212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1058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1217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1326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1217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1327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1335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1058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1211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1217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1212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1212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1228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1256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1256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1298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1316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1316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1268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1265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1226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1217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1217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1217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1231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1231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1231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1212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1212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1058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1438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1211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1470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1058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1212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1268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1328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1256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1217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1217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1431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1470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1308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1217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1228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1212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1217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1329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1217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1325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1325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1268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1058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1471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1277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1256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1228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1228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1212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1212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1212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1330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1217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1268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1212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1211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1433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1212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1212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1217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1470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1217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1239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1308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1316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1277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1087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1227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1058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1217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1256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1256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1256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1308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1256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1225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1470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1316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1251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1433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1211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1239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1277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1277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1217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1331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1217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1289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1289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1217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1212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1344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1431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1242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1211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1212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1217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1332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1268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1217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1333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1265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1212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1256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1256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1254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1228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1228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1431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1334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1228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1256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1316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1256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1335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1336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1264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1316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1265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1308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1217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1256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1256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1217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1337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1316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1251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1323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1217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1231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1321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1321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1260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1231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1217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1231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1338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1332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1087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1058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1268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1296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1212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1256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1254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1339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1316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1228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1331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1211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1212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1217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1217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1268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1246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1340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1320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1211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1212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1277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1316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1231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1242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1256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1431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1341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1331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1340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1217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1231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1217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1342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1270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1316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1316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1325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1472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1217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1472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1433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1231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1431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1343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1296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1087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1320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1290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1227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1344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1239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1227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1290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1254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1366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1265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1344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1228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1239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1212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1231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1265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1290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1344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1239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1231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1217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1277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1321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1231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1344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1431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1316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1473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1270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1217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1264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1256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1217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1345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1217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1217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1217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1217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1433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1290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1058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1264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1264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1433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1290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1021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1217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1212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1268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1254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1265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1318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1239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1431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1228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1265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1346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1217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1239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1217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1217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1254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1346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1470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1277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1277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1217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1227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1431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1212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1211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1239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1431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1318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1212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1058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1347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1211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1277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1348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1246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1217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1217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1228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1265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1431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1256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1217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1217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1212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1431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1349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1256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1350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1217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1264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1474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1212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1475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1217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1228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1265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1228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1228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1212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1351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1211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1265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1212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1217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1212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1212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1217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1352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1217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1217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1212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1228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1212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1318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1217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1351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1331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1302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1217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1232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1217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1353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1308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1354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1228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1431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1058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1355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1265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1476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1339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1217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1251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1211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1324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1324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1324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1356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1265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1228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1357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1211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1358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1358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1292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1334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1058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1321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1334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1301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1058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1265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1359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1320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1360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1217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1320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1217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1264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1354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1354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1217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1276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1361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1217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1334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1477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1228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1212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1321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1217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1334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1478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1212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1254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1212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1217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1479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1212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1217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1217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1480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1265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1217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1362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1333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1212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1228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1265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1217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1217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1217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1058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1265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1217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1363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1478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1050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1211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1211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1478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1087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1302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1217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1212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1212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1265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1363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1058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1217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1265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1217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1364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1217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1217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1117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1217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1271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1217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1217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1424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1231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1271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1217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1344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1217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1117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1288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1217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1211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1301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1231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1217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1211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1211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1288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1217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1365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1365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1268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1217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1217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1366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1366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1481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1217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1217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1481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1217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1217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1217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1217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1431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1264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1231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1217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1212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1217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1431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1212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1231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1231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1217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1050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1217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1217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1431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1217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1331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1217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1431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1231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1301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1301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1289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1367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1433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1217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1217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1211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1211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1217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1217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1212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1368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1369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1227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1334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1365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1370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1355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1231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1217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1217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1312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1217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1482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1312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1312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1227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1296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1369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1265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1365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1228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1217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1331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1355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1217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1356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1377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1377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1377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1375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1483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1483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1377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1377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1484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1377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1484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1377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1321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1377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1377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1375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1377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1231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1377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1377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1377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1264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1377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1377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1377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1377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1264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1371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1372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1377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1032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1243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1377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1373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1374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1251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1242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1242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1374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1377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1316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1307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1373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1377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1375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1334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1377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1032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1032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1373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1377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1373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1376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1376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1334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1334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1251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1032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1377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1377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1388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1388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1344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1344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1388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1377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1377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1377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1375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1231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1222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1224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1375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1375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1377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1372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1372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1018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1378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1377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1372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1376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1377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1377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1251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1018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1379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1377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1375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1375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1018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1377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1375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1380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1307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1307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1377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1377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1089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1377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1373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1344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1246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1377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1372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1375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1282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1282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1373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1377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1298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1377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1375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1375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1375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1373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1375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1377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1375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1377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1375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1379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1377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1375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1242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1312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1377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1372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1377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1242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1242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1231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1378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1377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1377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1372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1378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1375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1377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1032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1377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1372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1375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1485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1485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1381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1484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1375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1379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1377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1375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1375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1321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1382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1377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1377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1375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1378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1383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1242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1373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1372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1377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1384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1384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1385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1386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1385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1379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1377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1431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1238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1383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1384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1377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1387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1377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1242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1388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1388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1431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1375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1377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1389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1431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1375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1431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1388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1388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1375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1377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1388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1377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1377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1431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1431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1375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1377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1375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1375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1377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1486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1377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1375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1321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1251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1251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1050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1426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1383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1375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1372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1377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1390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1390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1321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1373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1431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1375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1373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1377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1024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1372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1383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1372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1372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1373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1375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1375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1408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1375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1375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1373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1375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1024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1373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1238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1375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1373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1321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1377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1391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1373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1373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1377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1375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1375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1375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1377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1391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1388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1388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1388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1089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1388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1375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1021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1388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1377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1377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1375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1282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1282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996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1375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1375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1377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1375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1384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996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1375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1431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1375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1388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1375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1375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1282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1431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1375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1375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1375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1388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1388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1375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1375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1282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1282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1316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1316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1282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1316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1282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1265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1316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1265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1387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1387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1375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1321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1372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1032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1373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1392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1392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1050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1377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1379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1316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1316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1373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1377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1377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1377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1352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1307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1316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1388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1087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1087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1375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1431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1282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1372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1375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1316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1388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1316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1018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1375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1375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1377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1321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1373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1373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1375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1393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1321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1375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1248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1316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1375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1282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1372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1316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1248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1321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1375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1388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1375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1387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1375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1377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1251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1251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1372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1032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1375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1251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1087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1087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1387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1024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1375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1251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1375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1387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1115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1388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1388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1032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1032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1387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1372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1377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1373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1387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1388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1282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1387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1388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1375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1321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1388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1282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1387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1375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1373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1373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1388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1377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1377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1282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1387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1372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1377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1377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1387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1018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1316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1387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1375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1373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1032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1373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1387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1402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1115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1373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1394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1377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1373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1373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1394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1251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1251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1375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1377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1375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1377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1387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1375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1024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1375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1316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1388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1387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1251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1372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1395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1375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1377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1375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1375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1282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1373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1282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1387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1032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1032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1377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1090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1402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1396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1387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1115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1089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1030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1282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1282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1375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1388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1377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1251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1251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1388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1377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1375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1081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1251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1397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1377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1388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1388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1388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1321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1321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1398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1375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1375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1375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1377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1372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1128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1388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1375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1018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1375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1388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1372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1377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1377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1251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1018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1248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1377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1399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1377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1282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1375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1251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1377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1242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1242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1282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1373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1431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1321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1377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1388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1388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1018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1030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1377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1321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1375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1021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1375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1375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1388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1375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1375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1030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1128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1018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1018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1377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1400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1024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1251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996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996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1377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1251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1388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1375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1375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1388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1388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1377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1375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996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1387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1377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1282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1377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1377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1377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1377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1388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1431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1375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1128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1377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1375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1224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1373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1372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1377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1375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1375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1312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1375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1388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1373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1377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1375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1387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1377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1375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1115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1375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1388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1375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1397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1388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1388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1388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1377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1018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1018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1375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1372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1289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1375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1388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1377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996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1307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1307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1431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1388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1388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1375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1024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1128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1401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1388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996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1375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1375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1377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1377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1402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1406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1289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1431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1377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1403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1359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1377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1018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1316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1078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1404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1388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1377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1372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1378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1377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1388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996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1375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1375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1375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1388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1024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1388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1377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1312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1387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1387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1388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1375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1405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1377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1282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1377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1388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1375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1312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1377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1377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1375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1307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1377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1387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1375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1406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1406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1375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1388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1431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1377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1032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1375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1375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1375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1431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1289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1377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1375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1405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1375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1379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1372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1405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1377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1372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1377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1377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1377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1407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1375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1375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1024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1307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1307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1375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1375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996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1321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1321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1388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1377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1388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1030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1377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1375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1375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1405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1321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1431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1377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1377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1377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1375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1377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1377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1487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1377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1312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1090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1377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1377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1242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1405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1431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1405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1377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1387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1375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1282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1375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1377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1407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1377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1375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1377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1405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1408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1388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1388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1377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1372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1377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1387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1375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1377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1408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1030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1377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1375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1377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1431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1377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1388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1282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1377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1030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1388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1409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1375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1377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1375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1406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1375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1032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1388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1377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1372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1372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1282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1377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1377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1375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1372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1372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1387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1407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1407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1375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1409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1375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1377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1400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1400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1387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1288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1372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1115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1372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1406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1372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1321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1407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1377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1377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1377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1409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1375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1377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1372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1375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1032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1090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1021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1379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1375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1377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1377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1018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1018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1377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1018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1375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1375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1377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1288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1409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1377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1377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1375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1097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1251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1377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1409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1387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1245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1245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1378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1377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1018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1377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1377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1408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1377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1375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1375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1377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1307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1431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1289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1377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1377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1388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1387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1377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1375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1388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1387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1321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1321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1387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1377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1372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1372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1410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1375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1375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1018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1407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1405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1244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1377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1388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1282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1377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1372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1387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1377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1265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1387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1377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1388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1377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1252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1375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1409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1387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1375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1375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1282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1387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1377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1388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1377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1388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1387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1375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1375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1377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1407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1388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1431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1242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1375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1400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1372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1431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1411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1411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1388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1379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1388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1388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1307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1375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1405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1375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1377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1375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1377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1412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1377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1412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1375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1242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1282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1372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1375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1375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1282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1431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1405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1375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1375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1379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1372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1409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1375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1372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1388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1413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1265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1032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1018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1372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1377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1405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1377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1375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1375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1375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1316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1097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1377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1265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1377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1384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1251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1377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1128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1412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1405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1377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1377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1412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1282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1282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1387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1372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1372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1377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1377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1375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1398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1032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1431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1377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1375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1431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1405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1377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1377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1067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1067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1405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1377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1414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1377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1377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1388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1377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1388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1431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1377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1377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1375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1388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1366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1431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1375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1377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1377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1388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1377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1405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1375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1377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1377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1431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1431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1405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1377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1377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1405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1128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1289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1289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1141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1141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1097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1379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1378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1375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1289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1377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1375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1375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1375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1032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1377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1032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1377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1375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1385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1388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1377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1407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1405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1379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1405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1415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1387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1387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1115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1378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1388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1377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1387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1375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1372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1377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1377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1377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1387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1372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1375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1032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1265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1377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1245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1375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1090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1375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1282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1054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1377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1379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1325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1375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1375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1377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1377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1325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1431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1251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1375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1375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1407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1375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1375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1375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1375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1251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1377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1251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1325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1384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1375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1379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1388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1251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1375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1377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1384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1061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1375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1377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1384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1375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1021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1377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1375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1375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1242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1115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1375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1375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1377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1375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1377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1388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1375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1242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1377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1377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1375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1379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1377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1377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1377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1032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1377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1377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1282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1387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1245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1405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1377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1378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1377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1032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1032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1405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1375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1375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1388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1387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1375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1372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1377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1242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1405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1375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1375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1405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1375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1393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1375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1377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1090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1375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1375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1242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1405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1377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1375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1378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1377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1377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1375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1377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1377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1242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1388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1377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1388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1377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1379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1377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1372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1378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1388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1377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1377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1387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1377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1377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1377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1375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1405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1377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1377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1377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1377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1375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1377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1375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1416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1377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1377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1377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1417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1377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1377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1377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1032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1242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1375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1242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1488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1375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1401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1032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1375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1375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1375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1387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1415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1418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1387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1375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1431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1419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1415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1388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1420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1078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1372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1377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1398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1377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1421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1282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1282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1058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1405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1377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1321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1377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1377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1388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1388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1388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1421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1405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1377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1421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1421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1372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1422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1377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1058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1058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1377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1377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1375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1372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1423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1377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1058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1424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1375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1375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1489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1377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1375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1058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1032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1032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1375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1242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1115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1425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1377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1375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1375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1377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1377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1128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1375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1490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1375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1377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1377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1356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1377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1377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1377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1375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1483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1483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1377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1377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1484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1377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1484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1377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1321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1377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1377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1375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1377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1231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1377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1377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1377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1264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1377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1377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1377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1377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1264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1371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1372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1377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1032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1243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1377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1373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1374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1251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1242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1242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1374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1377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1316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1307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1373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1377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1375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1334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1377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1032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1032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1373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1377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1373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1376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1376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1334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1334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1251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1032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1377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1377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1388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1388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1344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1344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1388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1377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1377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1377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1375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1231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1222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1224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1375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1375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1377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1372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1372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1018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1378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1377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1372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1376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1377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1377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1251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1018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1379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1377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1375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1375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1018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1377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1375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1380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1307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1307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1377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1377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1089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1377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1373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1344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1246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1377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1372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1375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1282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1282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1373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1377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1298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1377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1375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1375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1375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1373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1375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1377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1375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1377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1375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1379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1377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1375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1242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1312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1377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1372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1377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1242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1242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1231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1378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1377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1377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1372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1378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1375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1377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1032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1377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1372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1375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1485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1485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1381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1484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1375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1379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1377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1375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1375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1321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1382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1377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1377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1375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1378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1383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1242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1373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1372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1377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1384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1384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1385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1386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1385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1379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1377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1431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1238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1383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1384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1377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1387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1377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1242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1388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1388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1431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1375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1377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1389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1431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1375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1431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1388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1388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1375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1377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1388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1377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1377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1431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1431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1375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1377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1375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1375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1377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1486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1377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1375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1321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1251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1251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1050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1426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1383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1375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1372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1377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1390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1390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1321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1373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1431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1375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1373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1377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1024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1372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1383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1372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1372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1373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1375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1375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1408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1375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1375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1373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1375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1024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1373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1238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1375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1373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1321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1377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1391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1373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1373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1377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1375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1375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1375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1377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1391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1388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1388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1388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1089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1388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1375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1021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1388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1377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1377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1375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1282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1282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996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1375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1375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1377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1375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1384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996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1375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1431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1375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1388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1375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1375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1282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1431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1375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1375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1375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1388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1388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1375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1375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1282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1282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1316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1316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1282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1316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1282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1265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1316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1265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1387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1387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1375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1321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1372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1032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1373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1392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1392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1050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1377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1379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1316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1316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1373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1377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1377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1377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1352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1307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1316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1388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1087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1087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1375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1431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1282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1372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1375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1316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1388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1316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1018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1375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1375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1377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1321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1373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1373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1375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1393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1321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1375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1248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1316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1375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1282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1372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1316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1248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1321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1375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1388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1375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1387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1375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1377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1251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1251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1372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1032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1375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1251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1087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1087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1387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1024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1375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1251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1375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1387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1115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1388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1388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1032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1032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1387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1372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1377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1373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1387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1388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1282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1387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1388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1375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1321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1388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1282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1387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1375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1373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1373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1388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1377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1377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1282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1387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1372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1377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1377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1387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1018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1316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1387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1375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1373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1032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1373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1387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1402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1115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1373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1394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1377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1373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1373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1394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1251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1251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1375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1377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1375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1377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1387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1375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1024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1375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1316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1388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1387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1251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1372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1395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1375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1377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1375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1375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1282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1373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1282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1387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1032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1032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1377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1090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1402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1396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1387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1115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1089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1030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1282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1282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1375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1388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1377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1251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1251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1388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1377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1375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1081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1251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1397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1377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1388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1388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1388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1321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1321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1398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1375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1375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1375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1377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1372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1128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1388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1375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1018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1375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1388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1372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1377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1377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1251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1018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1248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1377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1399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1377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1282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1375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1251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1377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1242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1242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1282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1373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1431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1321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1377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1388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1388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1018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1030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1377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1321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1375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1021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1375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1375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1388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1375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1375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1030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1128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1018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1018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1377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1400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1024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1251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996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996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1377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1251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1388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1375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1375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1388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1388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1377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1375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996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1387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1377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1282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1377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1377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1377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1377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1388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1431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1375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1128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1377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1375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1224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1373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1372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1377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1375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1375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1312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1375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1388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1373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1377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1375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1387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1377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1375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1115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1375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1388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1375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1397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1388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1388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1388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1377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1018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1018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1375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1372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1289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1375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1388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1377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996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1307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1307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1431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1388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1388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1375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1024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1128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1401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1388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996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1375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1375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1377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1377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1402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1406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1289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1431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1377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1403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1359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1377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1018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1316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1078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1404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1388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1377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1372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1378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1377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1388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996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1375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1375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1375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1388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1024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1388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1377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1312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1387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1387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1388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1375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1405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1377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1282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1377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1388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1375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1312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1377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1377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1375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1307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1377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1387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1375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1406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1406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1375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1388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1431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1377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1032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1375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1375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1375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1431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1289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1377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1375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1405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1375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1379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1372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1405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1377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1372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1377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1377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1377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1407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1375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1375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1024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1307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1307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1375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1375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996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1321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1321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1388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1377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1388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1030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1377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1375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1375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1405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1321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1431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1377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1377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1377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1375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1377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1377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1487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1377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1312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1090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1377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1377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1242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1405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1431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1405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1377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1387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1375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1282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1375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1377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1407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1377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1375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1377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1405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1408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1388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1388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1377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1372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1377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1387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1375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1377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1408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1030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1377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1375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1377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1431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1377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1388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1282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1377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1030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1388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1409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1375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1377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1375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1406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1375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1032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1388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1377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1372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1372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1282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1377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1377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1375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1372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1372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1387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1407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1407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1375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1409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1375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1377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1400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1400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1387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1288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1372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1115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1372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1406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1372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1321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1407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1377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1377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1377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1409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1375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1377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1372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1375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1032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1090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1021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1379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1375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1377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1377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1018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1018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1377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1018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1375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1375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1377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1288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1409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1377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1377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1375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1097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1251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1377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1409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1387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1245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1245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1378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1377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1018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1377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1377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1408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1377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1375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1375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1377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1307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1431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1289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1377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1377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1388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1387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1377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1375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1388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1387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1321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1321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1387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1377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1372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1372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1410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1375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1375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1018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1407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1405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1244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1377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1388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1282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1377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1372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1387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1377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1265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1387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1377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1388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1377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1252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1375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1409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1387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1375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1375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1282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1387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1377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1388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1377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1388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1387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1375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1375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1377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1407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1388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1431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1242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1375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1400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1372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1431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1411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1411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1388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1379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1388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1388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1307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1375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1405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1375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1377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1375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1377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1412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1377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1412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1375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1242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1282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1372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1375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1375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1282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1431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1405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1375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1375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1379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1372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1409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1375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1372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1388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1413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1265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1032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1018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1372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1377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1405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1377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1375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1375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1375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1316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1097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1377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1265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1377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1384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1251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1377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1128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1412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1405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1377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1377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1412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1282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1282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1387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1372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1372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1377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1377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1375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1398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1032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1431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1377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1375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1431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1405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1377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1377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1067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1067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1405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1377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1414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1377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1377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1388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1377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1388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1431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1377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1377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1375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1388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1366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1431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1375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1377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1377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1388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1377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1405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1375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1377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1377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1431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1431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1405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1377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1377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1405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1128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1289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1289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1141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1141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1097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1379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1378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1375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1289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1377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1375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1375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1375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1032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1377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1032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1377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1375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1385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1388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1377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1407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1405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1379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1405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1415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1387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1387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1115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1378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1388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1377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1387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1375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1372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1377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1377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1377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1387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1372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1375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1032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1265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1377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1245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1375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1090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1375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1282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1054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1377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1379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1325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1375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1375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1377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1377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1325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1431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1251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1375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1375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1407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1375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1375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1375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1375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1251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1377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1251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1325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1384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1375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1379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1388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1251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1375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1377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1384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1061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1375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1377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1384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1375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1021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1377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1375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1375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1242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1115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1375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1375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1377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1375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1377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1388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1375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1242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1377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1377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1375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1379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1377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1377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1377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1032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1377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1377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1282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1387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1245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1405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1377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1378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1377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1032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1032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1405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1375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1375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1388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1387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1375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1372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1377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1242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1405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1375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1375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1405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1375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1393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1375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1377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1090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1375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1375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1242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1405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1377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1375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1378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1377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1377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1375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1377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1377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1242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1388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1377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1388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1377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1379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1377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1372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1378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1388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1377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1377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1387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1377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1377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1377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1375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1405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1377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1377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1377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1377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1375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1377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1375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1416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1377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1377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1377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1417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1377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1377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1377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1032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1242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1375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1242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1488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1375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1401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1032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1375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1375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1375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1387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1415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1418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1387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1375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1431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1419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1415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1388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1420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1078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1372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1377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1398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1377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1421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1282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1282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1058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1405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1377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1321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1377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1377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1388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1388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1388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1421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1405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1377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1421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1421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1372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1422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1377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1058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1058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1377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1377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1375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1372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1423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1377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1058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1424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1375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1375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1489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1377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1375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1058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1032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1032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1375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1242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1115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1425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1377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1375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1375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1377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1377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1128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1375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1490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1375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1377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1377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960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961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964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964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984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987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987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987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-168297411.68706998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996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1009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987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1014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1014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1017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1018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1017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1014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1021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1021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1021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1021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984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1024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1014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960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1030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1030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1017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1024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1024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1032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1033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1032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1017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1041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1041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960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960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1050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1017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1033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1052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1052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1014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984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984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1033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1054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1017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1054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1058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1017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1061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1017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1062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1063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1017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1032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1067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1067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1062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1072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1017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1077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1077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1072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1072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1017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1021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1021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1017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1052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1017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1017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1017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1078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1067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1018</v>
      </c>
      <c r="D7163" s="3" t="s">
        <v>1017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1032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1032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1014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1058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1017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1081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1082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1083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1083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1017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1058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1017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1058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984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1017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1087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1087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1014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1089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1032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984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1090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1091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1090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1017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1089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1078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1078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1078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1097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1017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1017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1062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1089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1089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1032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1032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984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1017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1091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984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1091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1017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1017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1091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1017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1017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1032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1032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1017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1091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1017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1021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1017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960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1017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984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1017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1109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1109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984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1017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960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960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1017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984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984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984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1033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1017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1014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1089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1017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1017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960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1021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960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1017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1017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1115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1115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1032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1032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1089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1109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1117</v>
      </c>
      <c r="D7422" s="3" t="s">
        <v>1017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1017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1032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1021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960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1115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1017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1017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1021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1120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1032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984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984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1083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1017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1032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1032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1032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984</v>
      </c>
      <c r="D7486" s="3" t="s">
        <v>1017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1090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960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1017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1018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1117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1017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1032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1018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1018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1017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1017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1017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996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1032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1032</v>
      </c>
      <c r="D7523" s="3" t="s">
        <v>1017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1018</v>
      </c>
      <c r="D7527" s="3" t="s">
        <v>1017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1128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984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1062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996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996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960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1090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1131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984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1128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1132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1132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1132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1017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960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1087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1017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996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996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1032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1032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984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1021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1017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1087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1021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1089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1032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984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1021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1128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996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1097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1018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1018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1017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1141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1017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1017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1017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984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1017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1017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984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1032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1017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1032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1021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1017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1017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1017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1017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1017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1089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1017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1018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1021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1062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1062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1062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1018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1017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1018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1017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1018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1017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1017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984</v>
      </c>
      <c r="D7755" s="3" t="s">
        <v>1017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1032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1090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1117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1021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1078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1078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1089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1032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1017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996</v>
      </c>
      <c r="D7792" s="3" t="s">
        <v>1017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996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1017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1032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1128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1078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1017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1078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984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984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1017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1017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1017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984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1017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984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1017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984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1120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1017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984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984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1117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960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1018</v>
      </c>
      <c r="D7879" s="3" t="s">
        <v>1017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1089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960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960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1017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1120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984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984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1062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1132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1120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1032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1117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960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996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996</v>
      </c>
      <c r="D7930" s="3" t="s">
        <v>1017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1097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1097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984</v>
      </c>
      <c r="D7937" s="3" t="s">
        <v>1017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1097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1097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1017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1082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1128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960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1089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1128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1032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960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1089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1128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1097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1115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1032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1083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1062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1087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1087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1017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960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1083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1017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1032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1115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1032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984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1017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1017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1032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1087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1017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1017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1115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1017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984</v>
      </c>
      <c r="D8112" s="3" t="s">
        <v>1017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1115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1017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1032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1017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1017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1115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1017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984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1017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960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960</v>
      </c>
      <c r="D8166" s="3" t="s">
        <v>1017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1120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1017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960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1083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1017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960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1017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1120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1017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1082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1120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1018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1032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1018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1018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1017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1017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1017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1021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1017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1017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1082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1017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1032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1032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1017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1120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1120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960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1120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1120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1017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1120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1120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1032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1120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1120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1120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1120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1017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1017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1508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1017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1120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1120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1062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960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960</v>
      </c>
      <c r="D8382" s="3" t="s">
        <v>1017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1120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1017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1120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1017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1120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1120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1017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1017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1021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1120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1017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1120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1017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1032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1032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1032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1017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1017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1017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1017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1017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1017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1018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960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1017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1017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1120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1017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1120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1017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1089</v>
      </c>
      <c r="D8546" s="3" t="s">
        <v>149</v>
      </c>
      <c r="E8546" s="3" t="s">
        <v>1517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1120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1017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1062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1017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1017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1017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1120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1017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1017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1120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1017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1120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1017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1017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1017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1017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1017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1017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1089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1062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1017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1062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1120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1120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1120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1120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1520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3">
        <v>51</v>
      </c>
      <c r="B8952" s="35">
        <v>45522</v>
      </c>
      <c r="C8952" s="3" t="s">
        <v>1214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36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L8952" s="37">
        <f>Vata_Sales[[#This Row],[Price]]-Vata_Sales[[#This Row],[Discount]]</f>
        <v>40800</v>
      </c>
      <c r="N8952" s="3" t="str">
        <f>VLOOKUP(Vata_Sales[[#This Row],[Product Name]],Category_table[#Data],2,0)</f>
        <v>1no</v>
      </c>
      <c r="O8952" s="3">
        <f>VLOOKUP(Vata_Sales[[#This Row],[Product Name]],Category_table[#Data],3,0)</f>
        <v>1</v>
      </c>
      <c r="P8952" s="41">
        <f>VLOOKUP(Vata_Sales[[#This Row],[Product Name]],Category_table[],4,0)</f>
        <v>1</v>
      </c>
    </row>
    <row r="8953" spans="1:16" ht="25.5" customHeight="1" x14ac:dyDescent="0.25">
      <c r="A8953" s="3">
        <v>52</v>
      </c>
      <c r="B8953" s="35">
        <v>45533</v>
      </c>
      <c r="C8953" s="3" t="s">
        <v>1214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36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L8953" s="37">
        <f>Vata_Sales[[#This Row],[Price]]-Vata_Sales[[#This Row],[Discount]]</f>
        <v>20400</v>
      </c>
      <c r="N8953" s="3" t="str">
        <f>VLOOKUP(Vata_Sales[[#This Row],[Product Name]],Category_table[#Data],2,0)</f>
        <v>1no</v>
      </c>
      <c r="O8953" s="3">
        <f>VLOOKUP(Vata_Sales[[#This Row],[Product Name]],Category_table[#Data],3,0)</f>
        <v>1</v>
      </c>
      <c r="P8953" s="41">
        <f>VLOOKUP(Vata_Sales[[#This Row],[Product Name]],Category_table[],4,0)</f>
        <v>1</v>
      </c>
    </row>
    <row r="8954" spans="1:16" ht="25.5" customHeight="1" x14ac:dyDescent="0.25">
      <c r="A8954" s="3">
        <v>53</v>
      </c>
      <c r="B8954" s="35">
        <v>45552</v>
      </c>
      <c r="C8954" s="3" t="s">
        <v>1214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36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L8954" s="37">
        <f>Vata_Sales[[#This Row],[Price]]-Vata_Sales[[#This Row],[Discount]]</f>
        <v>20400</v>
      </c>
      <c r="N8954" s="3" t="str">
        <f>VLOOKUP(Vata_Sales[[#This Row],[Product Name]],Category_table[#Data],2,0)</f>
        <v>1no</v>
      </c>
      <c r="O8954" s="3">
        <f>VLOOKUP(Vata_Sales[[#This Row],[Product Name]],Category_table[#Data],3,0)</f>
        <v>1</v>
      </c>
      <c r="P8954" s="41">
        <f>VLOOKUP(Vata_Sales[[#This Row],[Product Name]],Category_table[],4,0)</f>
        <v>1</v>
      </c>
    </row>
    <row r="8955" spans="1:16" ht="25.5" customHeight="1" x14ac:dyDescent="0.25">
      <c r="A8955" s="3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36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L8955" s="37">
        <f>Vata_Sales[[#This Row],[Price]]-Vata_Sales[[#This Row],[Discount]]</f>
        <v>9000</v>
      </c>
      <c r="N8955" s="3" t="str">
        <f>VLOOKUP(Vata_Sales[[#This Row],[Product Name]],Category_table[#Data],2,0)</f>
        <v>2no</v>
      </c>
      <c r="O8955" s="3">
        <f>VLOOKUP(Vata_Sales[[#This Row],[Product Name]],Category_table[#Data],3,0)</f>
        <v>3</v>
      </c>
      <c r="P8955" s="41">
        <f>VLOOKUP(Vata_Sales[[#This Row],[Product Name]],Category_table[],4,0)</f>
        <v>3</v>
      </c>
    </row>
    <row r="8956" spans="1:16" ht="25.5" customHeight="1" x14ac:dyDescent="0.25">
      <c r="A8956" s="3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36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L8956" s="37">
        <f>Vata_Sales[[#This Row],[Price]]-Vata_Sales[[#This Row],[Discount]]</f>
        <v>700</v>
      </c>
      <c r="N8956" s="3" t="str">
        <f>VLOOKUP(Vata_Sales[[#This Row],[Product Name]],Category_table[#Data],2,0)</f>
        <v>Goyra</v>
      </c>
      <c r="O8956" s="3">
        <f>VLOOKUP(Vata_Sales[[#This Row],[Product Name]],Category_table[#Data],3,0)</f>
        <v>6</v>
      </c>
      <c r="P8956" s="41">
        <f>VLOOKUP(Vata_Sales[[#This Row],[Product Name]],Category_table[],4,0)</f>
        <v>6</v>
      </c>
    </row>
    <row r="8957" spans="1:16" ht="25.5" customHeight="1" x14ac:dyDescent="0.25">
      <c r="A8957" s="3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36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L8957" s="37">
        <f>Vata_Sales[[#This Row],[Price]]-Vata_Sales[[#This Row],[Discount]]</f>
        <v>15000</v>
      </c>
      <c r="N8957" s="3" t="str">
        <f>VLOOKUP(Vata_Sales[[#This Row],[Product Name]],Category_table[#Data],2,0)</f>
        <v>1no</v>
      </c>
      <c r="O8957" s="3">
        <f>VLOOKUP(Vata_Sales[[#This Row],[Product Name]],Category_table[#Data],3,0)</f>
        <v>1</v>
      </c>
      <c r="P8957" s="41">
        <f>VLOOKUP(Vata_Sales[[#This Row],[Product Name]],Category_table[],4,0)</f>
        <v>1</v>
      </c>
    </row>
    <row r="8958" spans="1:16" ht="25.5" customHeight="1" x14ac:dyDescent="0.25">
      <c r="A8958" s="3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36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L8958" s="37">
        <f>Vata_Sales[[#This Row],[Price]]-Vata_Sales[[#This Row],[Discount]]</f>
        <v>7200</v>
      </c>
      <c r="N8958" s="3" t="str">
        <f>VLOOKUP(Vata_Sales[[#This Row],[Product Name]],Category_table[#Data],2,0)</f>
        <v>2no</v>
      </c>
      <c r="O8958" s="3">
        <f>VLOOKUP(Vata_Sales[[#This Row],[Product Name]],Category_table[#Data],3,0)</f>
        <v>3</v>
      </c>
      <c r="P8958" s="41">
        <f>VLOOKUP(Vata_Sales[[#This Row],[Product Name]],Category_table[],4,0)</f>
        <v>3</v>
      </c>
    </row>
    <row r="8959" spans="1:16" ht="25.5" customHeight="1" x14ac:dyDescent="0.25">
      <c r="A8959" s="3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36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L8959" s="37">
        <f>Vata_Sales[[#This Row],[Price]]-Vata_Sales[[#This Row],[Discount]]</f>
        <v>21000</v>
      </c>
      <c r="N8959" s="3" t="str">
        <f>VLOOKUP(Vata_Sales[[#This Row],[Product Name]],Category_table[#Data],2,0)</f>
        <v>1no</v>
      </c>
      <c r="O8959" s="3">
        <f>VLOOKUP(Vata_Sales[[#This Row],[Product Name]],Category_table[#Data],3,0)</f>
        <v>1</v>
      </c>
      <c r="P8959" s="41">
        <f>VLOOKUP(Vata_Sales[[#This Row],[Product Name]],Category_table[],4,0)</f>
        <v>1</v>
      </c>
    </row>
    <row r="8960" spans="1:16" ht="25.5" customHeight="1" x14ac:dyDescent="0.25">
      <c r="A8960" s="3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36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L8960" s="37">
        <f>Vata_Sales[[#This Row],[Price]]-Vata_Sales[[#This Row],[Discount]]</f>
        <v>2000</v>
      </c>
      <c r="N8960" s="3" t="str">
        <f>VLOOKUP(Vata_Sales[[#This Row],[Product Name]],Category_table[#Data],2,0)</f>
        <v>Khowa</v>
      </c>
      <c r="O8960" s="3">
        <f>VLOOKUP(Vata_Sales[[#This Row],[Product Name]],Category_table[#Data],3,0)</f>
        <v>8</v>
      </c>
      <c r="P8960" s="41">
        <f>VLOOKUP(Vata_Sales[[#This Row],[Product Name]],Category_table[],4,0)</f>
        <v>7</v>
      </c>
    </row>
    <row r="8961" spans="1:16" ht="25.5" customHeight="1" x14ac:dyDescent="0.25">
      <c r="A8961" s="3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36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L8961" s="37">
        <f>Vata_Sales[[#This Row],[Price]]-Vata_Sales[[#This Row],[Discount]]</f>
        <v>6000</v>
      </c>
      <c r="N8961" s="3" t="str">
        <f>VLOOKUP(Vata_Sales[[#This Row],[Product Name]],Category_table[#Data],2,0)</f>
        <v>3no</v>
      </c>
      <c r="O8961" s="3">
        <f>VLOOKUP(Vata_Sales[[#This Row],[Product Name]],Category_table[#Data],3,0)</f>
        <v>5</v>
      </c>
      <c r="P8961" s="41">
        <f>VLOOKUP(Vata_Sales[[#This Row],[Product Name]],Category_table[],4,0)</f>
        <v>5</v>
      </c>
    </row>
    <row r="8962" spans="1:16" ht="25.5" customHeight="1" x14ac:dyDescent="0.25">
      <c r="A8962" s="3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36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L8962" s="37">
        <f>Vata_Sales[[#This Row],[Price]]-Vata_Sales[[#This Row],[Discount]]</f>
        <v>4200</v>
      </c>
      <c r="N8962" s="3" t="str">
        <f>VLOOKUP(Vata_Sales[[#This Row],[Product Name]],Category_table[#Data],2,0)</f>
        <v>1no</v>
      </c>
      <c r="O8962" s="3">
        <f>VLOOKUP(Vata_Sales[[#This Row],[Product Name]],Category_table[#Data],3,0)</f>
        <v>1</v>
      </c>
      <c r="P8962" s="41">
        <f>VLOOKUP(Vata_Sales[[#This Row],[Product Name]],Category_table[],4,0)</f>
        <v>1</v>
      </c>
    </row>
    <row r="8963" spans="1:16" ht="25.5" customHeight="1" x14ac:dyDescent="0.25">
      <c r="A8963" s="3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36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L8963" s="37">
        <f>Vata_Sales[[#This Row],[Price]]-Vata_Sales[[#This Row],[Discount]]</f>
        <v>830.00000000000011</v>
      </c>
      <c r="N8963" s="3" t="str">
        <f>VLOOKUP(Vata_Sales[[#This Row],[Product Name]],Category_table[#Data],2,0)</f>
        <v>Kara</v>
      </c>
      <c r="O8963" s="3">
        <f>VLOOKUP(Vata_Sales[[#This Row],[Product Name]],Category_table[#Data],3,0)</f>
        <v>4</v>
      </c>
      <c r="P8963" s="41">
        <f>VLOOKUP(Vata_Sales[[#This Row],[Product Name]],Category_table[],4,0)</f>
        <v>4</v>
      </c>
    </row>
    <row r="8964" spans="1:16" ht="25.5" customHeight="1" x14ac:dyDescent="0.25">
      <c r="A8964" s="3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36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L8964" s="37">
        <f>Vata_Sales[[#This Row],[Price]]-Vata_Sales[[#This Row],[Discount]]</f>
        <v>4700</v>
      </c>
      <c r="N8964" s="3" t="str">
        <f>VLOOKUP(Vata_Sales[[#This Row],[Product Name]],Category_table[#Data],2,0)</f>
        <v>2no</v>
      </c>
      <c r="O8964" s="3">
        <f>VLOOKUP(Vata_Sales[[#This Row],[Product Name]],Category_table[#Data],3,0)</f>
        <v>3</v>
      </c>
      <c r="P8964" s="41">
        <f>VLOOKUP(Vata_Sales[[#This Row],[Product Name]],Category_table[],4,0)</f>
        <v>3</v>
      </c>
    </row>
    <row r="8965" spans="1:16" ht="25.5" customHeight="1" x14ac:dyDescent="0.25">
      <c r="A8965" s="3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36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L8965" s="37">
        <f>Vata_Sales[[#This Row],[Price]]-Vata_Sales[[#This Row],[Discount]]</f>
        <v>10900</v>
      </c>
      <c r="N8965" s="3" t="str">
        <f>VLOOKUP(Vata_Sales[[#This Row],[Product Name]],Category_table[#Data],2,0)</f>
        <v>Picket</v>
      </c>
      <c r="O8965" s="3">
        <f>VLOOKUP(Vata_Sales[[#This Row],[Product Name]],Category_table[#Data],3,0)</f>
        <v>2</v>
      </c>
      <c r="P8965" s="41">
        <f>VLOOKUP(Vata_Sales[[#This Row],[Product Name]],Category_table[],4,0)</f>
        <v>2</v>
      </c>
    </row>
    <row r="8966" spans="1:16" ht="25.5" customHeight="1" x14ac:dyDescent="0.25">
      <c r="A8966" s="3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36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L8966" s="37">
        <f>Vata_Sales[[#This Row],[Price]]-Vata_Sales[[#This Row],[Discount]]</f>
        <v>10700</v>
      </c>
      <c r="N8966" s="3" t="str">
        <f>VLOOKUP(Vata_Sales[[#This Row],[Product Name]],Category_table[#Data],2,0)</f>
        <v>1no</v>
      </c>
      <c r="O8966" s="3">
        <f>VLOOKUP(Vata_Sales[[#This Row],[Product Name]],Category_table[#Data],3,0)</f>
        <v>1</v>
      </c>
      <c r="P8966" s="41">
        <f>VLOOKUP(Vata_Sales[[#This Row],[Product Name]],Category_table[],4,0)</f>
        <v>1</v>
      </c>
    </row>
    <row r="8967" spans="1:16" ht="25.5" customHeight="1" x14ac:dyDescent="0.25">
      <c r="A8967" s="3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36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L8967" s="37">
        <f>Vata_Sales[[#This Row],[Price]]-Vata_Sales[[#This Row],[Discount]]</f>
        <v>800</v>
      </c>
      <c r="N8967" s="3" t="str">
        <f>VLOOKUP(Vata_Sales[[#This Row],[Product Name]],Category_table[#Data],2,0)</f>
        <v>Kara</v>
      </c>
      <c r="O8967" s="3">
        <f>VLOOKUP(Vata_Sales[[#This Row],[Product Name]],Category_table[#Data],3,0)</f>
        <v>4</v>
      </c>
      <c r="P8967" s="41">
        <f>VLOOKUP(Vata_Sales[[#This Row],[Product Name]],Category_table[],4,0)</f>
        <v>4</v>
      </c>
    </row>
    <row r="8968" spans="1:16" ht="25.5" customHeight="1" x14ac:dyDescent="0.25">
      <c r="A8968" s="3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36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L8968" s="37">
        <f>Vata_Sales[[#This Row],[Price]]-Vata_Sales[[#This Row],[Discount]]</f>
        <v>3850</v>
      </c>
      <c r="N8968" s="3" t="str">
        <f>VLOOKUP(Vata_Sales[[#This Row],[Product Name]],Category_table[#Data],2,0)</f>
        <v>Khowa</v>
      </c>
      <c r="O8968" s="3">
        <f>VLOOKUP(Vata_Sales[[#This Row],[Product Name]],Category_table[#Data],3,0)</f>
        <v>8</v>
      </c>
      <c r="P8968" s="41">
        <f>VLOOKUP(Vata_Sales[[#This Row],[Product Name]],Category_table[],4,0)</f>
        <v>7</v>
      </c>
    </row>
    <row r="8969" spans="1:16" ht="25.5" customHeight="1" x14ac:dyDescent="0.25">
      <c r="A8969" s="3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36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L8969" s="37">
        <f>Vata_Sales[[#This Row],[Price]]-Vata_Sales[[#This Row],[Discount]]</f>
        <v>3600</v>
      </c>
      <c r="N8969" s="3" t="str">
        <f>VLOOKUP(Vata_Sales[[#This Row],[Product Name]],Category_table[#Data],2,0)</f>
        <v>2no</v>
      </c>
      <c r="O8969" s="3">
        <f>VLOOKUP(Vata_Sales[[#This Row],[Product Name]],Category_table[#Data],3,0)</f>
        <v>3</v>
      </c>
      <c r="P8969" s="41">
        <f>VLOOKUP(Vata_Sales[[#This Row],[Product Name]],Category_table[],4,0)</f>
        <v>3</v>
      </c>
    </row>
    <row r="8970" spans="1:16" ht="25.5" customHeight="1" x14ac:dyDescent="0.25">
      <c r="A8970" s="3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36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L8970" s="37">
        <f>Vata_Sales[[#This Row],[Price]]-Vata_Sales[[#This Row],[Discount]]</f>
        <v>9000</v>
      </c>
      <c r="N8970" s="3" t="str">
        <f>VLOOKUP(Vata_Sales[[#This Row],[Product Name]],Category_table[#Data],2,0)</f>
        <v>2no</v>
      </c>
      <c r="O8970" s="3">
        <f>VLOOKUP(Vata_Sales[[#This Row],[Product Name]],Category_table[#Data],3,0)</f>
        <v>3</v>
      </c>
      <c r="P8970" s="41">
        <f>VLOOKUP(Vata_Sales[[#This Row],[Product Name]],Category_table[],4,0)</f>
        <v>3</v>
      </c>
    </row>
    <row r="8971" spans="1:16" ht="25.5" customHeight="1" x14ac:dyDescent="0.25">
      <c r="A8971" s="3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36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L8971" s="37">
        <f>Vata_Sales[[#This Row],[Price]]-Vata_Sales[[#This Row],[Discount]]</f>
        <v>1500</v>
      </c>
      <c r="N8971" s="3" t="str">
        <f>VLOOKUP(Vata_Sales[[#This Row],[Product Name]],Category_table[#Data],2,0)</f>
        <v>Adla_3</v>
      </c>
      <c r="O8971" s="3">
        <f>VLOOKUP(Vata_Sales[[#This Row],[Product Name]],Category_table[#Data],3,0)</f>
        <v>9</v>
      </c>
      <c r="P8971" s="41">
        <f>VLOOKUP(Vata_Sales[[#This Row],[Product Name]],Category_table[],4,0)</f>
        <v>7</v>
      </c>
    </row>
    <row r="8972" spans="1:16" ht="25.5" customHeight="1" x14ac:dyDescent="0.25">
      <c r="A8972" s="3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36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L8972" s="37">
        <f>Vata_Sales[[#This Row],[Price]]-Vata_Sales[[#This Row],[Discount]]</f>
        <v>10500</v>
      </c>
      <c r="N8972" s="3" t="str">
        <f>VLOOKUP(Vata_Sales[[#This Row],[Product Name]],Category_table[#Data],2,0)</f>
        <v>Picket</v>
      </c>
      <c r="O8972" s="3">
        <f>VLOOKUP(Vata_Sales[[#This Row],[Product Name]],Category_table[#Data],3,0)</f>
        <v>2</v>
      </c>
      <c r="P8972" s="41">
        <f>VLOOKUP(Vata_Sales[[#This Row],[Product Name]],Category_table[],4,0)</f>
        <v>2</v>
      </c>
    </row>
    <row r="8973" spans="1:16" ht="25.5" customHeight="1" x14ac:dyDescent="0.25">
      <c r="A8973" s="3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36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L8973" s="37">
        <f>Vata_Sales[[#This Row],[Price]]-Vata_Sales[[#This Row],[Discount]]</f>
        <v>16000</v>
      </c>
      <c r="N8973" s="3" t="str">
        <f>VLOOKUP(Vata_Sales[[#This Row],[Product Name]],Category_table[#Data],2,0)</f>
        <v>Kara</v>
      </c>
      <c r="O8973" s="3">
        <f>VLOOKUP(Vata_Sales[[#This Row],[Product Name]],Category_table[#Data],3,0)</f>
        <v>4</v>
      </c>
      <c r="P8973" s="41">
        <f>VLOOKUP(Vata_Sales[[#This Row],[Product Name]],Category_table[],4,0)</f>
        <v>4</v>
      </c>
    </row>
    <row r="8974" spans="1:16" ht="25.5" customHeight="1" x14ac:dyDescent="0.25">
      <c r="A8974" s="3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36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L8974" s="37">
        <f>Vata_Sales[[#This Row],[Price]]-Vata_Sales[[#This Row],[Discount]]</f>
        <v>2700</v>
      </c>
      <c r="N8974" s="3" t="str">
        <f>VLOOKUP(Vata_Sales[[#This Row],[Product Name]],Category_table[#Data],2,0)</f>
        <v>2no</v>
      </c>
      <c r="O8974" s="3">
        <f>VLOOKUP(Vata_Sales[[#This Row],[Product Name]],Category_table[#Data],3,0)</f>
        <v>3</v>
      </c>
      <c r="P8974" s="41">
        <f>VLOOKUP(Vata_Sales[[#This Row],[Product Name]],Category_table[],4,0)</f>
        <v>3</v>
      </c>
    </row>
    <row r="8975" spans="1:16" ht="25.5" customHeight="1" x14ac:dyDescent="0.25">
      <c r="A8975" s="3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36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L8975" s="37">
        <f>Vata_Sales[[#This Row],[Price]]-Vata_Sales[[#This Row],[Discount]]</f>
        <v>9450</v>
      </c>
      <c r="N8975" s="3" t="str">
        <f>VLOOKUP(Vata_Sales[[#This Row],[Product Name]],Category_table[#Data],2,0)</f>
        <v>1no</v>
      </c>
      <c r="O8975" s="3">
        <f>VLOOKUP(Vata_Sales[[#This Row],[Product Name]],Category_table[#Data],3,0)</f>
        <v>1</v>
      </c>
      <c r="P8975" s="41">
        <f>VLOOKUP(Vata_Sales[[#This Row],[Product Name]],Category_table[],4,0)</f>
        <v>1</v>
      </c>
    </row>
    <row r="8976" spans="1:16" ht="25.5" customHeight="1" x14ac:dyDescent="0.25">
      <c r="A8976" s="3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36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L8976" s="37">
        <f>Vata_Sales[[#This Row],[Price]]-Vata_Sales[[#This Row],[Discount]]</f>
        <v>9450</v>
      </c>
      <c r="N8976" s="3" t="str">
        <f>VLOOKUP(Vata_Sales[[#This Row],[Product Name]],Category_table[#Data],2,0)</f>
        <v>Picket</v>
      </c>
      <c r="O8976" s="3">
        <f>VLOOKUP(Vata_Sales[[#This Row],[Product Name]],Category_table[#Data],3,0)</f>
        <v>2</v>
      </c>
      <c r="P8976" s="41">
        <f>VLOOKUP(Vata_Sales[[#This Row],[Product Name]],Category_table[],4,0)</f>
        <v>2</v>
      </c>
    </row>
    <row r="8977" spans="1:16" ht="25.5" customHeight="1" x14ac:dyDescent="0.25">
      <c r="A8977" s="3">
        <v>129</v>
      </c>
      <c r="B8977" s="35">
        <v>45539</v>
      </c>
      <c r="C8977" s="3" t="s">
        <v>806</v>
      </c>
      <c r="D8977" s="3" t="s">
        <v>1017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36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L8977" s="37">
        <f>Vata_Sales[[#This Row],[Price]]-Vata_Sales[[#This Row],[Discount]]</f>
        <v>1000</v>
      </c>
      <c r="N8977" s="3" t="str">
        <f>VLOOKUP(Vata_Sales[[#This Row],[Product Name]],Category_table[#Data],2,0)</f>
        <v>Adla_1</v>
      </c>
      <c r="O8977" s="3">
        <f>VLOOKUP(Vata_Sales[[#This Row],[Product Name]],Category_table[#Data],3,0)</f>
        <v>7</v>
      </c>
      <c r="P8977" s="41">
        <f>VLOOKUP(Vata_Sales[[#This Row],[Product Name]],Category_table[],4,0)</f>
        <v>7</v>
      </c>
    </row>
    <row r="8978" spans="1:16" ht="25.5" customHeight="1" x14ac:dyDescent="0.25">
      <c r="A8978" s="3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36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L8978" s="37">
        <f>Vata_Sales[[#This Row],[Price]]-Vata_Sales[[#This Row],[Discount]]</f>
        <v>8100</v>
      </c>
      <c r="N8978" s="3" t="str">
        <f>VLOOKUP(Vata_Sales[[#This Row],[Product Name]],Category_table[#Data],2,0)</f>
        <v>2no</v>
      </c>
      <c r="O8978" s="3">
        <f>VLOOKUP(Vata_Sales[[#This Row],[Product Name]],Category_table[#Data],3,0)</f>
        <v>3</v>
      </c>
      <c r="P8978" s="41">
        <f>VLOOKUP(Vata_Sales[[#This Row],[Product Name]],Category_table[],4,0)</f>
        <v>3</v>
      </c>
    </row>
    <row r="8979" spans="1:16" ht="25.5" customHeight="1" x14ac:dyDescent="0.25">
      <c r="A8979" s="3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36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L8979" s="37">
        <f>Vata_Sales[[#This Row],[Price]]-Vata_Sales[[#This Row],[Discount]]</f>
        <v>48500</v>
      </c>
      <c r="N8979" s="3" t="str">
        <f>VLOOKUP(Vata_Sales[[#This Row],[Product Name]],Category_table[#Data],2,0)</f>
        <v>1no</v>
      </c>
      <c r="O8979" s="3">
        <f>VLOOKUP(Vata_Sales[[#This Row],[Product Name]],Category_table[#Data],3,0)</f>
        <v>1</v>
      </c>
      <c r="P8979" s="41">
        <f>VLOOKUP(Vata_Sales[[#This Row],[Product Name]],Category_table[],4,0)</f>
        <v>1</v>
      </c>
    </row>
    <row r="8980" spans="1:16" ht="25.5" customHeight="1" x14ac:dyDescent="0.25">
      <c r="A8980" s="3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36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L8980" s="37">
        <f>Vata_Sales[[#This Row],[Price]]-Vata_Sales[[#This Row],[Discount]]</f>
        <v>9000</v>
      </c>
      <c r="N8980" s="3" t="str">
        <f>VLOOKUP(Vata_Sales[[#This Row],[Product Name]],Category_table[#Data],2,0)</f>
        <v>2no</v>
      </c>
      <c r="O8980" s="3">
        <f>VLOOKUP(Vata_Sales[[#This Row],[Product Name]],Category_table[#Data],3,0)</f>
        <v>3</v>
      </c>
      <c r="P8980" s="41">
        <f>VLOOKUP(Vata_Sales[[#This Row],[Product Name]],Category_table[],4,0)</f>
        <v>3</v>
      </c>
    </row>
    <row r="8981" spans="1:16" ht="25.5" customHeight="1" x14ac:dyDescent="0.25">
      <c r="A8981" s="3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36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L8981" s="37">
        <f>Vata_Sales[[#This Row],[Price]]-Vata_Sales[[#This Row],[Discount]]</f>
        <v>900</v>
      </c>
      <c r="N8981" s="3" t="str">
        <f>VLOOKUP(Vata_Sales[[#This Row],[Product Name]],Category_table[#Data],2,0)</f>
        <v>2no</v>
      </c>
      <c r="O8981" s="3">
        <f>VLOOKUP(Vata_Sales[[#This Row],[Product Name]],Category_table[#Data],3,0)</f>
        <v>3</v>
      </c>
      <c r="P8981" s="41">
        <f>VLOOKUP(Vata_Sales[[#This Row],[Product Name]],Category_table[],4,0)</f>
        <v>3</v>
      </c>
    </row>
    <row r="8982" spans="1:16" ht="25.5" customHeight="1" x14ac:dyDescent="0.25">
      <c r="A8982" s="3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36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L8982" s="37">
        <f>Vata_Sales[[#This Row],[Price]]-Vata_Sales[[#This Row],[Discount]]</f>
        <v>3000</v>
      </c>
      <c r="N8982" s="3" t="str">
        <f>VLOOKUP(Vata_Sales[[#This Row],[Product Name]],Category_table[#Data],2,0)</f>
        <v>Khowa</v>
      </c>
      <c r="O8982" s="3">
        <f>VLOOKUP(Vata_Sales[[#This Row],[Product Name]],Category_table[#Data],3,0)</f>
        <v>8</v>
      </c>
      <c r="P8982" s="41">
        <f>VLOOKUP(Vata_Sales[[#This Row],[Product Name]],Category_table[],4,0)</f>
        <v>7</v>
      </c>
    </row>
    <row r="8983" spans="1:16" ht="25.5" customHeight="1" x14ac:dyDescent="0.25">
      <c r="A8983" s="3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36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L8983" s="37">
        <f>Vata_Sales[[#This Row],[Price]]-Vata_Sales[[#This Row],[Discount]]</f>
        <v>8000</v>
      </c>
      <c r="N8983" s="3" t="str">
        <f>VLOOKUP(Vata_Sales[[#This Row],[Product Name]],Category_table[#Data],2,0)</f>
        <v>Kara</v>
      </c>
      <c r="O8983" s="3">
        <f>VLOOKUP(Vata_Sales[[#This Row],[Product Name]],Category_table[#Data],3,0)</f>
        <v>4</v>
      </c>
      <c r="P8983" s="41">
        <f>VLOOKUP(Vata_Sales[[#This Row],[Product Name]],Category_table[],4,0)</f>
        <v>4</v>
      </c>
    </row>
    <row r="8984" spans="1:16" ht="25.5" customHeight="1" x14ac:dyDescent="0.25">
      <c r="A8984" s="3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36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L8984" s="37">
        <f>Vata_Sales[[#This Row],[Price]]-Vata_Sales[[#This Row],[Discount]]</f>
        <v>9000</v>
      </c>
      <c r="N8984" s="3" t="str">
        <f>VLOOKUP(Vata_Sales[[#This Row],[Product Name]],Category_table[#Data],2,0)</f>
        <v>2no</v>
      </c>
      <c r="O8984" s="3">
        <f>VLOOKUP(Vata_Sales[[#This Row],[Product Name]],Category_table[#Data],3,0)</f>
        <v>3</v>
      </c>
      <c r="P8984" s="41">
        <f>VLOOKUP(Vata_Sales[[#This Row],[Product Name]],Category_table[],4,0)</f>
        <v>3</v>
      </c>
    </row>
    <row r="8985" spans="1:16" ht="25.5" customHeight="1" x14ac:dyDescent="0.25">
      <c r="A8985" s="3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36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L8985" s="37">
        <f>Vata_Sales[[#This Row],[Price]]-Vata_Sales[[#This Row],[Discount]]</f>
        <v>10500</v>
      </c>
      <c r="N8985" s="3" t="str">
        <f>VLOOKUP(Vata_Sales[[#This Row],[Product Name]],Category_table[#Data],2,0)</f>
        <v>1no</v>
      </c>
      <c r="O8985" s="3">
        <f>VLOOKUP(Vata_Sales[[#This Row],[Product Name]],Category_table[#Data],3,0)</f>
        <v>1</v>
      </c>
      <c r="P8985" s="41">
        <f>VLOOKUP(Vata_Sales[[#This Row],[Product Name]],Category_table[],4,0)</f>
        <v>1</v>
      </c>
    </row>
    <row r="8986" spans="1:16" ht="25.5" customHeight="1" x14ac:dyDescent="0.25">
      <c r="A8986" s="3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36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L8986" s="37">
        <f>Vata_Sales[[#This Row],[Price]]-Vata_Sales[[#This Row],[Discount]]</f>
        <v>9000</v>
      </c>
      <c r="N8986" s="3" t="str">
        <f>VLOOKUP(Vata_Sales[[#This Row],[Product Name]],Category_table[#Data],2,0)</f>
        <v>2no</v>
      </c>
      <c r="O8986" s="3">
        <f>VLOOKUP(Vata_Sales[[#This Row],[Product Name]],Category_table[#Data],3,0)</f>
        <v>3</v>
      </c>
      <c r="P8986" s="41">
        <f>VLOOKUP(Vata_Sales[[#This Row],[Product Name]],Category_table[],4,0)</f>
        <v>3</v>
      </c>
    </row>
    <row r="8987" spans="1:16" ht="25.5" customHeight="1" x14ac:dyDescent="0.25">
      <c r="A8987" s="3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36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L8987" s="37">
        <f>Vata_Sales[[#This Row],[Price]]-Vata_Sales[[#This Row],[Discount]]</f>
        <v>20600</v>
      </c>
      <c r="N8987" s="3" t="str">
        <f>VLOOKUP(Vata_Sales[[#This Row],[Product Name]],Category_table[#Data],2,0)</f>
        <v>1no</v>
      </c>
      <c r="O8987" s="3">
        <f>VLOOKUP(Vata_Sales[[#This Row],[Product Name]],Category_table[#Data],3,0)</f>
        <v>1</v>
      </c>
      <c r="P8987" s="41">
        <f>VLOOKUP(Vata_Sales[[#This Row],[Product Name]],Category_table[],4,0)</f>
        <v>1</v>
      </c>
    </row>
    <row r="8988" spans="1:16" ht="25.5" customHeight="1" x14ac:dyDescent="0.25">
      <c r="A8988" s="3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36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L8988" s="37">
        <f>Vata_Sales[[#This Row],[Price]]-Vata_Sales[[#This Row],[Discount]]</f>
        <v>8000</v>
      </c>
      <c r="N8988" s="3" t="str">
        <f>VLOOKUP(Vata_Sales[[#This Row],[Product Name]],Category_table[#Data],2,0)</f>
        <v>Kara</v>
      </c>
      <c r="O8988" s="3">
        <f>VLOOKUP(Vata_Sales[[#This Row],[Product Name]],Category_table[#Data],3,0)</f>
        <v>4</v>
      </c>
      <c r="P8988" s="41">
        <f>VLOOKUP(Vata_Sales[[#This Row],[Product Name]],Category_table[],4,0)</f>
        <v>4</v>
      </c>
    </row>
    <row r="8989" spans="1:16" ht="25.5" customHeight="1" x14ac:dyDescent="0.25">
      <c r="A8989" s="3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36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L8989" s="37">
        <f>Vata_Sales[[#This Row],[Price]]-Vata_Sales[[#This Row],[Discount]]</f>
        <v>2100</v>
      </c>
      <c r="N8989" s="3" t="str">
        <f>VLOOKUP(Vata_Sales[[#This Row],[Product Name]],Category_table[#Data],2,0)</f>
        <v>Goyra</v>
      </c>
      <c r="O8989" s="3">
        <f>VLOOKUP(Vata_Sales[[#This Row],[Product Name]],Category_table[#Data],3,0)</f>
        <v>6</v>
      </c>
      <c r="P8989" s="41">
        <f>VLOOKUP(Vata_Sales[[#This Row],[Product Name]],Category_table[],4,0)</f>
        <v>6</v>
      </c>
    </row>
    <row r="8990" spans="1:16" ht="25.5" customHeight="1" x14ac:dyDescent="0.25">
      <c r="A8990" s="3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36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L8990" s="37">
        <f>Vata_Sales[[#This Row],[Price]]-Vata_Sales[[#This Row],[Discount]]</f>
        <v>45000</v>
      </c>
      <c r="N8990" s="3" t="str">
        <f>VLOOKUP(Vata_Sales[[#This Row],[Product Name]],Category_table[#Data],2,0)</f>
        <v>2no</v>
      </c>
      <c r="O8990" s="3">
        <f>VLOOKUP(Vata_Sales[[#This Row],[Product Name]],Category_table[#Data],3,0)</f>
        <v>3</v>
      </c>
      <c r="P8990" s="41">
        <f>VLOOKUP(Vata_Sales[[#This Row],[Product Name]],Category_table[],4,0)</f>
        <v>3</v>
      </c>
    </row>
    <row r="8991" spans="1:16" ht="25.5" customHeight="1" x14ac:dyDescent="0.25">
      <c r="A8991" s="3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36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L8991" s="37">
        <f>Vata_Sales[[#This Row],[Price]]-Vata_Sales[[#This Row],[Discount]]</f>
        <v>45000</v>
      </c>
      <c r="N8991" s="3" t="str">
        <f>VLOOKUP(Vata_Sales[[#This Row],[Product Name]],Category_table[#Data],2,0)</f>
        <v>2no</v>
      </c>
      <c r="O8991" s="3">
        <f>VLOOKUP(Vata_Sales[[#This Row],[Product Name]],Category_table[#Data],3,0)</f>
        <v>3</v>
      </c>
      <c r="P8991" s="41">
        <f>VLOOKUP(Vata_Sales[[#This Row],[Product Name]],Category_table[],4,0)</f>
        <v>3</v>
      </c>
    </row>
    <row r="8992" spans="1:16" ht="25.5" customHeight="1" x14ac:dyDescent="0.25">
      <c r="A8992" s="3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36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L8992" s="37">
        <f>Vata_Sales[[#This Row],[Price]]-Vata_Sales[[#This Row],[Discount]]</f>
        <v>800</v>
      </c>
      <c r="N8992" s="3" t="str">
        <f>VLOOKUP(Vata_Sales[[#This Row],[Product Name]],Category_table[#Data],2,0)</f>
        <v>Kara</v>
      </c>
      <c r="O8992" s="3">
        <f>VLOOKUP(Vata_Sales[[#This Row],[Product Name]],Category_table[#Data],3,0)</f>
        <v>4</v>
      </c>
      <c r="P8992" s="41">
        <f>VLOOKUP(Vata_Sales[[#This Row],[Product Name]],Category_table[],4,0)</f>
        <v>4</v>
      </c>
    </row>
    <row r="8993" spans="1:16" ht="25.5" customHeight="1" x14ac:dyDescent="0.25">
      <c r="A8993" s="3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36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L8993" s="37">
        <f>Vata_Sales[[#This Row],[Price]]-Vata_Sales[[#This Row],[Discount]]</f>
        <v>2700</v>
      </c>
      <c r="N8993" s="3" t="str">
        <f>VLOOKUP(Vata_Sales[[#This Row],[Product Name]],Category_table[#Data],2,0)</f>
        <v>2no</v>
      </c>
      <c r="O8993" s="3">
        <f>VLOOKUP(Vata_Sales[[#This Row],[Product Name]],Category_table[#Data],3,0)</f>
        <v>3</v>
      </c>
      <c r="P8993" s="41">
        <f>VLOOKUP(Vata_Sales[[#This Row],[Product Name]],Category_table[],4,0)</f>
        <v>3</v>
      </c>
    </row>
    <row r="8994" spans="1:16" ht="25.5" customHeight="1" x14ac:dyDescent="0.25">
      <c r="A8994" s="3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36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L8994" s="37">
        <f>Vata_Sales[[#This Row],[Price]]-Vata_Sales[[#This Row],[Discount]]</f>
        <v>10500</v>
      </c>
      <c r="N8994" s="3" t="str">
        <f>VLOOKUP(Vata_Sales[[#This Row],[Product Name]],Category_table[#Data],2,0)</f>
        <v>1no</v>
      </c>
      <c r="O8994" s="3">
        <f>VLOOKUP(Vata_Sales[[#This Row],[Product Name]],Category_table[#Data],3,0)</f>
        <v>1</v>
      </c>
      <c r="P8994" s="41">
        <f>VLOOKUP(Vata_Sales[[#This Row],[Product Name]],Category_table[],4,0)</f>
        <v>1</v>
      </c>
    </row>
    <row r="8995" spans="1:16" ht="25.5" customHeight="1" x14ac:dyDescent="0.25">
      <c r="A8995" s="3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36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L8995" s="37">
        <f>Vata_Sales[[#This Row],[Price]]-Vata_Sales[[#This Row],[Discount]]</f>
        <v>90000</v>
      </c>
      <c r="N8995" s="3" t="str">
        <f>VLOOKUP(Vata_Sales[[#This Row],[Product Name]],Category_table[#Data],2,0)</f>
        <v>1no</v>
      </c>
      <c r="O8995" s="3">
        <f>VLOOKUP(Vata_Sales[[#This Row],[Product Name]],Category_table[#Data],3,0)</f>
        <v>1</v>
      </c>
      <c r="P8995" s="41">
        <f>VLOOKUP(Vata_Sales[[#This Row],[Product Name]],Category_table[],4,0)</f>
        <v>1</v>
      </c>
    </row>
    <row r="8996" spans="1:16" ht="25.5" customHeight="1" x14ac:dyDescent="0.25">
      <c r="A8996" s="3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36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L8996" s="37">
        <f>Vata_Sales[[#This Row],[Price]]-Vata_Sales[[#This Row],[Discount]]</f>
        <v>9000</v>
      </c>
      <c r="N8996" s="3" t="str">
        <f>VLOOKUP(Vata_Sales[[#This Row],[Product Name]],Category_table[#Data],2,0)</f>
        <v>2no</v>
      </c>
      <c r="O8996" s="3">
        <f>VLOOKUP(Vata_Sales[[#This Row],[Product Name]],Category_table[#Data],3,0)</f>
        <v>3</v>
      </c>
      <c r="P8996" s="41">
        <f>VLOOKUP(Vata_Sales[[#This Row],[Product Name]],Category_table[],4,0)</f>
        <v>3</v>
      </c>
    </row>
    <row r="8997" spans="1:16" ht="25.5" customHeight="1" x14ac:dyDescent="0.25">
      <c r="A8997" s="3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36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L8997" s="37">
        <f>Vata_Sales[[#This Row],[Price]]-Vata_Sales[[#This Row],[Discount]]</f>
        <v>3500</v>
      </c>
      <c r="N8997" s="3" t="str">
        <f>VLOOKUP(Vata_Sales[[#This Row],[Product Name]],Category_table[#Data],2,0)</f>
        <v>Goyra</v>
      </c>
      <c r="O8997" s="3">
        <f>VLOOKUP(Vata_Sales[[#This Row],[Product Name]],Category_table[#Data],3,0)</f>
        <v>6</v>
      </c>
      <c r="P8997" s="41">
        <f>VLOOKUP(Vata_Sales[[#This Row],[Product Name]],Category_table[],4,0)</f>
        <v>6</v>
      </c>
    </row>
    <row r="8998" spans="1:16" ht="25.5" customHeight="1" x14ac:dyDescent="0.25">
      <c r="A8998" s="3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36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>
        <v>5</v>
      </c>
      <c r="L8998" s="37">
        <f>Vata_Sales[[#This Row],[Price]]-Vata_Sales[[#This Row],[Discount]]</f>
        <v>1240</v>
      </c>
      <c r="N8998" s="3" t="str">
        <f>VLOOKUP(Vata_Sales[[#This Row],[Product Name]],Category_table[#Data],2,0)</f>
        <v>Kara</v>
      </c>
      <c r="O8998" s="3">
        <f>VLOOKUP(Vata_Sales[[#This Row],[Product Name]],Category_table[#Data],3,0)</f>
        <v>4</v>
      </c>
      <c r="P8998" s="41">
        <f>VLOOKUP(Vata_Sales[[#This Row],[Product Name]],Category_table[],4,0)</f>
        <v>4</v>
      </c>
    </row>
    <row r="8999" spans="1:16" ht="25.5" customHeight="1" x14ac:dyDescent="0.25">
      <c r="A8999" s="3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36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L8999" s="37">
        <f>Vata_Sales[[#This Row],[Price]]-Vata_Sales[[#This Row],[Discount]]</f>
        <v>21000</v>
      </c>
      <c r="N8999" s="3" t="str">
        <f>VLOOKUP(Vata_Sales[[#This Row],[Product Name]],Category_table[#Data],2,0)</f>
        <v>1no</v>
      </c>
      <c r="O8999" s="3">
        <f>VLOOKUP(Vata_Sales[[#This Row],[Product Name]],Category_table[#Data],3,0)</f>
        <v>1</v>
      </c>
      <c r="P8999" s="41">
        <f>VLOOKUP(Vata_Sales[[#This Row],[Product Name]],Category_table[],4,0)</f>
        <v>1</v>
      </c>
    </row>
    <row r="9000" spans="1:16" ht="25.5" customHeight="1" x14ac:dyDescent="0.25">
      <c r="A9000" s="3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36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L9000" s="37">
        <f>Vata_Sales[[#This Row],[Price]]-Vata_Sales[[#This Row],[Discount]]</f>
        <v>36000</v>
      </c>
      <c r="N9000" s="3" t="str">
        <f>VLOOKUP(Vata_Sales[[#This Row],[Product Name]],Category_table[#Data],2,0)</f>
        <v>2no</v>
      </c>
      <c r="O9000" s="3">
        <f>VLOOKUP(Vata_Sales[[#This Row],[Product Name]],Category_table[#Data],3,0)</f>
        <v>3</v>
      </c>
      <c r="P9000" s="41">
        <f>VLOOKUP(Vata_Sales[[#This Row],[Product Name]],Category_table[],4,0)</f>
        <v>3</v>
      </c>
    </row>
    <row r="9001" spans="1:16" ht="25.5" customHeight="1" x14ac:dyDescent="0.25">
      <c r="A9001" s="3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36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>
        <v>50</v>
      </c>
      <c r="L9001" s="37">
        <f>Vata_Sales[[#This Row],[Price]]-Vata_Sales[[#This Row],[Discount]]</f>
        <v>36000</v>
      </c>
      <c r="N9001" s="3" t="str">
        <f>VLOOKUP(Vata_Sales[[#This Row],[Product Name]],Category_table[#Data],2,0)</f>
        <v>1no</v>
      </c>
      <c r="O9001" s="3">
        <f>VLOOKUP(Vata_Sales[[#This Row],[Product Name]],Category_table[#Data],3,0)</f>
        <v>1</v>
      </c>
      <c r="P9001" s="41">
        <f>VLOOKUP(Vata_Sales[[#This Row],[Product Name]],Category_table[],4,0)</f>
        <v>1</v>
      </c>
    </row>
    <row r="9002" spans="1:16" ht="25.5" customHeight="1" x14ac:dyDescent="0.25">
      <c r="A9002" s="3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36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L9002" s="37">
        <f>Vata_Sales[[#This Row],[Price]]-Vata_Sales[[#This Row],[Discount]]</f>
        <v>30000</v>
      </c>
      <c r="N9002" s="3" t="str">
        <f>VLOOKUP(Vata_Sales[[#This Row],[Product Name]],Category_table[#Data],2,0)</f>
        <v>1no</v>
      </c>
      <c r="O9002" s="3">
        <f>VLOOKUP(Vata_Sales[[#This Row],[Product Name]],Category_table[#Data],3,0)</f>
        <v>1</v>
      </c>
      <c r="P9002" s="41">
        <f>VLOOKUP(Vata_Sales[[#This Row],[Product Name]],Category_table[],4,0)</f>
        <v>1</v>
      </c>
    </row>
    <row r="9003" spans="1:16" ht="25.5" customHeight="1" x14ac:dyDescent="0.25">
      <c r="A9003" s="3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36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L9003" s="37">
        <f>Vata_Sales[[#This Row],[Price]]-Vata_Sales[[#This Row],[Discount]]</f>
        <v>10500</v>
      </c>
      <c r="N9003" s="3" t="str">
        <f>VLOOKUP(Vata_Sales[[#This Row],[Product Name]],Category_table[#Data],2,0)</f>
        <v>Picket</v>
      </c>
      <c r="O9003" s="3">
        <f>VLOOKUP(Vata_Sales[[#This Row],[Product Name]],Category_table[#Data],3,0)</f>
        <v>2</v>
      </c>
      <c r="P9003" s="41">
        <f>VLOOKUP(Vata_Sales[[#This Row],[Product Name]],Category_table[],4,0)</f>
        <v>2</v>
      </c>
    </row>
    <row r="9004" spans="1:16" ht="25.5" customHeight="1" x14ac:dyDescent="0.25">
      <c r="A9004" s="3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36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L9004" s="37">
        <f>Vata_Sales[[#This Row],[Price]]-Vata_Sales[[#This Row],[Discount]]</f>
        <v>4500</v>
      </c>
      <c r="N9004" s="3" t="str">
        <f>VLOOKUP(Vata_Sales[[#This Row],[Product Name]],Category_table[#Data],2,0)</f>
        <v>2no</v>
      </c>
      <c r="O9004" s="3">
        <f>VLOOKUP(Vata_Sales[[#This Row],[Product Name]],Category_table[#Data],3,0)</f>
        <v>3</v>
      </c>
      <c r="P9004" s="41">
        <f>VLOOKUP(Vata_Sales[[#This Row],[Product Name]],Category_table[],4,0)</f>
        <v>3</v>
      </c>
    </row>
    <row r="9005" spans="1:16" ht="25.5" customHeight="1" x14ac:dyDescent="0.25">
      <c r="A9005" s="3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36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L9005" s="37">
        <f>Vata_Sales[[#This Row],[Price]]-Vata_Sales[[#This Row],[Discount]]</f>
        <v>12000</v>
      </c>
      <c r="N9005" s="3" t="str">
        <f>VLOOKUP(Vata_Sales[[#This Row],[Product Name]],Category_table[#Data],2,0)</f>
        <v>Kara</v>
      </c>
      <c r="O9005" s="3">
        <f>VLOOKUP(Vata_Sales[[#This Row],[Product Name]],Category_table[#Data],3,0)</f>
        <v>4</v>
      </c>
      <c r="P9005" s="41">
        <f>VLOOKUP(Vata_Sales[[#This Row],[Product Name]],Category_table[],4,0)</f>
        <v>4</v>
      </c>
    </row>
    <row r="9006" spans="1:16" ht="25.5" customHeight="1" x14ac:dyDescent="0.25">
      <c r="A9006" s="3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36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L9006" s="37">
        <f>Vata_Sales[[#This Row],[Price]]-Vata_Sales[[#This Row],[Discount]]</f>
        <v>900</v>
      </c>
      <c r="N9006" s="3" t="str">
        <f>VLOOKUP(Vata_Sales[[#This Row],[Product Name]],Category_table[#Data],2,0)</f>
        <v>2no</v>
      </c>
      <c r="O9006" s="3">
        <f>VLOOKUP(Vata_Sales[[#This Row],[Product Name]],Category_table[#Data],3,0)</f>
        <v>3</v>
      </c>
      <c r="P9006" s="41">
        <f>VLOOKUP(Vata_Sales[[#This Row],[Product Name]],Category_table[],4,0)</f>
        <v>3</v>
      </c>
    </row>
    <row r="9007" spans="1:16" ht="25.5" customHeight="1" x14ac:dyDescent="0.25">
      <c r="A9007" s="3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36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L9007" s="37">
        <f>Vata_Sales[[#This Row],[Price]]-Vata_Sales[[#This Row],[Discount]]</f>
        <v>17850</v>
      </c>
      <c r="N9007" s="3" t="str">
        <f>VLOOKUP(Vata_Sales[[#This Row],[Product Name]],Category_table[#Data],2,0)</f>
        <v>1no</v>
      </c>
      <c r="O9007" s="3">
        <f>VLOOKUP(Vata_Sales[[#This Row],[Product Name]],Category_table[#Data],3,0)</f>
        <v>1</v>
      </c>
      <c r="P9007" s="41">
        <f>VLOOKUP(Vata_Sales[[#This Row],[Product Name]],Category_table[],4,0)</f>
        <v>1</v>
      </c>
    </row>
    <row r="9008" spans="1:16" ht="25.5" customHeight="1" x14ac:dyDescent="0.25">
      <c r="A9008" s="3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36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L9008" s="37">
        <f>Vata_Sales[[#This Row],[Price]]-Vata_Sales[[#This Row],[Discount]]</f>
        <v>30900.000000000004</v>
      </c>
      <c r="N9008" s="3" t="str">
        <f>VLOOKUP(Vata_Sales[[#This Row],[Product Name]],Category_table[#Data],2,0)</f>
        <v>1no</v>
      </c>
      <c r="O9008" s="3">
        <f>VLOOKUP(Vata_Sales[[#This Row],[Product Name]],Category_table[#Data],3,0)</f>
        <v>1</v>
      </c>
      <c r="P9008" s="41">
        <f>VLOOKUP(Vata_Sales[[#This Row],[Product Name]],Category_table[],4,0)</f>
        <v>1</v>
      </c>
    </row>
    <row r="9009" spans="1:16" ht="25.5" customHeight="1" x14ac:dyDescent="0.25">
      <c r="A9009" s="3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36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L9009" s="37">
        <f>Vata_Sales[[#This Row],[Price]]-Vata_Sales[[#This Row],[Discount]]</f>
        <v>1350</v>
      </c>
      <c r="N9009" s="3" t="str">
        <f>VLOOKUP(Vata_Sales[[#This Row],[Product Name]],Category_table[#Data],2,0)</f>
        <v>2no</v>
      </c>
      <c r="O9009" s="3">
        <f>VLOOKUP(Vata_Sales[[#This Row],[Product Name]],Category_table[#Data],3,0)</f>
        <v>3</v>
      </c>
      <c r="P9009" s="41">
        <f>VLOOKUP(Vata_Sales[[#This Row],[Product Name]],Category_table[],4,0)</f>
        <v>3</v>
      </c>
    </row>
    <row r="9010" spans="1:16" ht="25.5" customHeight="1" x14ac:dyDescent="0.25">
      <c r="A9010" s="3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36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L9010" s="37">
        <f>Vata_Sales[[#This Row],[Price]]-Vata_Sales[[#This Row],[Discount]]</f>
        <v>4150</v>
      </c>
      <c r="N9010" s="3" t="str">
        <f>VLOOKUP(Vata_Sales[[#This Row],[Product Name]],Category_table[#Data],2,0)</f>
        <v>Kara</v>
      </c>
      <c r="O9010" s="3">
        <f>VLOOKUP(Vata_Sales[[#This Row],[Product Name]],Category_table[#Data],3,0)</f>
        <v>4</v>
      </c>
      <c r="P9010" s="41">
        <f>VLOOKUP(Vata_Sales[[#This Row],[Product Name]],Category_table[],4,0)</f>
        <v>4</v>
      </c>
    </row>
    <row r="9011" spans="1:16" ht="25.5" customHeight="1" x14ac:dyDescent="0.25">
      <c r="A9011" s="3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36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L9011" s="37">
        <f>Vata_Sales[[#This Row],[Price]]-Vata_Sales[[#This Row],[Discount]]</f>
        <v>9000</v>
      </c>
      <c r="N9011" s="3" t="str">
        <f>VLOOKUP(Vata_Sales[[#This Row],[Product Name]],Category_table[#Data],2,0)</f>
        <v>Picket</v>
      </c>
      <c r="O9011" s="3">
        <f>VLOOKUP(Vata_Sales[[#This Row],[Product Name]],Category_table[#Data],3,0)</f>
        <v>2</v>
      </c>
      <c r="P9011" s="41">
        <f>VLOOKUP(Vata_Sales[[#This Row],[Product Name]],Category_table[],4,0)</f>
        <v>2</v>
      </c>
    </row>
    <row r="9012" spans="1:16" ht="25.5" customHeight="1" x14ac:dyDescent="0.25">
      <c r="A9012" s="3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36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L9012" s="37">
        <f>Vata_Sales[[#This Row],[Price]]-Vata_Sales[[#This Row],[Discount]]</f>
        <v>10700</v>
      </c>
      <c r="N9012" s="3" t="str">
        <f>VLOOKUP(Vata_Sales[[#This Row],[Product Name]],Category_table[#Data],2,0)</f>
        <v>Picket</v>
      </c>
      <c r="O9012" s="3">
        <f>VLOOKUP(Vata_Sales[[#This Row],[Product Name]],Category_table[#Data],3,0)</f>
        <v>2</v>
      </c>
      <c r="P9012" s="41">
        <f>VLOOKUP(Vata_Sales[[#This Row],[Product Name]],Category_table[],4,0)</f>
        <v>2</v>
      </c>
    </row>
    <row r="9013" spans="1:16" ht="25.5" customHeight="1" x14ac:dyDescent="0.25">
      <c r="A9013" s="3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36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L9013" s="37">
        <f>Vata_Sales[[#This Row],[Price]]-Vata_Sales[[#This Row],[Discount]]</f>
        <v>21000</v>
      </c>
      <c r="N9013" s="3" t="str">
        <f>VLOOKUP(Vata_Sales[[#This Row],[Product Name]],Category_table[#Data],2,0)</f>
        <v>Picket</v>
      </c>
      <c r="O9013" s="3">
        <f>VLOOKUP(Vata_Sales[[#This Row],[Product Name]],Category_table[#Data],3,0)</f>
        <v>2</v>
      </c>
      <c r="P9013" s="41">
        <f>VLOOKUP(Vata_Sales[[#This Row],[Product Name]],Category_table[],4,0)</f>
        <v>2</v>
      </c>
    </row>
    <row r="9014" spans="1:16" ht="25.5" customHeight="1" x14ac:dyDescent="0.25">
      <c r="A9014" s="3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36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L9014" s="37">
        <f>Vata_Sales[[#This Row],[Price]]-Vata_Sales[[#This Row],[Discount]]</f>
        <v>9000</v>
      </c>
      <c r="N9014" s="3" t="str">
        <f>VLOOKUP(Vata_Sales[[#This Row],[Product Name]],Category_table[#Data],2,0)</f>
        <v>2no</v>
      </c>
      <c r="O9014" s="3">
        <f>VLOOKUP(Vata_Sales[[#This Row],[Product Name]],Category_table[#Data],3,0)</f>
        <v>3</v>
      </c>
      <c r="P9014" s="41">
        <f>VLOOKUP(Vata_Sales[[#This Row],[Product Name]],Category_table[],4,0)</f>
        <v>3</v>
      </c>
    </row>
    <row r="9015" spans="1:16" ht="25.5" customHeight="1" x14ac:dyDescent="0.25">
      <c r="A9015" s="3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36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L9015" s="37">
        <f>Vata_Sales[[#This Row],[Price]]-Vata_Sales[[#This Row],[Discount]]</f>
        <v>15750</v>
      </c>
      <c r="N9015" s="3" t="str">
        <f>VLOOKUP(Vata_Sales[[#This Row],[Product Name]],Category_table[#Data],2,0)</f>
        <v>1no</v>
      </c>
      <c r="O9015" s="3">
        <f>VLOOKUP(Vata_Sales[[#This Row],[Product Name]],Category_table[#Data],3,0)</f>
        <v>1</v>
      </c>
      <c r="P9015" s="41">
        <f>VLOOKUP(Vata_Sales[[#This Row],[Product Name]],Category_table[],4,0)</f>
        <v>1</v>
      </c>
    </row>
    <row r="9016" spans="1:16" ht="25.5" customHeight="1" x14ac:dyDescent="0.25">
      <c r="A9016" s="3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36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L9016" s="37">
        <f>Vata_Sales[[#This Row],[Price]]-Vata_Sales[[#This Row],[Discount]]</f>
        <v>3300</v>
      </c>
      <c r="N9016" s="3" t="str">
        <f>VLOOKUP(Vata_Sales[[#This Row],[Product Name]],Category_table[#Data],2,0)</f>
        <v>Khowa</v>
      </c>
      <c r="O9016" s="3">
        <f>VLOOKUP(Vata_Sales[[#This Row],[Product Name]],Category_table[#Data],3,0)</f>
        <v>8</v>
      </c>
      <c r="P9016" s="41">
        <f>VLOOKUP(Vata_Sales[[#This Row],[Product Name]],Category_table[],4,0)</f>
        <v>7</v>
      </c>
    </row>
    <row r="9017" spans="1:16" ht="25.5" customHeight="1" x14ac:dyDescent="0.25">
      <c r="A9017" s="3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36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L9017" s="37">
        <f>Vata_Sales[[#This Row],[Price]]-Vata_Sales[[#This Row],[Discount]]</f>
        <v>72800</v>
      </c>
      <c r="N9017" s="3" t="str">
        <f>VLOOKUP(Vata_Sales[[#This Row],[Product Name]],Category_table[#Data],2,0)</f>
        <v>1no</v>
      </c>
      <c r="O9017" s="3">
        <f>VLOOKUP(Vata_Sales[[#This Row],[Product Name]],Category_table[#Data],3,0)</f>
        <v>1</v>
      </c>
      <c r="P9017" s="41">
        <f>VLOOKUP(Vata_Sales[[#This Row],[Product Name]],Category_table[],4,0)</f>
        <v>1</v>
      </c>
    </row>
    <row r="9018" spans="1:16" ht="25.5" customHeight="1" x14ac:dyDescent="0.25">
      <c r="A9018" s="3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36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L9018" s="37">
        <f>Vata_Sales[[#This Row],[Price]]-Vata_Sales[[#This Row],[Discount]]</f>
        <v>2490</v>
      </c>
      <c r="N9018" s="3" t="str">
        <f>VLOOKUP(Vata_Sales[[#This Row],[Product Name]],Category_table[#Data],2,0)</f>
        <v>Kara</v>
      </c>
      <c r="O9018" s="3">
        <f>VLOOKUP(Vata_Sales[[#This Row],[Product Name]],Category_table[#Data],3,0)</f>
        <v>4</v>
      </c>
      <c r="P9018" s="41">
        <f>VLOOKUP(Vata_Sales[[#This Row],[Product Name]],Category_table[],4,0)</f>
        <v>4</v>
      </c>
    </row>
    <row r="9019" spans="1:16" ht="25.5" customHeight="1" x14ac:dyDescent="0.25">
      <c r="A9019" s="3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36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L9019" s="37">
        <f>Vata_Sales[[#This Row],[Price]]-Vata_Sales[[#This Row],[Discount]]</f>
        <v>10500</v>
      </c>
      <c r="N9019" s="3" t="str">
        <f>VLOOKUP(Vata_Sales[[#This Row],[Product Name]],Category_table[#Data],2,0)</f>
        <v>1no</v>
      </c>
      <c r="O9019" s="3">
        <f>VLOOKUP(Vata_Sales[[#This Row],[Product Name]],Category_table[#Data],3,0)</f>
        <v>1</v>
      </c>
      <c r="P9019" s="41">
        <f>VLOOKUP(Vata_Sales[[#This Row],[Product Name]],Category_table[],4,0)</f>
        <v>1</v>
      </c>
    </row>
    <row r="9020" spans="1:16" ht="25.5" customHeight="1" x14ac:dyDescent="0.25">
      <c r="A9020" s="3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36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L9020" s="37">
        <f>Vata_Sales[[#This Row],[Price]]-Vata_Sales[[#This Row],[Discount]]</f>
        <v>18000</v>
      </c>
      <c r="N9020" s="3" t="str">
        <f>VLOOKUP(Vata_Sales[[#This Row],[Product Name]],Category_table[#Data],2,0)</f>
        <v>3no</v>
      </c>
      <c r="O9020" s="3">
        <f>VLOOKUP(Vata_Sales[[#This Row],[Product Name]],Category_table[#Data],3,0)</f>
        <v>5</v>
      </c>
      <c r="P9020" s="41">
        <f>VLOOKUP(Vata_Sales[[#This Row],[Product Name]],Category_table[],4,0)</f>
        <v>5</v>
      </c>
    </row>
    <row r="9021" spans="1:16" ht="25.5" customHeight="1" x14ac:dyDescent="0.25">
      <c r="A9021" s="3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36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L9021" s="37">
        <f>Vata_Sales[[#This Row],[Price]]-Vata_Sales[[#This Row],[Discount]]</f>
        <v>58800.000000000007</v>
      </c>
      <c r="N9021" s="3" t="str">
        <f>VLOOKUP(Vata_Sales[[#This Row],[Product Name]],Category_table[#Data],2,0)</f>
        <v>Picket</v>
      </c>
      <c r="O9021" s="3">
        <f>VLOOKUP(Vata_Sales[[#This Row],[Product Name]],Category_table[#Data],3,0)</f>
        <v>2</v>
      </c>
      <c r="P9021" s="41">
        <f>VLOOKUP(Vata_Sales[[#This Row],[Product Name]],Category_table[],4,0)</f>
        <v>2</v>
      </c>
    </row>
    <row r="9022" spans="1:16" ht="25.5" customHeight="1" x14ac:dyDescent="0.25">
      <c r="A9022" s="3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36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L9022" s="37">
        <f>Vata_Sales[[#This Row],[Price]]-Vata_Sales[[#This Row],[Discount]]</f>
        <v>6300</v>
      </c>
      <c r="N9022" s="3" t="str">
        <f>VLOOKUP(Vata_Sales[[#This Row],[Product Name]],Category_table[#Data],2,0)</f>
        <v>Picket</v>
      </c>
      <c r="O9022" s="3">
        <f>VLOOKUP(Vata_Sales[[#This Row],[Product Name]],Category_table[#Data],3,0)</f>
        <v>2</v>
      </c>
      <c r="P9022" s="41">
        <f>VLOOKUP(Vata_Sales[[#This Row],[Product Name]],Category_table[],4,0)</f>
        <v>2</v>
      </c>
    </row>
    <row r="9023" spans="1:16" ht="25.5" customHeight="1" x14ac:dyDescent="0.25">
      <c r="A9023" s="3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36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L9023" s="37">
        <f>Vata_Sales[[#This Row],[Price]]-Vata_Sales[[#This Row],[Discount]]</f>
        <v>36000</v>
      </c>
      <c r="N9023" s="3" t="str">
        <f>VLOOKUP(Vata_Sales[[#This Row],[Product Name]],Category_table[#Data],2,0)</f>
        <v>2no</v>
      </c>
      <c r="O9023" s="3">
        <f>VLOOKUP(Vata_Sales[[#This Row],[Product Name]],Category_table[#Data],3,0)</f>
        <v>3</v>
      </c>
      <c r="P9023" s="41">
        <f>VLOOKUP(Vata_Sales[[#This Row],[Product Name]],Category_table[],4,0)</f>
        <v>3</v>
      </c>
    </row>
    <row r="9024" spans="1:16" ht="25.5" customHeight="1" x14ac:dyDescent="0.25">
      <c r="A9024" s="3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36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L9024" s="37">
        <f>Vata_Sales[[#This Row],[Price]]-Vata_Sales[[#This Row],[Discount]]</f>
        <v>10500</v>
      </c>
      <c r="N9024" s="3" t="str">
        <f>VLOOKUP(Vata_Sales[[#This Row],[Product Name]],Category_table[#Data],2,0)</f>
        <v>Picket</v>
      </c>
      <c r="O9024" s="3">
        <f>VLOOKUP(Vata_Sales[[#This Row],[Product Name]],Category_table[#Data],3,0)</f>
        <v>2</v>
      </c>
      <c r="P9024" s="41">
        <f>VLOOKUP(Vata_Sales[[#This Row],[Product Name]],Category_table[],4,0)</f>
        <v>2</v>
      </c>
    </row>
    <row r="9025" spans="1:16" ht="25.5" customHeight="1" x14ac:dyDescent="0.25">
      <c r="A9025" s="3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36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L9025" s="37">
        <f>Vata_Sales[[#This Row],[Price]]-Vata_Sales[[#This Row],[Discount]]</f>
        <v>10400</v>
      </c>
      <c r="N9025" s="3" t="str">
        <f>VLOOKUP(Vata_Sales[[#This Row],[Product Name]],Category_table[#Data],2,0)</f>
        <v>1no</v>
      </c>
      <c r="O9025" s="3">
        <f>VLOOKUP(Vata_Sales[[#This Row],[Product Name]],Category_table[#Data],3,0)</f>
        <v>1</v>
      </c>
      <c r="P9025" s="41">
        <f>VLOOKUP(Vata_Sales[[#This Row],[Product Name]],Category_table[],4,0)</f>
        <v>1</v>
      </c>
    </row>
    <row r="9026" spans="1:16" ht="25.5" customHeight="1" x14ac:dyDescent="0.25">
      <c r="A9026" s="3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36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L9026" s="37">
        <f>Vata_Sales[[#This Row],[Price]]-Vata_Sales[[#This Row],[Discount]]</f>
        <v>7000</v>
      </c>
      <c r="N9026" s="3" t="str">
        <f>VLOOKUP(Vata_Sales[[#This Row],[Product Name]],Category_table[#Data],2,0)</f>
        <v>Goyra</v>
      </c>
      <c r="O9026" s="3">
        <f>VLOOKUP(Vata_Sales[[#This Row],[Product Name]],Category_table[#Data],3,0)</f>
        <v>6</v>
      </c>
      <c r="P9026" s="41">
        <f>VLOOKUP(Vata_Sales[[#This Row],[Product Name]],Category_table[],4,0)</f>
        <v>6</v>
      </c>
    </row>
    <row r="9027" spans="1:16" ht="25.5" customHeight="1" x14ac:dyDescent="0.25">
      <c r="A9027" s="3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36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L9027" s="37">
        <f>Vata_Sales[[#This Row],[Price]]-Vata_Sales[[#This Row],[Discount]]</f>
        <v>10400</v>
      </c>
      <c r="N9027" s="3" t="str">
        <f>VLOOKUP(Vata_Sales[[#This Row],[Product Name]],Category_table[#Data],2,0)</f>
        <v>1no</v>
      </c>
      <c r="O9027" s="3">
        <f>VLOOKUP(Vata_Sales[[#This Row],[Product Name]],Category_table[#Data],3,0)</f>
        <v>1</v>
      </c>
      <c r="P9027" s="41">
        <f>VLOOKUP(Vata_Sales[[#This Row],[Product Name]],Category_table[],4,0)</f>
        <v>1</v>
      </c>
    </row>
    <row r="9028" spans="1:16" ht="25.5" customHeight="1" x14ac:dyDescent="0.25">
      <c r="A9028" s="3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36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L9028" s="37">
        <f>Vata_Sales[[#This Row],[Price]]-Vata_Sales[[#This Row],[Discount]]</f>
        <v>9800</v>
      </c>
      <c r="N9028" s="3" t="str">
        <f>VLOOKUP(Vata_Sales[[#This Row],[Product Name]],Category_table[#Data],2,0)</f>
        <v>Picket</v>
      </c>
      <c r="O9028" s="3">
        <f>VLOOKUP(Vata_Sales[[#This Row],[Product Name]],Category_table[#Data],3,0)</f>
        <v>2</v>
      </c>
      <c r="P9028" s="41">
        <f>VLOOKUP(Vata_Sales[[#This Row],[Product Name]],Category_table[],4,0)</f>
        <v>2</v>
      </c>
    </row>
    <row r="9029" spans="1:16" ht="25.5" customHeight="1" x14ac:dyDescent="0.25">
      <c r="A9029" s="3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36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L9029" s="37">
        <f>Vata_Sales[[#This Row],[Price]]-Vata_Sales[[#This Row],[Discount]]</f>
        <v>5300</v>
      </c>
      <c r="N9029" s="3" t="str">
        <f>VLOOKUP(Vata_Sales[[#This Row],[Product Name]],Category_table[#Data],2,0)</f>
        <v>1no</v>
      </c>
      <c r="O9029" s="3">
        <f>VLOOKUP(Vata_Sales[[#This Row],[Product Name]],Category_table[#Data],3,0)</f>
        <v>1</v>
      </c>
      <c r="P9029" s="41">
        <f>VLOOKUP(Vata_Sales[[#This Row],[Product Name]],Category_table[],4,0)</f>
        <v>1</v>
      </c>
    </row>
    <row r="9030" spans="1:16" ht="25.5" customHeight="1" x14ac:dyDescent="0.25">
      <c r="A9030" s="3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36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L9030" s="37">
        <f>Vata_Sales[[#This Row],[Price]]-Vata_Sales[[#This Row],[Discount]]</f>
        <v>12000</v>
      </c>
      <c r="N9030" s="3" t="str">
        <f>VLOOKUP(Vata_Sales[[#This Row],[Product Name]],Category_table[#Data],2,0)</f>
        <v>Goyra</v>
      </c>
      <c r="O9030" s="3">
        <f>VLOOKUP(Vata_Sales[[#This Row],[Product Name]],Category_table[#Data],3,0)</f>
        <v>6</v>
      </c>
      <c r="P9030" s="41">
        <f>VLOOKUP(Vata_Sales[[#This Row],[Product Name]],Category_table[],4,0)</f>
        <v>6</v>
      </c>
    </row>
    <row r="9031" spans="1:16" ht="25.5" customHeight="1" x14ac:dyDescent="0.25">
      <c r="A9031" s="3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36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L9031" s="37">
        <f>Vata_Sales[[#This Row],[Price]]-Vata_Sales[[#This Row],[Discount]]</f>
        <v>31500</v>
      </c>
      <c r="N9031" s="3" t="str">
        <f>VLOOKUP(Vata_Sales[[#This Row],[Product Name]],Category_table[#Data],2,0)</f>
        <v>1no</v>
      </c>
      <c r="O9031" s="3">
        <f>VLOOKUP(Vata_Sales[[#This Row],[Product Name]],Category_table[#Data],3,0)</f>
        <v>1</v>
      </c>
      <c r="P9031" s="41">
        <f>VLOOKUP(Vata_Sales[[#This Row],[Product Name]],Category_table[],4,0)</f>
        <v>1</v>
      </c>
    </row>
    <row r="9032" spans="1:16" ht="25.5" customHeight="1" x14ac:dyDescent="0.25">
      <c r="A9032" s="3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36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L9032" s="37">
        <f>Vata_Sales[[#This Row],[Price]]-Vata_Sales[[#This Row],[Discount]]</f>
        <v>3300</v>
      </c>
      <c r="N9032" s="3" t="str">
        <f>VLOOKUP(Vata_Sales[[#This Row],[Product Name]],Category_table[#Data],2,0)</f>
        <v>Khowa</v>
      </c>
      <c r="O9032" s="3">
        <f>VLOOKUP(Vata_Sales[[#This Row],[Product Name]],Category_table[#Data],3,0)</f>
        <v>8</v>
      </c>
      <c r="P9032" s="41">
        <f>VLOOKUP(Vata_Sales[[#This Row],[Product Name]],Category_table[],4,0)</f>
        <v>7</v>
      </c>
    </row>
    <row r="9033" spans="1:16" ht="25.5" customHeight="1" x14ac:dyDescent="0.25">
      <c r="A9033" s="3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36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L9033" s="37">
        <f>Vata_Sales[[#This Row],[Price]]-Vata_Sales[[#This Row],[Discount]]</f>
        <v>7200</v>
      </c>
      <c r="N9033" s="3" t="str">
        <f>VLOOKUP(Vata_Sales[[#This Row],[Product Name]],Category_table[#Data],2,0)</f>
        <v>Goyra</v>
      </c>
      <c r="O9033" s="3">
        <f>VLOOKUP(Vata_Sales[[#This Row],[Product Name]],Category_table[#Data],3,0)</f>
        <v>6</v>
      </c>
      <c r="P9033" s="41">
        <f>VLOOKUP(Vata_Sales[[#This Row],[Product Name]],Category_table[],4,0)</f>
        <v>6</v>
      </c>
    </row>
    <row r="9034" spans="1:16" ht="25.5" customHeight="1" x14ac:dyDescent="0.25">
      <c r="A9034" s="3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36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L9034" s="37">
        <f>Vata_Sales[[#This Row],[Price]]-Vata_Sales[[#This Row],[Discount]]</f>
        <v>42000</v>
      </c>
      <c r="N9034" s="3" t="str">
        <f>VLOOKUP(Vata_Sales[[#This Row],[Product Name]],Category_table[#Data],2,0)</f>
        <v>1no</v>
      </c>
      <c r="O9034" s="3">
        <f>VLOOKUP(Vata_Sales[[#This Row],[Product Name]],Category_table[#Data],3,0)</f>
        <v>1</v>
      </c>
      <c r="P9034" s="41">
        <f>VLOOKUP(Vata_Sales[[#This Row],[Product Name]],Category_table[],4,0)</f>
        <v>1</v>
      </c>
    </row>
    <row r="9035" spans="1:16" ht="25.5" customHeight="1" x14ac:dyDescent="0.25">
      <c r="A9035" s="3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36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L9035" s="37">
        <f>Vata_Sales[[#This Row],[Price]]-Vata_Sales[[#This Row],[Discount]]</f>
        <v>2100</v>
      </c>
      <c r="N9035" s="3" t="str">
        <f>VLOOKUP(Vata_Sales[[#This Row],[Product Name]],Category_table[#Data],2,0)</f>
        <v>Goyra</v>
      </c>
      <c r="O9035" s="3">
        <f>VLOOKUP(Vata_Sales[[#This Row],[Product Name]],Category_table[#Data],3,0)</f>
        <v>6</v>
      </c>
      <c r="P9035" s="41">
        <f>VLOOKUP(Vata_Sales[[#This Row],[Product Name]],Category_table[],4,0)</f>
        <v>6</v>
      </c>
    </row>
    <row r="9036" spans="1:16" ht="25.5" customHeight="1" x14ac:dyDescent="0.25">
      <c r="A9036" s="3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36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L9036" s="37">
        <f>Vata_Sales[[#This Row],[Price]]-Vata_Sales[[#This Row],[Discount]]</f>
        <v>900</v>
      </c>
      <c r="N9036" s="3" t="str">
        <f>VLOOKUP(Vata_Sales[[#This Row],[Product Name]],Category_table[#Data],2,0)</f>
        <v>3no</v>
      </c>
      <c r="O9036" s="3">
        <f>VLOOKUP(Vata_Sales[[#This Row],[Product Name]],Category_table[#Data],3,0)</f>
        <v>5</v>
      </c>
      <c r="P9036" s="41">
        <f>VLOOKUP(Vata_Sales[[#This Row],[Product Name]],Category_table[],4,0)</f>
        <v>5</v>
      </c>
    </row>
    <row r="9037" spans="1:16" ht="25.5" customHeight="1" x14ac:dyDescent="0.25">
      <c r="A9037" s="3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36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L9037" s="37">
        <f>Vata_Sales[[#This Row],[Price]]-Vata_Sales[[#This Row],[Discount]]</f>
        <v>10500</v>
      </c>
      <c r="N9037" s="3" t="str">
        <f>VLOOKUP(Vata_Sales[[#This Row],[Product Name]],Category_table[#Data],2,0)</f>
        <v>1no</v>
      </c>
      <c r="O9037" s="3">
        <f>VLOOKUP(Vata_Sales[[#This Row],[Product Name]],Category_table[#Data],3,0)</f>
        <v>1</v>
      </c>
      <c r="P9037" s="41">
        <f>VLOOKUP(Vata_Sales[[#This Row],[Product Name]],Category_table[],4,0)</f>
        <v>1</v>
      </c>
    </row>
    <row r="9038" spans="1:16" ht="25.5" customHeight="1" x14ac:dyDescent="0.25">
      <c r="A9038" s="3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36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L9038" s="37">
        <f>Vata_Sales[[#This Row],[Price]]-Vata_Sales[[#This Row],[Discount]]</f>
        <v>15900</v>
      </c>
      <c r="N9038" s="3" t="str">
        <f>VLOOKUP(Vata_Sales[[#This Row],[Product Name]],Category_table[#Data],2,0)</f>
        <v>Picket</v>
      </c>
      <c r="O9038" s="3">
        <f>VLOOKUP(Vata_Sales[[#This Row],[Product Name]],Category_table[#Data],3,0)</f>
        <v>2</v>
      </c>
      <c r="P9038" s="41">
        <f>VLOOKUP(Vata_Sales[[#This Row],[Product Name]],Category_table[],4,0)</f>
        <v>2</v>
      </c>
    </row>
    <row r="9039" spans="1:16" ht="25.5" customHeight="1" x14ac:dyDescent="0.25">
      <c r="A9039" s="3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36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L9039" s="37">
        <f>Vata_Sales[[#This Row],[Price]]-Vata_Sales[[#This Row],[Discount]]</f>
        <v>1050</v>
      </c>
      <c r="N9039" s="3" t="str">
        <f>VLOOKUP(Vata_Sales[[#This Row],[Product Name]],Category_table[#Data],2,0)</f>
        <v>1no</v>
      </c>
      <c r="O9039" s="3">
        <f>VLOOKUP(Vata_Sales[[#This Row],[Product Name]],Category_table[#Data],3,0)</f>
        <v>1</v>
      </c>
      <c r="P9039" s="41">
        <f>VLOOKUP(Vata_Sales[[#This Row],[Product Name]],Category_table[],4,0)</f>
        <v>1</v>
      </c>
    </row>
    <row r="9040" spans="1:16" ht="25.5" customHeight="1" x14ac:dyDescent="0.25">
      <c r="A9040" s="3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36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L9040" s="37">
        <f>Vata_Sales[[#This Row],[Price]]-Vata_Sales[[#This Row],[Discount]]</f>
        <v>10500</v>
      </c>
      <c r="N9040" s="3" t="str">
        <f>VLOOKUP(Vata_Sales[[#This Row],[Product Name]],Category_table[#Data],2,0)</f>
        <v>1no</v>
      </c>
      <c r="O9040" s="3">
        <f>VLOOKUP(Vata_Sales[[#This Row],[Product Name]],Category_table[#Data],3,0)</f>
        <v>1</v>
      </c>
      <c r="P9040" s="41">
        <f>VLOOKUP(Vata_Sales[[#This Row],[Product Name]],Category_table[],4,0)</f>
        <v>1</v>
      </c>
    </row>
    <row r="9041" spans="1:16" ht="25.5" customHeight="1" x14ac:dyDescent="0.25">
      <c r="A9041" s="3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36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L9041" s="37">
        <f>Vata_Sales[[#This Row],[Price]]-Vata_Sales[[#This Row],[Discount]]</f>
        <v>30900.000000000004</v>
      </c>
      <c r="N9041" s="3" t="str">
        <f>VLOOKUP(Vata_Sales[[#This Row],[Product Name]],Category_table[#Data],2,0)</f>
        <v>1no</v>
      </c>
      <c r="O9041" s="3">
        <f>VLOOKUP(Vata_Sales[[#This Row],[Product Name]],Category_table[#Data],3,0)</f>
        <v>1</v>
      </c>
      <c r="P9041" s="41">
        <f>VLOOKUP(Vata_Sales[[#This Row],[Product Name]],Category_table[],4,0)</f>
        <v>1</v>
      </c>
    </row>
    <row r="9042" spans="1:16" ht="25.5" customHeight="1" x14ac:dyDescent="0.25">
      <c r="A9042" s="3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36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L9042" s="37">
        <f>Vata_Sales[[#This Row],[Price]]-Vata_Sales[[#This Row],[Discount]]</f>
        <v>9200</v>
      </c>
      <c r="N9042" s="3" t="str">
        <f>VLOOKUP(Vata_Sales[[#This Row],[Product Name]],Category_table[#Data],2,0)</f>
        <v>2no</v>
      </c>
      <c r="O9042" s="3">
        <f>VLOOKUP(Vata_Sales[[#This Row],[Product Name]],Category_table[#Data],3,0)</f>
        <v>3</v>
      </c>
      <c r="P9042" s="41">
        <f>VLOOKUP(Vata_Sales[[#This Row],[Product Name]],Category_table[],4,0)</f>
        <v>3</v>
      </c>
    </row>
    <row r="9043" spans="1:16" ht="25.5" customHeight="1" x14ac:dyDescent="0.25">
      <c r="A9043" s="3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36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L9043" s="37">
        <f>Vata_Sales[[#This Row],[Price]]-Vata_Sales[[#This Row],[Discount]]</f>
        <v>9000</v>
      </c>
      <c r="N9043" s="3" t="str">
        <f>VLOOKUP(Vata_Sales[[#This Row],[Product Name]],Category_table[#Data],2,0)</f>
        <v>2no</v>
      </c>
      <c r="O9043" s="3">
        <f>VLOOKUP(Vata_Sales[[#This Row],[Product Name]],Category_table[#Data],3,0)</f>
        <v>3</v>
      </c>
      <c r="P9043" s="41">
        <f>VLOOKUP(Vata_Sales[[#This Row],[Product Name]],Category_table[],4,0)</f>
        <v>3</v>
      </c>
    </row>
    <row r="9044" spans="1:16" ht="25.5" customHeight="1" x14ac:dyDescent="0.25">
      <c r="A9044" s="3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36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L9044" s="37">
        <f>Vata_Sales[[#This Row],[Price]]-Vata_Sales[[#This Row],[Discount]]</f>
        <v>2400</v>
      </c>
      <c r="N9044" s="3" t="str">
        <f>VLOOKUP(Vata_Sales[[#This Row],[Product Name]],Category_table[#Data],2,0)</f>
        <v>Kara</v>
      </c>
      <c r="O9044" s="3">
        <f>VLOOKUP(Vata_Sales[[#This Row],[Product Name]],Category_table[#Data],3,0)</f>
        <v>4</v>
      </c>
      <c r="P9044" s="41">
        <f>VLOOKUP(Vata_Sales[[#This Row],[Product Name]],Category_table[],4,0)</f>
        <v>4</v>
      </c>
    </row>
    <row r="9045" spans="1:16" ht="25.5" customHeight="1" x14ac:dyDescent="0.25">
      <c r="A9045" s="3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36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L9045" s="37">
        <f>Vata_Sales[[#This Row],[Price]]-Vata_Sales[[#This Row],[Discount]]</f>
        <v>9200</v>
      </c>
      <c r="N9045" s="3" t="str">
        <f>VLOOKUP(Vata_Sales[[#This Row],[Product Name]],Category_table[#Data],2,0)</f>
        <v>2no</v>
      </c>
      <c r="O9045" s="3">
        <f>VLOOKUP(Vata_Sales[[#This Row],[Product Name]],Category_table[#Data],3,0)</f>
        <v>3</v>
      </c>
      <c r="P9045" s="41">
        <f>VLOOKUP(Vata_Sales[[#This Row],[Product Name]],Category_table[],4,0)</f>
        <v>3</v>
      </c>
    </row>
    <row r="9046" spans="1:16" ht="25.5" customHeight="1" x14ac:dyDescent="0.25">
      <c r="A9046" s="3">
        <v>195</v>
      </c>
      <c r="B9046" s="35">
        <v>45550</v>
      </c>
      <c r="C9046" s="3" t="s">
        <v>1120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36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L9046" s="37">
        <f>Vata_Sales[[#This Row],[Price]]-Vata_Sales[[#This Row],[Discount]]</f>
        <v>29400.000000000004</v>
      </c>
      <c r="N9046" s="3" t="str">
        <f>VLOOKUP(Vata_Sales[[#This Row],[Product Name]],Category_table[#Data],2,0)</f>
        <v>3no</v>
      </c>
      <c r="O9046" s="3">
        <f>VLOOKUP(Vata_Sales[[#This Row],[Product Name]],Category_table[#Data],3,0)</f>
        <v>5</v>
      </c>
      <c r="P9046" s="41">
        <f>VLOOKUP(Vata_Sales[[#This Row],[Product Name]],Category_table[],4,0)</f>
        <v>5</v>
      </c>
    </row>
    <row r="9047" spans="1:16" ht="25.5" customHeight="1" x14ac:dyDescent="0.25">
      <c r="A9047" s="3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36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L9047" s="37">
        <f>Vata_Sales[[#This Row],[Price]]-Vata_Sales[[#This Row],[Discount]]</f>
        <v>4150</v>
      </c>
      <c r="N9047" s="3" t="str">
        <f>VLOOKUP(Vata_Sales[[#This Row],[Product Name]],Category_table[#Data],2,0)</f>
        <v>Kara</v>
      </c>
      <c r="O9047" s="3">
        <f>VLOOKUP(Vata_Sales[[#This Row],[Product Name]],Category_table[#Data],3,0)</f>
        <v>4</v>
      </c>
      <c r="P9047" s="41">
        <f>VLOOKUP(Vata_Sales[[#This Row],[Product Name]],Category_table[],4,0)</f>
        <v>4</v>
      </c>
    </row>
    <row r="9048" spans="1:16" ht="25.5" customHeight="1" x14ac:dyDescent="0.25">
      <c r="A9048" s="3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36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L9048" s="37">
        <f>Vata_Sales[[#This Row],[Price]]-Vata_Sales[[#This Row],[Discount]]</f>
        <v>5000</v>
      </c>
      <c r="N9048" s="3" t="str">
        <f>VLOOKUP(Vata_Sales[[#This Row],[Product Name]],Category_table[#Data],2,0)</f>
        <v>1no</v>
      </c>
      <c r="O9048" s="3">
        <f>VLOOKUP(Vata_Sales[[#This Row],[Product Name]],Category_table[#Data],3,0)</f>
        <v>1</v>
      </c>
      <c r="P9048" s="41">
        <f>VLOOKUP(Vata_Sales[[#This Row],[Product Name]],Category_table[],4,0)</f>
        <v>1</v>
      </c>
    </row>
    <row r="9049" spans="1:16" ht="25.5" customHeight="1" x14ac:dyDescent="0.25">
      <c r="A9049" s="3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36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L9049" s="37">
        <f>Vata_Sales[[#This Row],[Price]]-Vata_Sales[[#This Row],[Discount]]</f>
        <v>2500</v>
      </c>
      <c r="N9049" s="3" t="str">
        <f>VLOOKUP(Vata_Sales[[#This Row],[Product Name]],Category_table[#Data],2,0)</f>
        <v>1no</v>
      </c>
      <c r="O9049" s="3">
        <f>VLOOKUP(Vata_Sales[[#This Row],[Product Name]],Category_table[#Data],3,0)</f>
        <v>1</v>
      </c>
      <c r="P9049" s="41">
        <f>VLOOKUP(Vata_Sales[[#This Row],[Product Name]],Category_table[],4,0)</f>
        <v>1</v>
      </c>
    </row>
    <row r="9050" spans="1:16" ht="25.5" customHeight="1" x14ac:dyDescent="0.25">
      <c r="A9050" s="3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36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L9050" s="37">
        <f>Vata_Sales[[#This Row],[Price]]-Vata_Sales[[#This Row],[Discount]]</f>
        <v>1650</v>
      </c>
      <c r="N9050" s="3" t="str">
        <f>VLOOKUP(Vata_Sales[[#This Row],[Product Name]],Category_table[#Data],2,0)</f>
        <v>Khowa</v>
      </c>
      <c r="O9050" s="3">
        <f>VLOOKUP(Vata_Sales[[#This Row],[Product Name]],Category_table[#Data],3,0)</f>
        <v>8</v>
      </c>
      <c r="P9050" s="41">
        <f>VLOOKUP(Vata_Sales[[#This Row],[Product Name]],Category_table[],4,0)</f>
        <v>7</v>
      </c>
    </row>
    <row r="9051" spans="1:16" ht="25.5" customHeight="1" x14ac:dyDescent="0.25">
      <c r="A9051" s="3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36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L9051" s="37">
        <f>Vata_Sales[[#This Row],[Price]]-Vata_Sales[[#This Row],[Discount]]</f>
        <v>34000</v>
      </c>
      <c r="N9051" s="3" t="str">
        <f>VLOOKUP(Vata_Sales[[#This Row],[Product Name]],Category_table[#Data],2,0)</f>
        <v>2no</v>
      </c>
      <c r="O9051" s="3">
        <f>VLOOKUP(Vata_Sales[[#This Row],[Product Name]],Category_table[#Data],3,0)</f>
        <v>3</v>
      </c>
      <c r="P9051" s="41">
        <f>VLOOKUP(Vata_Sales[[#This Row],[Product Name]],Category_table[],4,0)</f>
        <v>3</v>
      </c>
    </row>
    <row r="9052" spans="1:16" ht="25.5" customHeight="1" x14ac:dyDescent="0.25">
      <c r="A9052" s="3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36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L9052" s="37">
        <f>Vata_Sales[[#This Row],[Price]]-Vata_Sales[[#This Row],[Discount]]</f>
        <v>42500</v>
      </c>
      <c r="N9052" s="3" t="str">
        <f>VLOOKUP(Vata_Sales[[#This Row],[Product Name]],Category_table[#Data],2,0)</f>
        <v>2no</v>
      </c>
      <c r="O9052" s="3">
        <f>VLOOKUP(Vata_Sales[[#This Row],[Product Name]],Category_table[#Data],3,0)</f>
        <v>3</v>
      </c>
      <c r="P9052" s="41">
        <f>VLOOKUP(Vata_Sales[[#This Row],[Product Name]],Category_table[],4,0)</f>
        <v>3</v>
      </c>
    </row>
    <row r="9053" spans="1:16" ht="25.5" customHeight="1" x14ac:dyDescent="0.25">
      <c r="A9053" s="3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36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L9053" s="37">
        <f>Vata_Sales[[#This Row],[Price]]-Vata_Sales[[#This Row],[Discount]]</f>
        <v>9200</v>
      </c>
      <c r="N9053" s="3" t="str">
        <f>VLOOKUP(Vata_Sales[[#This Row],[Product Name]],Category_table[#Data],2,0)</f>
        <v>2no</v>
      </c>
      <c r="O9053" s="3">
        <f>VLOOKUP(Vata_Sales[[#This Row],[Product Name]],Category_table[#Data],3,0)</f>
        <v>3</v>
      </c>
      <c r="P9053" s="41">
        <f>VLOOKUP(Vata_Sales[[#This Row],[Product Name]],Category_table[],4,0)</f>
        <v>3</v>
      </c>
    </row>
    <row r="9054" spans="1:16" ht="25.5" customHeight="1" x14ac:dyDescent="0.25">
      <c r="A9054" s="3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36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L9054" s="37">
        <f>Vata_Sales[[#This Row],[Price]]-Vata_Sales[[#This Row],[Discount]]</f>
        <v>7500</v>
      </c>
      <c r="N9054" s="3" t="str">
        <f>VLOOKUP(Vata_Sales[[#This Row],[Product Name]],Category_table[#Data],2,0)</f>
        <v>Kara</v>
      </c>
      <c r="O9054" s="3">
        <f>VLOOKUP(Vata_Sales[[#This Row],[Product Name]],Category_table[#Data],3,0)</f>
        <v>4</v>
      </c>
      <c r="P9054" s="41">
        <f>VLOOKUP(Vata_Sales[[#This Row],[Product Name]],Category_table[],4,0)</f>
        <v>4</v>
      </c>
    </row>
    <row r="9055" spans="1:16" ht="25.5" customHeight="1" x14ac:dyDescent="0.25">
      <c r="A9055" s="3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36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L9055" s="37">
        <f>Vata_Sales[[#This Row],[Price]]-Vata_Sales[[#This Row],[Discount]]</f>
        <v>25500</v>
      </c>
      <c r="N9055" s="3" t="str">
        <f>VLOOKUP(Vata_Sales[[#This Row],[Product Name]],Category_table[#Data],2,0)</f>
        <v>2no</v>
      </c>
      <c r="O9055" s="3">
        <f>VLOOKUP(Vata_Sales[[#This Row],[Product Name]],Category_table[#Data],3,0)</f>
        <v>3</v>
      </c>
      <c r="P9055" s="41">
        <f>VLOOKUP(Vata_Sales[[#This Row],[Product Name]],Category_table[],4,0)</f>
        <v>3</v>
      </c>
    </row>
    <row r="9056" spans="1:16" ht="25.5" customHeight="1" x14ac:dyDescent="0.25">
      <c r="A9056" s="3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36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L9056" s="37">
        <f>Vata_Sales[[#This Row],[Price]]-Vata_Sales[[#This Row],[Discount]]</f>
        <v>10500</v>
      </c>
      <c r="N9056" s="3" t="str">
        <f>VLOOKUP(Vata_Sales[[#This Row],[Product Name]],Category_table[#Data],2,0)</f>
        <v>1no</v>
      </c>
      <c r="O9056" s="3">
        <f>VLOOKUP(Vata_Sales[[#This Row],[Product Name]],Category_table[#Data],3,0)</f>
        <v>1</v>
      </c>
      <c r="P9056" s="41">
        <f>VLOOKUP(Vata_Sales[[#This Row],[Product Name]],Category_table[],4,0)</f>
        <v>1</v>
      </c>
    </row>
    <row r="9057" spans="1:16" ht="25.5" customHeight="1" x14ac:dyDescent="0.25">
      <c r="A9057" s="3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36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>
        <v>50</v>
      </c>
      <c r="L9057" s="37">
        <f>Vata_Sales[[#This Row],[Price]]-Vata_Sales[[#This Row],[Discount]]</f>
        <v>9400</v>
      </c>
      <c r="N9057" s="3" t="str">
        <f>VLOOKUP(Vata_Sales[[#This Row],[Product Name]],Category_table[#Data],2,0)</f>
        <v>Picket</v>
      </c>
      <c r="O9057" s="3">
        <f>VLOOKUP(Vata_Sales[[#This Row],[Product Name]],Category_table[#Data],3,0)</f>
        <v>2</v>
      </c>
      <c r="P9057" s="41">
        <f>VLOOKUP(Vata_Sales[[#This Row],[Product Name]],Category_table[],4,0)</f>
        <v>2</v>
      </c>
    </row>
    <row r="9058" spans="1:16" ht="25.5" customHeight="1" x14ac:dyDescent="0.25">
      <c r="A9058" s="3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36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L9058" s="37">
        <f>Vata_Sales[[#This Row],[Price]]-Vata_Sales[[#This Row],[Discount]]</f>
        <v>8500</v>
      </c>
      <c r="N9058" s="3" t="str">
        <f>VLOOKUP(Vata_Sales[[#This Row],[Product Name]],Category_table[#Data],2,0)</f>
        <v>2no</v>
      </c>
      <c r="O9058" s="3">
        <f>VLOOKUP(Vata_Sales[[#This Row],[Product Name]],Category_table[#Data],3,0)</f>
        <v>3</v>
      </c>
      <c r="P9058" s="41">
        <f>VLOOKUP(Vata_Sales[[#This Row],[Product Name]],Category_table[],4,0)</f>
        <v>3</v>
      </c>
    </row>
    <row r="9059" spans="1:16" ht="25.5" customHeight="1" x14ac:dyDescent="0.25">
      <c r="A9059" s="3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36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L9059" s="37">
        <f>Vata_Sales[[#This Row],[Price]]-Vata_Sales[[#This Row],[Discount]]</f>
        <v>10700</v>
      </c>
      <c r="N9059" s="3" t="str">
        <f>VLOOKUP(Vata_Sales[[#This Row],[Product Name]],Category_table[#Data],2,0)</f>
        <v>Picket</v>
      </c>
      <c r="O9059" s="3">
        <f>VLOOKUP(Vata_Sales[[#This Row],[Product Name]],Category_table[#Data],3,0)</f>
        <v>2</v>
      </c>
      <c r="P9059" s="41">
        <f>VLOOKUP(Vata_Sales[[#This Row],[Product Name]],Category_table[],4,0)</f>
        <v>2</v>
      </c>
    </row>
    <row r="9060" spans="1:16" ht="25.5" customHeight="1" x14ac:dyDescent="0.25">
      <c r="A9060" s="3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36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L9060" s="37">
        <f>Vata_Sales[[#This Row],[Price]]-Vata_Sales[[#This Row],[Discount]]</f>
        <v>8500</v>
      </c>
      <c r="N9060" s="3" t="str">
        <f>VLOOKUP(Vata_Sales[[#This Row],[Product Name]],Category_table[#Data],2,0)</f>
        <v>2no</v>
      </c>
      <c r="O9060" s="3">
        <f>VLOOKUP(Vata_Sales[[#This Row],[Product Name]],Category_table[#Data],3,0)</f>
        <v>3</v>
      </c>
      <c r="P9060" s="41">
        <f>VLOOKUP(Vata_Sales[[#This Row],[Product Name]],Category_table[],4,0)</f>
        <v>3</v>
      </c>
    </row>
    <row r="9061" spans="1:16" ht="25.5" customHeight="1" x14ac:dyDescent="0.25">
      <c r="A9061" s="3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36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L9061" s="37">
        <f>Vata_Sales[[#This Row],[Price]]-Vata_Sales[[#This Row],[Discount]]</f>
        <v>10000</v>
      </c>
      <c r="N9061" s="3" t="str">
        <f>VLOOKUP(Vata_Sales[[#This Row],[Product Name]],Category_table[#Data],2,0)</f>
        <v>1no</v>
      </c>
      <c r="O9061" s="3">
        <f>VLOOKUP(Vata_Sales[[#This Row],[Product Name]],Category_table[#Data],3,0)</f>
        <v>1</v>
      </c>
      <c r="P9061" s="41">
        <f>VLOOKUP(Vata_Sales[[#This Row],[Product Name]],Category_table[],4,0)</f>
        <v>1</v>
      </c>
    </row>
    <row r="9062" spans="1:16" ht="25.5" customHeight="1" x14ac:dyDescent="0.25">
      <c r="A9062" s="3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36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L9062" s="37">
        <f>Vata_Sales[[#This Row],[Price]]-Vata_Sales[[#This Row],[Discount]]</f>
        <v>61199.999999999993</v>
      </c>
      <c r="N9062" s="3" t="str">
        <f>VLOOKUP(Vata_Sales[[#This Row],[Product Name]],Category_table[#Data],2,0)</f>
        <v>1no</v>
      </c>
      <c r="O9062" s="3">
        <f>VLOOKUP(Vata_Sales[[#This Row],[Product Name]],Category_table[#Data],3,0)</f>
        <v>1</v>
      </c>
      <c r="P9062" s="41">
        <f>VLOOKUP(Vata_Sales[[#This Row],[Product Name]],Category_table[],4,0)</f>
        <v>1</v>
      </c>
    </row>
    <row r="9063" spans="1:16" ht="25.5" customHeight="1" x14ac:dyDescent="0.25">
      <c r="A9063" s="3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36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L9063" s="37">
        <f>Vata_Sales[[#This Row],[Price]]-Vata_Sales[[#This Row],[Discount]]</f>
        <v>8500</v>
      </c>
      <c r="N9063" s="3" t="str">
        <f>VLOOKUP(Vata_Sales[[#This Row],[Product Name]],Category_table[#Data],2,0)</f>
        <v>2no</v>
      </c>
      <c r="O9063" s="3">
        <f>VLOOKUP(Vata_Sales[[#This Row],[Product Name]],Category_table[#Data],3,0)</f>
        <v>3</v>
      </c>
      <c r="P9063" s="41">
        <f>VLOOKUP(Vata_Sales[[#This Row],[Product Name]],Category_table[],4,0)</f>
        <v>3</v>
      </c>
    </row>
    <row r="9064" spans="1:16" ht="25.5" customHeight="1" x14ac:dyDescent="0.25">
      <c r="A9064" s="3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36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L9064" s="37">
        <f>Vata_Sales[[#This Row],[Price]]-Vata_Sales[[#This Row],[Discount]]</f>
        <v>8500</v>
      </c>
      <c r="N9064" s="3" t="str">
        <f>VLOOKUP(Vata_Sales[[#This Row],[Product Name]],Category_table[#Data],2,0)</f>
        <v>2no</v>
      </c>
      <c r="O9064" s="3">
        <f>VLOOKUP(Vata_Sales[[#This Row],[Product Name]],Category_table[#Data],3,0)</f>
        <v>3</v>
      </c>
      <c r="P9064" s="41">
        <f>VLOOKUP(Vata_Sales[[#This Row],[Product Name]],Category_table[],4,0)</f>
        <v>3</v>
      </c>
    </row>
    <row r="9065" spans="1:16" ht="25.5" customHeight="1" x14ac:dyDescent="0.25">
      <c r="A9065" s="3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36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L9065" s="37">
        <f>Vata_Sales[[#This Row],[Price]]-Vata_Sales[[#This Row],[Discount]]</f>
        <v>3500</v>
      </c>
      <c r="N9065" s="3" t="str">
        <f>VLOOKUP(Vata_Sales[[#This Row],[Product Name]],Category_table[#Data],2,0)</f>
        <v>Kara</v>
      </c>
      <c r="O9065" s="3">
        <f>VLOOKUP(Vata_Sales[[#This Row],[Product Name]],Category_table[#Data],3,0)</f>
        <v>4</v>
      </c>
      <c r="P9065" s="41">
        <f>VLOOKUP(Vata_Sales[[#This Row],[Product Name]],Category_table[],4,0)</f>
        <v>4</v>
      </c>
    </row>
    <row r="9066" spans="1:16" ht="25.5" customHeight="1" x14ac:dyDescent="0.25">
      <c r="A9066" s="3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36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L9066" s="37">
        <f>Vata_Sales[[#This Row],[Price]]-Vata_Sales[[#This Row],[Discount]]</f>
        <v>2000</v>
      </c>
      <c r="N9066" s="3" t="str">
        <f>VLOOKUP(Vata_Sales[[#This Row],[Product Name]],Category_table[#Data],2,0)</f>
        <v>Khowa</v>
      </c>
      <c r="O9066" s="3">
        <f>VLOOKUP(Vata_Sales[[#This Row],[Product Name]],Category_table[#Data],3,0)</f>
        <v>8</v>
      </c>
      <c r="P9066" s="41">
        <f>VLOOKUP(Vata_Sales[[#This Row],[Product Name]],Category_table[],4,0)</f>
        <v>7</v>
      </c>
    </row>
    <row r="9067" spans="1:16" ht="25.5" customHeight="1" x14ac:dyDescent="0.25">
      <c r="A9067" s="3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36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L9067" s="37">
        <f>Vata_Sales[[#This Row],[Price]]-Vata_Sales[[#This Row],[Discount]]</f>
        <v>7650</v>
      </c>
      <c r="N9067" s="3" t="str">
        <f>VLOOKUP(Vata_Sales[[#This Row],[Product Name]],Category_table[#Data],2,0)</f>
        <v>2no</v>
      </c>
      <c r="O9067" s="3">
        <f>VLOOKUP(Vata_Sales[[#This Row],[Product Name]],Category_table[#Data],3,0)</f>
        <v>3</v>
      </c>
      <c r="P9067" s="41">
        <f>VLOOKUP(Vata_Sales[[#This Row],[Product Name]],Category_table[],4,0)</f>
        <v>3</v>
      </c>
    </row>
    <row r="9068" spans="1:16" ht="25.5" customHeight="1" x14ac:dyDescent="0.25">
      <c r="A9068" s="3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36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L9068" s="37">
        <f>Vata_Sales[[#This Row],[Price]]-Vata_Sales[[#This Row],[Discount]]</f>
        <v>50000</v>
      </c>
      <c r="N9068" s="3" t="str">
        <f>VLOOKUP(Vata_Sales[[#This Row],[Product Name]],Category_table[#Data],2,0)</f>
        <v>1no</v>
      </c>
      <c r="O9068" s="3">
        <f>VLOOKUP(Vata_Sales[[#This Row],[Product Name]],Category_table[#Data],3,0)</f>
        <v>1</v>
      </c>
      <c r="P9068" s="41">
        <f>VLOOKUP(Vata_Sales[[#This Row],[Product Name]],Category_table[],4,0)</f>
        <v>1</v>
      </c>
    </row>
    <row r="9069" spans="1:16" ht="25.5" customHeight="1" x14ac:dyDescent="0.25">
      <c r="A9069" s="3">
        <v>216</v>
      </c>
      <c r="B9069" s="35">
        <v>45552</v>
      </c>
      <c r="C9069" s="3" t="s">
        <v>1120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36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L9069" s="37">
        <f>Vata_Sales[[#This Row],[Price]]-Vata_Sales[[#This Row],[Discount]]</f>
        <v>21000</v>
      </c>
      <c r="N9069" s="3" t="str">
        <f>VLOOKUP(Vata_Sales[[#This Row],[Product Name]],Category_table[#Data],2,0)</f>
        <v>Kara</v>
      </c>
      <c r="O9069" s="3">
        <f>VLOOKUP(Vata_Sales[[#This Row],[Product Name]],Category_table[#Data],3,0)</f>
        <v>4</v>
      </c>
      <c r="P9069" s="41">
        <f>VLOOKUP(Vata_Sales[[#This Row],[Product Name]],Category_table[],4,0)</f>
        <v>4</v>
      </c>
    </row>
    <row r="9070" spans="1:16" ht="25.5" customHeight="1" x14ac:dyDescent="0.25">
      <c r="A9070" s="3">
        <v>216</v>
      </c>
      <c r="B9070" s="35">
        <v>45552</v>
      </c>
      <c r="C9070" s="3" t="s">
        <v>1120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36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L9070" s="37">
        <f>Vata_Sales[[#This Row],[Price]]-Vata_Sales[[#This Row],[Discount]]</f>
        <v>14700.000000000002</v>
      </c>
      <c r="N9070" s="3" t="str">
        <f>VLOOKUP(Vata_Sales[[#This Row],[Product Name]],Category_table[#Data],2,0)</f>
        <v>3no</v>
      </c>
      <c r="O9070" s="3">
        <f>VLOOKUP(Vata_Sales[[#This Row],[Product Name]],Category_table[#Data],3,0)</f>
        <v>5</v>
      </c>
      <c r="P9070" s="41">
        <f>VLOOKUP(Vata_Sales[[#This Row],[Product Name]],Category_table[],4,0)</f>
        <v>5</v>
      </c>
    </row>
    <row r="9071" spans="1:16" ht="25.5" customHeight="1" x14ac:dyDescent="0.25">
      <c r="A9071" s="3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36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L9071" s="37">
        <f>Vata_Sales[[#This Row],[Price]]-Vata_Sales[[#This Row],[Discount]]</f>
        <v>7500</v>
      </c>
      <c r="N9071" s="3" t="str">
        <f>VLOOKUP(Vata_Sales[[#This Row],[Product Name]],Category_table[#Data],2,0)</f>
        <v>Kara</v>
      </c>
      <c r="O9071" s="3">
        <f>VLOOKUP(Vata_Sales[[#This Row],[Product Name]],Category_table[#Data],3,0)</f>
        <v>4</v>
      </c>
      <c r="P9071" s="41">
        <f>VLOOKUP(Vata_Sales[[#This Row],[Product Name]],Category_table[],4,0)</f>
        <v>4</v>
      </c>
    </row>
    <row r="9072" spans="1:16" ht="25.5" customHeight="1" x14ac:dyDescent="0.25">
      <c r="A9072" s="3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36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L9072" s="37">
        <f>Vata_Sales[[#This Row],[Price]]-Vata_Sales[[#This Row],[Discount]]</f>
        <v>51000</v>
      </c>
      <c r="N9072" s="3" t="str">
        <f>VLOOKUP(Vata_Sales[[#This Row],[Product Name]],Category_table[#Data],2,0)</f>
        <v>1no</v>
      </c>
      <c r="O9072" s="3">
        <f>VLOOKUP(Vata_Sales[[#This Row],[Product Name]],Category_table[#Data],3,0)</f>
        <v>1</v>
      </c>
      <c r="P9072" s="41">
        <f>VLOOKUP(Vata_Sales[[#This Row],[Product Name]],Category_table[],4,0)</f>
        <v>1</v>
      </c>
    </row>
    <row r="9073" spans="1:16" ht="25.5" customHeight="1" x14ac:dyDescent="0.25">
      <c r="A9073" s="3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36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L9073" s="37">
        <f>Vata_Sales[[#This Row],[Price]]-Vata_Sales[[#This Row],[Discount]]</f>
        <v>1440</v>
      </c>
      <c r="N9073" s="3" t="str">
        <f>VLOOKUP(Vata_Sales[[#This Row],[Product Name]],Category_table[#Data],2,0)</f>
        <v>Khowa</v>
      </c>
      <c r="O9073" s="3">
        <f>VLOOKUP(Vata_Sales[[#This Row],[Product Name]],Category_table[#Data],3,0)</f>
        <v>8</v>
      </c>
      <c r="P9073" s="41">
        <f>VLOOKUP(Vata_Sales[[#This Row],[Product Name]],Category_table[],4,0)</f>
        <v>7</v>
      </c>
    </row>
    <row r="9074" spans="1:16" ht="25.5" customHeight="1" x14ac:dyDescent="0.25">
      <c r="A9074" s="3">
        <v>220</v>
      </c>
      <c r="B9074" s="35">
        <v>45553</v>
      </c>
      <c r="C9074" s="3" t="s">
        <v>1120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36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L9074" s="37">
        <f>Vata_Sales[[#This Row],[Price]]-Vata_Sales[[#This Row],[Discount]]</f>
        <v>29400.000000000004</v>
      </c>
      <c r="N9074" s="3" t="str">
        <f>VLOOKUP(Vata_Sales[[#This Row],[Product Name]],Category_table[#Data],2,0)</f>
        <v>3no</v>
      </c>
      <c r="O9074" s="3">
        <f>VLOOKUP(Vata_Sales[[#This Row],[Product Name]],Category_table[#Data],3,0)</f>
        <v>5</v>
      </c>
      <c r="P9074" s="41">
        <f>VLOOKUP(Vata_Sales[[#This Row],[Product Name]],Category_table[],4,0)</f>
        <v>5</v>
      </c>
    </row>
    <row r="9075" spans="1:16" ht="25.5" customHeight="1" x14ac:dyDescent="0.25">
      <c r="A9075" s="3">
        <v>221</v>
      </c>
      <c r="B9075" s="35">
        <v>45553</v>
      </c>
      <c r="C9075" s="3" t="s">
        <v>1120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36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L9075" s="37">
        <f>Vata_Sales[[#This Row],[Price]]-Vata_Sales[[#This Row],[Discount]]</f>
        <v>29400.000000000004</v>
      </c>
      <c r="N9075" s="3" t="str">
        <f>VLOOKUP(Vata_Sales[[#This Row],[Product Name]],Category_table[#Data],2,0)</f>
        <v>3no</v>
      </c>
      <c r="O9075" s="3">
        <f>VLOOKUP(Vata_Sales[[#This Row],[Product Name]],Category_table[#Data],3,0)</f>
        <v>5</v>
      </c>
      <c r="P9075" s="41">
        <f>VLOOKUP(Vata_Sales[[#This Row],[Product Name]],Category_table[],4,0)</f>
        <v>5</v>
      </c>
    </row>
    <row r="9076" spans="1:16" ht="25.5" customHeight="1" x14ac:dyDescent="0.25">
      <c r="A9076" s="3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36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L9076" s="37">
        <f>Vata_Sales[[#This Row],[Price]]-Vata_Sales[[#This Row],[Discount]]</f>
        <v>1300</v>
      </c>
      <c r="N9076" s="3" t="str">
        <f>VLOOKUP(Vata_Sales[[#This Row],[Product Name]],Category_table[#Data],2,0)</f>
        <v>Adla_3</v>
      </c>
      <c r="O9076" s="3">
        <f>VLOOKUP(Vata_Sales[[#This Row],[Product Name]],Category_table[#Data],3,0)</f>
        <v>9</v>
      </c>
      <c r="P9076" s="41">
        <f>VLOOKUP(Vata_Sales[[#This Row],[Product Name]],Category_table[],4,0)</f>
        <v>7</v>
      </c>
    </row>
    <row r="9077" spans="1:16" ht="25.5" customHeight="1" x14ac:dyDescent="0.25">
      <c r="A9077" s="3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36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L9077" s="37">
        <f>Vata_Sales[[#This Row],[Price]]-Vata_Sales[[#This Row],[Discount]]</f>
        <v>21000</v>
      </c>
      <c r="N9077" s="3" t="str">
        <f>VLOOKUP(Vata_Sales[[#This Row],[Product Name]],Category_table[#Data],2,0)</f>
        <v>1no</v>
      </c>
      <c r="O9077" s="3">
        <f>VLOOKUP(Vata_Sales[[#This Row],[Product Name]],Category_table[#Data],3,0)</f>
        <v>1</v>
      </c>
      <c r="P9077" s="41">
        <f>VLOOKUP(Vata_Sales[[#This Row],[Product Name]],Category_table[],4,0)</f>
        <v>1</v>
      </c>
    </row>
    <row r="9078" spans="1:16" ht="25.5" customHeight="1" x14ac:dyDescent="0.25">
      <c r="A9078" s="3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36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L9078" s="37">
        <f>Vata_Sales[[#This Row],[Price]]-Vata_Sales[[#This Row],[Discount]]</f>
        <v>2100</v>
      </c>
      <c r="N9078" s="3" t="str">
        <f>VLOOKUP(Vata_Sales[[#This Row],[Product Name]],Category_table[#Data],2,0)</f>
        <v>1no</v>
      </c>
      <c r="O9078" s="3">
        <f>VLOOKUP(Vata_Sales[[#This Row],[Product Name]],Category_table[#Data],3,0)</f>
        <v>1</v>
      </c>
      <c r="P9078" s="41">
        <f>VLOOKUP(Vata_Sales[[#This Row],[Product Name]],Category_table[],4,0)</f>
        <v>1</v>
      </c>
    </row>
    <row r="9079" spans="1:16" ht="25.5" customHeight="1" x14ac:dyDescent="0.25">
      <c r="A9079" s="3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36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L9079" s="37">
        <f>Vata_Sales[[#This Row],[Price]]-Vata_Sales[[#This Row],[Discount]]</f>
        <v>2200</v>
      </c>
      <c r="N9079" s="3" t="str">
        <f>VLOOKUP(Vata_Sales[[#This Row],[Product Name]],Category_table[#Data],2,0)</f>
        <v>Khowa</v>
      </c>
      <c r="O9079" s="3">
        <f>VLOOKUP(Vata_Sales[[#This Row],[Product Name]],Category_table[#Data],3,0)</f>
        <v>8</v>
      </c>
      <c r="P9079" s="41">
        <f>VLOOKUP(Vata_Sales[[#This Row],[Product Name]],Category_table[],4,0)</f>
        <v>7</v>
      </c>
    </row>
    <row r="9080" spans="1:16" ht="25.5" customHeight="1" x14ac:dyDescent="0.25">
      <c r="A9080" s="3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36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L9080" s="37">
        <f>Vata_Sales[[#This Row],[Price]]-Vata_Sales[[#This Row],[Discount]]</f>
        <v>17000</v>
      </c>
      <c r="N9080" s="3" t="str">
        <f>VLOOKUP(Vata_Sales[[#This Row],[Product Name]],Category_table[#Data],2,0)</f>
        <v>2no</v>
      </c>
      <c r="O9080" s="3">
        <f>VLOOKUP(Vata_Sales[[#This Row],[Product Name]],Category_table[#Data],3,0)</f>
        <v>3</v>
      </c>
      <c r="P9080" s="41">
        <f>VLOOKUP(Vata_Sales[[#This Row],[Product Name]],Category_table[],4,0)</f>
        <v>3</v>
      </c>
    </row>
    <row r="9081" spans="1:16" ht="25.5" customHeight="1" x14ac:dyDescent="0.25">
      <c r="A9081" s="3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36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L9081" s="37">
        <f>Vata_Sales[[#This Row],[Price]]-Vata_Sales[[#This Row],[Discount]]</f>
        <v>17000</v>
      </c>
      <c r="N9081" s="3" t="str">
        <f>VLOOKUP(Vata_Sales[[#This Row],[Product Name]],Category_table[#Data],2,0)</f>
        <v>2no</v>
      </c>
      <c r="O9081" s="3">
        <f>VLOOKUP(Vata_Sales[[#This Row],[Product Name]],Category_table[#Data],3,0)</f>
        <v>3</v>
      </c>
      <c r="P9081" s="41">
        <f>VLOOKUP(Vata_Sales[[#This Row],[Product Name]],Category_table[],4,0)</f>
        <v>3</v>
      </c>
    </row>
    <row r="9082" spans="1:16" ht="25.5" customHeight="1" x14ac:dyDescent="0.25">
      <c r="A9082" s="3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36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L9082" s="37">
        <f>Vata_Sales[[#This Row],[Price]]-Vata_Sales[[#This Row],[Discount]]</f>
        <v>15000</v>
      </c>
      <c r="N9082" s="3" t="str">
        <f>VLOOKUP(Vata_Sales[[#This Row],[Product Name]],Category_table[#Data],2,0)</f>
        <v>Kara</v>
      </c>
      <c r="O9082" s="3">
        <f>VLOOKUP(Vata_Sales[[#This Row],[Product Name]],Category_table[#Data],3,0)</f>
        <v>4</v>
      </c>
      <c r="P9082" s="41">
        <f>VLOOKUP(Vata_Sales[[#This Row],[Product Name]],Category_table[],4,0)</f>
        <v>4</v>
      </c>
    </row>
    <row r="9083" spans="1:16" ht="25.5" customHeight="1" x14ac:dyDescent="0.25">
      <c r="A9083" s="3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36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L9083" s="37">
        <f>Vata_Sales[[#This Row],[Price]]-Vata_Sales[[#This Row],[Discount]]</f>
        <v>27000</v>
      </c>
      <c r="N9083" s="3" t="str">
        <f>VLOOKUP(Vata_Sales[[#This Row],[Product Name]],Category_table[#Data],2,0)</f>
        <v>Picket</v>
      </c>
      <c r="O9083" s="3">
        <f>VLOOKUP(Vata_Sales[[#This Row],[Product Name]],Category_table[#Data],3,0)</f>
        <v>2</v>
      </c>
      <c r="P9083" s="41">
        <f>VLOOKUP(Vata_Sales[[#This Row],[Product Name]],Category_table[],4,0)</f>
        <v>2</v>
      </c>
    </row>
    <row r="9084" spans="1:16" ht="25.5" customHeight="1" x14ac:dyDescent="0.25">
      <c r="A9084" s="3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36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>
        <v>200</v>
      </c>
      <c r="L9084" s="37">
        <f>Vata_Sales[[#This Row],[Price]]-Vata_Sales[[#This Row],[Discount]]</f>
        <v>60999.999999999993</v>
      </c>
      <c r="N9084" s="3" t="str">
        <f>VLOOKUP(Vata_Sales[[#This Row],[Product Name]],Category_table[#Data],2,0)</f>
        <v>1no</v>
      </c>
      <c r="O9084" s="3">
        <f>VLOOKUP(Vata_Sales[[#This Row],[Product Name]],Category_table[#Data],3,0)</f>
        <v>1</v>
      </c>
      <c r="P9084" s="41">
        <f>VLOOKUP(Vata_Sales[[#This Row],[Product Name]],Category_table[],4,0)</f>
        <v>1</v>
      </c>
    </row>
    <row r="9085" spans="1:16" ht="25.5" customHeight="1" x14ac:dyDescent="0.25">
      <c r="A9085" s="3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36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L9085" s="37">
        <f>Vata_Sales[[#This Row],[Price]]-Vata_Sales[[#This Row],[Discount]]</f>
        <v>17000</v>
      </c>
      <c r="N9085" s="3" t="str">
        <f>VLOOKUP(Vata_Sales[[#This Row],[Product Name]],Category_table[#Data],2,0)</f>
        <v>2no</v>
      </c>
      <c r="O9085" s="3">
        <f>VLOOKUP(Vata_Sales[[#This Row],[Product Name]],Category_table[#Data],3,0)</f>
        <v>3</v>
      </c>
      <c r="P9085" s="41">
        <f>VLOOKUP(Vata_Sales[[#This Row],[Product Name]],Category_table[],4,0)</f>
        <v>3</v>
      </c>
    </row>
    <row r="9086" spans="1:16" ht="25.5" customHeight="1" x14ac:dyDescent="0.25">
      <c r="A9086" s="3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36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L9086" s="37">
        <f>Vata_Sales[[#This Row],[Price]]-Vata_Sales[[#This Row],[Discount]]</f>
        <v>25000</v>
      </c>
      <c r="N9086" s="3" t="str">
        <f>VLOOKUP(Vata_Sales[[#This Row],[Product Name]],Category_table[#Data],2,0)</f>
        <v>1no</v>
      </c>
      <c r="O9086" s="3">
        <f>VLOOKUP(Vata_Sales[[#This Row],[Product Name]],Category_table[#Data],3,0)</f>
        <v>1</v>
      </c>
      <c r="P9086" s="41">
        <f>VLOOKUP(Vata_Sales[[#This Row],[Product Name]],Category_table[],4,0)</f>
        <v>1</v>
      </c>
    </row>
    <row r="9087" spans="1:16" ht="25.5" customHeight="1" x14ac:dyDescent="0.25">
      <c r="A9087" s="3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36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L9087" s="37">
        <f>Vata_Sales[[#This Row],[Price]]-Vata_Sales[[#This Row],[Discount]]</f>
        <v>10000</v>
      </c>
      <c r="N9087" s="3" t="str">
        <f>VLOOKUP(Vata_Sales[[#This Row],[Product Name]],Category_table[#Data],2,0)</f>
        <v>1no</v>
      </c>
      <c r="O9087" s="3">
        <f>VLOOKUP(Vata_Sales[[#This Row],[Product Name]],Category_table[#Data],3,0)</f>
        <v>1</v>
      </c>
      <c r="P9087" s="41">
        <f>VLOOKUP(Vata_Sales[[#This Row],[Product Name]],Category_table[],4,0)</f>
        <v>1</v>
      </c>
    </row>
    <row r="9088" spans="1:16" ht="25.5" customHeight="1" x14ac:dyDescent="0.25">
      <c r="A9088" s="3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36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L9088" s="37">
        <f>Vata_Sales[[#This Row],[Price]]-Vata_Sales[[#This Row],[Discount]]</f>
        <v>54000</v>
      </c>
      <c r="N9088" s="3" t="str">
        <f>VLOOKUP(Vata_Sales[[#This Row],[Product Name]],Category_table[#Data],2,0)</f>
        <v>1no</v>
      </c>
      <c r="O9088" s="3">
        <f>VLOOKUP(Vata_Sales[[#This Row],[Product Name]],Category_table[#Data],3,0)</f>
        <v>1</v>
      </c>
      <c r="P9088" s="41">
        <f>VLOOKUP(Vata_Sales[[#This Row],[Product Name]],Category_table[],4,0)</f>
        <v>1</v>
      </c>
    </row>
    <row r="9089" spans="1:16" ht="25.5" customHeight="1" x14ac:dyDescent="0.25">
      <c r="A9089" s="3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36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L9089" s="37">
        <f>Vata_Sales[[#This Row],[Price]]-Vata_Sales[[#This Row],[Discount]]</f>
        <v>72000</v>
      </c>
      <c r="N9089" s="3" t="str">
        <f>VLOOKUP(Vata_Sales[[#This Row],[Product Name]],Category_table[#Data],2,0)</f>
        <v>1no</v>
      </c>
      <c r="O9089" s="3">
        <f>VLOOKUP(Vata_Sales[[#This Row],[Product Name]],Category_table[#Data],3,0)</f>
        <v>1</v>
      </c>
      <c r="P9089" s="41">
        <f>VLOOKUP(Vata_Sales[[#This Row],[Product Name]],Category_table[],4,0)</f>
        <v>1</v>
      </c>
    </row>
    <row r="9090" spans="1:16" ht="25.5" customHeight="1" x14ac:dyDescent="0.25">
      <c r="A9090" s="3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36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L9090" s="37">
        <f>Vata_Sales[[#This Row],[Price]]-Vata_Sales[[#This Row],[Discount]]</f>
        <v>8500</v>
      </c>
      <c r="N9090" s="3" t="str">
        <f>VLOOKUP(Vata_Sales[[#This Row],[Product Name]],Category_table[#Data],2,0)</f>
        <v>2no</v>
      </c>
      <c r="O9090" s="3">
        <f>VLOOKUP(Vata_Sales[[#This Row],[Product Name]],Category_table[#Data],3,0)</f>
        <v>3</v>
      </c>
      <c r="P9090" s="41">
        <f>VLOOKUP(Vata_Sales[[#This Row],[Product Name]],Category_table[],4,0)</f>
        <v>3</v>
      </c>
    </row>
    <row r="9091" spans="1:16" ht="25.5" customHeight="1" x14ac:dyDescent="0.25">
      <c r="A9091" s="3">
        <v>235</v>
      </c>
      <c r="B9091" s="35">
        <v>45554</v>
      </c>
      <c r="C9091" s="3" t="s">
        <v>1120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36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L9091" s="37">
        <f>Vata_Sales[[#This Row],[Price]]-Vata_Sales[[#This Row],[Discount]]</f>
        <v>34300</v>
      </c>
      <c r="N9091" s="3" t="str">
        <f>VLOOKUP(Vata_Sales[[#This Row],[Product Name]],Category_table[#Data],2,0)</f>
        <v>3no</v>
      </c>
      <c r="O9091" s="3">
        <f>VLOOKUP(Vata_Sales[[#This Row],[Product Name]],Category_table[#Data],3,0)</f>
        <v>5</v>
      </c>
      <c r="P9091" s="41">
        <f>VLOOKUP(Vata_Sales[[#This Row],[Product Name]],Category_table[],4,0)</f>
        <v>5</v>
      </c>
    </row>
    <row r="9092" spans="1:16" ht="25.5" customHeight="1" x14ac:dyDescent="0.25">
      <c r="A9092" s="3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36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L9092" s="37">
        <f>Vata_Sales[[#This Row],[Price]]-Vata_Sales[[#This Row],[Discount]]</f>
        <v>5300</v>
      </c>
      <c r="N9092" s="3" t="str">
        <f>VLOOKUP(Vata_Sales[[#This Row],[Product Name]],Category_table[#Data],2,0)</f>
        <v>1no</v>
      </c>
      <c r="O9092" s="3">
        <f>VLOOKUP(Vata_Sales[[#This Row],[Product Name]],Category_table[#Data],3,0)</f>
        <v>1</v>
      </c>
      <c r="P9092" s="41">
        <f>VLOOKUP(Vata_Sales[[#This Row],[Product Name]],Category_table[],4,0)</f>
        <v>1</v>
      </c>
    </row>
    <row r="9093" spans="1:16" ht="25.5" customHeight="1" x14ac:dyDescent="0.25">
      <c r="A9093" s="3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36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L9093" s="37">
        <f>Vata_Sales[[#This Row],[Price]]-Vata_Sales[[#This Row],[Discount]]</f>
        <v>21200</v>
      </c>
      <c r="N9093" s="3" t="str">
        <f>VLOOKUP(Vata_Sales[[#This Row],[Product Name]],Category_table[#Data],2,0)</f>
        <v>1no</v>
      </c>
      <c r="O9093" s="3">
        <f>VLOOKUP(Vata_Sales[[#This Row],[Product Name]],Category_table[#Data],3,0)</f>
        <v>1</v>
      </c>
      <c r="P9093" s="41">
        <f>VLOOKUP(Vata_Sales[[#This Row],[Product Name]],Category_table[],4,0)</f>
        <v>1</v>
      </c>
    </row>
    <row r="9094" spans="1:16" ht="25.5" customHeight="1" x14ac:dyDescent="0.25">
      <c r="A9094" s="3">
        <v>238</v>
      </c>
      <c r="B9094" s="35">
        <v>45554</v>
      </c>
      <c r="C9094" s="3" t="s">
        <v>1120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36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L9094" s="37">
        <f>Vata_Sales[[#This Row],[Price]]-Vata_Sales[[#This Row],[Discount]]</f>
        <v>91000</v>
      </c>
      <c r="N9094" s="3" t="str">
        <f>VLOOKUP(Vata_Sales[[#This Row],[Product Name]],Category_table[#Data],2,0)</f>
        <v>Kara</v>
      </c>
      <c r="O9094" s="3">
        <f>VLOOKUP(Vata_Sales[[#This Row],[Product Name]],Category_table[#Data],3,0)</f>
        <v>4</v>
      </c>
      <c r="P9094" s="41">
        <f>VLOOKUP(Vata_Sales[[#This Row],[Product Name]],Category_table[],4,0)</f>
        <v>4</v>
      </c>
    </row>
    <row r="9095" spans="1:16" ht="25.5" customHeight="1" x14ac:dyDescent="0.25">
      <c r="A9095" s="3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36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L9095" s="37">
        <f>Vata_Sales[[#This Row],[Price]]-Vata_Sales[[#This Row],[Discount]]</f>
        <v>20000</v>
      </c>
      <c r="N9095" s="3" t="str">
        <f>VLOOKUP(Vata_Sales[[#This Row],[Product Name]],Category_table[#Data],2,0)</f>
        <v>1no</v>
      </c>
      <c r="O9095" s="3">
        <f>VLOOKUP(Vata_Sales[[#This Row],[Product Name]],Category_table[#Data],3,0)</f>
        <v>1</v>
      </c>
      <c r="P9095" s="41">
        <f>VLOOKUP(Vata_Sales[[#This Row],[Product Name]],Category_table[],4,0)</f>
        <v>1</v>
      </c>
    </row>
    <row r="9096" spans="1:16" ht="25.5" customHeight="1" x14ac:dyDescent="0.25">
      <c r="A9096" s="3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36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L9096" s="37">
        <f>Vata_Sales[[#This Row],[Price]]-Vata_Sales[[#This Row],[Discount]]</f>
        <v>22500</v>
      </c>
      <c r="N9096" s="3" t="str">
        <f>VLOOKUP(Vata_Sales[[#This Row],[Product Name]],Category_table[#Data],2,0)</f>
        <v>Kara</v>
      </c>
      <c r="O9096" s="3">
        <f>VLOOKUP(Vata_Sales[[#This Row],[Product Name]],Category_table[#Data],3,0)</f>
        <v>4</v>
      </c>
      <c r="P9096" s="41">
        <f>VLOOKUP(Vata_Sales[[#This Row],[Product Name]],Category_table[],4,0)</f>
        <v>4</v>
      </c>
    </row>
    <row r="9097" spans="1:16" ht="25.5" customHeight="1" x14ac:dyDescent="0.25">
      <c r="A9097" s="3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36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L9097" s="37">
        <f>Vata_Sales[[#This Row],[Price]]-Vata_Sales[[#This Row],[Discount]]</f>
        <v>22000</v>
      </c>
      <c r="N9097" s="3" t="str">
        <f>VLOOKUP(Vata_Sales[[#This Row],[Product Name]],Category_table[#Data],2,0)</f>
        <v>Picket</v>
      </c>
      <c r="O9097" s="3">
        <f>VLOOKUP(Vata_Sales[[#This Row],[Product Name]],Category_table[#Data],3,0)</f>
        <v>2</v>
      </c>
      <c r="P9097" s="41">
        <f>VLOOKUP(Vata_Sales[[#This Row],[Product Name]],Category_table[],4,0)</f>
        <v>2</v>
      </c>
    </row>
    <row r="9098" spans="1:16" ht="25.5" customHeight="1" x14ac:dyDescent="0.25">
      <c r="A9098" s="3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36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L9098" s="37">
        <f>Vata_Sales[[#This Row],[Price]]-Vata_Sales[[#This Row],[Discount]]</f>
        <v>10000</v>
      </c>
      <c r="N9098" s="3" t="str">
        <f>VLOOKUP(Vata_Sales[[#This Row],[Product Name]],Category_table[#Data],2,0)</f>
        <v>1no</v>
      </c>
      <c r="O9098" s="3">
        <f>VLOOKUP(Vata_Sales[[#This Row],[Product Name]],Category_table[#Data],3,0)</f>
        <v>1</v>
      </c>
      <c r="P9098" s="41">
        <f>VLOOKUP(Vata_Sales[[#This Row],[Product Name]],Category_table[],4,0)</f>
        <v>1</v>
      </c>
    </row>
    <row r="9099" spans="1:16" ht="25.5" customHeight="1" x14ac:dyDescent="0.25">
      <c r="A9099" s="3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36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L9099" s="37">
        <f>Vata_Sales[[#This Row],[Price]]-Vata_Sales[[#This Row],[Discount]]</f>
        <v>950</v>
      </c>
      <c r="N9099" s="3" t="str">
        <f>VLOOKUP(Vata_Sales[[#This Row],[Product Name]],Category_table[#Data],2,0)</f>
        <v>2no</v>
      </c>
      <c r="O9099" s="3">
        <f>VLOOKUP(Vata_Sales[[#This Row],[Product Name]],Category_table[#Data],3,0)</f>
        <v>3</v>
      </c>
      <c r="P9099" s="41">
        <f>VLOOKUP(Vata_Sales[[#This Row],[Product Name]],Category_table[],4,0)</f>
        <v>3</v>
      </c>
    </row>
    <row r="9100" spans="1:16" ht="25.5" customHeight="1" x14ac:dyDescent="0.25">
      <c r="A9100" s="3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36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L9100" s="37">
        <f>Vata_Sales[[#This Row],[Price]]-Vata_Sales[[#This Row],[Discount]]</f>
        <v>1300</v>
      </c>
      <c r="N9100" s="3" t="str">
        <f>VLOOKUP(Vata_Sales[[#This Row],[Product Name]],Category_table[#Data],2,0)</f>
        <v>Adla_3</v>
      </c>
      <c r="O9100" s="3">
        <f>VLOOKUP(Vata_Sales[[#This Row],[Product Name]],Category_table[#Data],3,0)</f>
        <v>9</v>
      </c>
      <c r="P9100" s="41">
        <f>VLOOKUP(Vata_Sales[[#This Row],[Product Name]],Category_table[],4,0)</f>
        <v>7</v>
      </c>
    </row>
    <row r="9101" spans="1:16" ht="25.5" customHeight="1" x14ac:dyDescent="0.25">
      <c r="A9101" s="3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36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L9101" s="37">
        <f>Vata_Sales[[#This Row],[Price]]-Vata_Sales[[#This Row],[Discount]]</f>
        <v>13799.999999999998</v>
      </c>
      <c r="N9101" s="3" t="str">
        <f>VLOOKUP(Vata_Sales[[#This Row],[Product Name]],Category_table[#Data],2,0)</f>
        <v>2no</v>
      </c>
      <c r="O9101" s="3">
        <f>VLOOKUP(Vata_Sales[[#This Row],[Product Name]],Category_table[#Data],3,0)</f>
        <v>3</v>
      </c>
      <c r="P9101" s="41">
        <f>VLOOKUP(Vata_Sales[[#This Row],[Product Name]],Category_table[],4,0)</f>
        <v>3</v>
      </c>
    </row>
    <row r="9102" spans="1:16" ht="25.5" customHeight="1" x14ac:dyDescent="0.25">
      <c r="A9102" s="3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36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L9102" s="37">
        <f>Vata_Sales[[#This Row],[Price]]-Vata_Sales[[#This Row],[Discount]]</f>
        <v>7100</v>
      </c>
      <c r="N9102" s="3" t="str">
        <f>VLOOKUP(Vata_Sales[[#This Row],[Product Name]],Category_table[#Data],2,0)</f>
        <v>Goyra</v>
      </c>
      <c r="O9102" s="3">
        <f>VLOOKUP(Vata_Sales[[#This Row],[Product Name]],Category_table[#Data],3,0)</f>
        <v>6</v>
      </c>
      <c r="P9102" s="41">
        <f>VLOOKUP(Vata_Sales[[#This Row],[Product Name]],Category_table[],4,0)</f>
        <v>6</v>
      </c>
    </row>
    <row r="9103" spans="1:16" ht="25.5" customHeight="1" x14ac:dyDescent="0.25">
      <c r="A9103" s="3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36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L9103" s="37">
        <f>Vata_Sales[[#This Row],[Price]]-Vata_Sales[[#This Row],[Discount]]</f>
        <v>9000</v>
      </c>
      <c r="N9103" s="3" t="str">
        <f>VLOOKUP(Vata_Sales[[#This Row],[Product Name]],Category_table[#Data],2,0)</f>
        <v>2no</v>
      </c>
      <c r="O9103" s="3">
        <f>VLOOKUP(Vata_Sales[[#This Row],[Product Name]],Category_table[#Data],3,0)</f>
        <v>3</v>
      </c>
      <c r="P9103" s="41">
        <f>VLOOKUP(Vata_Sales[[#This Row],[Product Name]],Category_table[],4,0)</f>
        <v>3</v>
      </c>
    </row>
    <row r="9104" spans="1:16" ht="25.5" customHeight="1" x14ac:dyDescent="0.25">
      <c r="A9104" s="3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36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L9104" s="37">
        <f>Vata_Sales[[#This Row],[Price]]-Vata_Sales[[#This Row],[Discount]]</f>
        <v>10500</v>
      </c>
      <c r="N9104" s="3" t="str">
        <f>VLOOKUP(Vata_Sales[[#This Row],[Product Name]],Category_table[#Data],2,0)</f>
        <v>1no</v>
      </c>
      <c r="O9104" s="3">
        <f>VLOOKUP(Vata_Sales[[#This Row],[Product Name]],Category_table[#Data],3,0)</f>
        <v>1</v>
      </c>
      <c r="P9104" s="41">
        <f>VLOOKUP(Vata_Sales[[#This Row],[Product Name]],Category_table[],4,0)</f>
        <v>1</v>
      </c>
    </row>
    <row r="9105" spans="1:16" ht="25.5" customHeight="1" x14ac:dyDescent="0.25">
      <c r="A9105" s="3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36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>
        <v>200</v>
      </c>
      <c r="L9105" s="37">
        <f>Vata_Sales[[#This Row],[Price]]-Vata_Sales[[#This Row],[Discount]]</f>
        <v>71000</v>
      </c>
      <c r="N9105" s="3" t="str">
        <f>VLOOKUP(Vata_Sales[[#This Row],[Product Name]],Category_table[#Data],2,0)</f>
        <v>2no</v>
      </c>
      <c r="O9105" s="3">
        <f>VLOOKUP(Vata_Sales[[#This Row],[Product Name]],Category_table[#Data],3,0)</f>
        <v>3</v>
      </c>
      <c r="P9105" s="41">
        <f>VLOOKUP(Vata_Sales[[#This Row],[Product Name]],Category_table[],4,0)</f>
        <v>3</v>
      </c>
    </row>
    <row r="9106" spans="1:16" ht="25.5" customHeight="1" x14ac:dyDescent="0.25">
      <c r="A9106" s="3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36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L9106" s="37">
        <f>Vata_Sales[[#This Row],[Price]]-Vata_Sales[[#This Row],[Discount]]</f>
        <v>4200</v>
      </c>
      <c r="N9106" s="3" t="str">
        <f>VLOOKUP(Vata_Sales[[#This Row],[Product Name]],Category_table[#Data],2,0)</f>
        <v>Picket</v>
      </c>
      <c r="O9106" s="3">
        <f>VLOOKUP(Vata_Sales[[#This Row],[Product Name]],Category_table[#Data],3,0)</f>
        <v>2</v>
      </c>
      <c r="P9106" s="41">
        <f>VLOOKUP(Vata_Sales[[#This Row],[Product Name]],Category_table[],4,0)</f>
        <v>2</v>
      </c>
    </row>
    <row r="9107" spans="1:16" ht="25.5" customHeight="1" x14ac:dyDescent="0.25">
      <c r="A9107" s="3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36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L9107" s="37">
        <f>Vata_Sales[[#This Row],[Price]]-Vata_Sales[[#This Row],[Discount]]</f>
        <v>1200</v>
      </c>
      <c r="N9107" s="3" t="str">
        <f>VLOOKUP(Vata_Sales[[#This Row],[Product Name]],Category_table[#Data],2,0)</f>
        <v>1no</v>
      </c>
      <c r="O9107" s="3">
        <f>VLOOKUP(Vata_Sales[[#This Row],[Product Name]],Category_table[#Data],3,0)</f>
        <v>1</v>
      </c>
      <c r="P9107" s="41">
        <f>VLOOKUP(Vata_Sales[[#This Row],[Product Name]],Category_table[],4,0)</f>
        <v>1</v>
      </c>
    </row>
    <row r="9108" spans="1:16" ht="25.5" customHeight="1" x14ac:dyDescent="0.25">
      <c r="A9108" s="3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36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L9108" s="37">
        <f>Vata_Sales[[#This Row],[Price]]-Vata_Sales[[#This Row],[Discount]]</f>
        <v>35000</v>
      </c>
      <c r="N9108" s="3" t="str">
        <f>VLOOKUP(Vata_Sales[[#This Row],[Product Name]],Category_table[#Data],2,0)</f>
        <v>Kara</v>
      </c>
      <c r="O9108" s="3">
        <f>VLOOKUP(Vata_Sales[[#This Row],[Product Name]],Category_table[#Data],3,0)</f>
        <v>4</v>
      </c>
      <c r="P9108" s="41">
        <f>VLOOKUP(Vata_Sales[[#This Row],[Product Name]],Category_table[],4,0)</f>
        <v>4</v>
      </c>
    </row>
    <row r="9109" spans="1:16" ht="25.5" customHeight="1" x14ac:dyDescent="0.25">
      <c r="A9109" s="3">
        <v>253</v>
      </c>
      <c r="B9109" s="35">
        <v>45556</v>
      </c>
      <c r="C9109" s="3" t="s">
        <v>1120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36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L9109" s="37">
        <f>Vata_Sales[[#This Row],[Price]]-Vata_Sales[[#This Row],[Discount]]</f>
        <v>42000</v>
      </c>
      <c r="N9109" s="3" t="str">
        <f>VLOOKUP(Vata_Sales[[#This Row],[Product Name]],Category_table[#Data],2,0)</f>
        <v>Kara</v>
      </c>
      <c r="O9109" s="3">
        <f>VLOOKUP(Vata_Sales[[#This Row],[Product Name]],Category_table[#Data],3,0)</f>
        <v>4</v>
      </c>
      <c r="P9109" s="41">
        <f>VLOOKUP(Vata_Sales[[#This Row],[Product Name]],Category_table[],4,0)</f>
        <v>4</v>
      </c>
    </row>
    <row r="9110" spans="1:16" ht="25.5" customHeight="1" x14ac:dyDescent="0.25">
      <c r="A9110" s="3">
        <v>254</v>
      </c>
      <c r="B9110" s="35">
        <v>45557</v>
      </c>
      <c r="C9110" s="3" t="s">
        <v>1120</v>
      </c>
      <c r="D9110" s="3" t="s">
        <v>203</v>
      </c>
      <c r="E9110" s="3" t="s">
        <v>282</v>
      </c>
      <c r="F9110" s="3">
        <v>6000</v>
      </c>
      <c r="G9110" s="3">
        <v>7</v>
      </c>
      <c r="H9110" s="39">
        <f>Vata_Sales[[#This Row],[Final Price]]/Vata_Sales[[#This Row],[Actual Quantity]]</f>
        <v>7</v>
      </c>
      <c r="I9110" s="36">
        <f>IF(Vata_Sales[[#This Row],[Ref Unit]]="Single",Vata_Sales[[#This Row],[Quantity]],VLOOKUP(Vata_Sales[[#This Row],[Ref Unit]],Cat_Unit[],2,0)*Vata_Sales[[#This Row],[Quantity]])</f>
        <v>6000</v>
      </c>
      <c r="J9110" s="37">
        <f>Vata_Sales[[#This Row],[Quantity]]*Vata_Sales[[#This Row],[Rate]]</f>
        <v>42000</v>
      </c>
      <c r="L9110" s="37">
        <f>Vata_Sales[[#This Row],[Price]]-Vata_Sales[[#This Row],[Discount]]</f>
        <v>42000</v>
      </c>
      <c r="N9110" s="3" t="str">
        <f>VLOOKUP(Vata_Sales[[#This Row],[Product Name]],Category_table[#Data],2,0)</f>
        <v>Kara</v>
      </c>
      <c r="O9110" s="3">
        <f>VLOOKUP(Vata_Sales[[#This Row],[Product Name]],Category_table[#Data],3,0)</f>
        <v>4</v>
      </c>
      <c r="P9110" s="41">
        <f>VLOOKUP(Vata_Sales[[#This Row],[Product Name]],Category_table[],4,0)</f>
        <v>4</v>
      </c>
    </row>
    <row r="9111" spans="1:16" ht="25.5" customHeight="1" x14ac:dyDescent="0.25">
      <c r="A9111" s="3">
        <v>255</v>
      </c>
      <c r="B9111" s="35">
        <v>45557</v>
      </c>
      <c r="C9111" s="3" t="s">
        <v>806</v>
      </c>
      <c r="D9111" s="3" t="s">
        <v>149</v>
      </c>
      <c r="E9111" s="3" t="s">
        <v>27</v>
      </c>
      <c r="F9111" s="3">
        <v>1</v>
      </c>
      <c r="G9111" s="3">
        <v>1400</v>
      </c>
      <c r="H9111" s="39">
        <f>Vata_Sales[[#This Row],[Final Price]]/Vata_Sales[[#This Row],[Actual Quantity]]</f>
        <v>2.3333333333333335</v>
      </c>
      <c r="I9111" s="36">
        <f>IF(Vata_Sales[[#This Row],[Ref Unit]]="Single",Vata_Sales[[#This Row],[Quantity]],VLOOKUP(Vata_Sales[[#This Row],[Ref Unit]],Cat_Unit[],2,0)*Vata_Sales[[#This Row],[Quantity]])</f>
        <v>600</v>
      </c>
      <c r="J9111" s="37">
        <f>Vata_Sales[[#This Row],[Quantity]]*Vata_Sales[[#This Row],[Rate]]</f>
        <v>1400</v>
      </c>
      <c r="L9111" s="37">
        <f>Vata_Sales[[#This Row],[Price]]-Vata_Sales[[#This Row],[Discount]]</f>
        <v>1400</v>
      </c>
      <c r="N9111" s="3" t="str">
        <f>VLOOKUP(Vata_Sales[[#This Row],[Product Name]],Category_table[#Data],2,0)</f>
        <v>Adla_3</v>
      </c>
      <c r="O9111" s="3">
        <f>VLOOKUP(Vata_Sales[[#This Row],[Product Name]],Category_table[#Data],3,0)</f>
        <v>9</v>
      </c>
      <c r="P9111" s="41">
        <f>VLOOKUP(Vata_Sales[[#This Row],[Product Name]],Category_table[],4,0)</f>
        <v>7</v>
      </c>
    </row>
    <row r="9112" spans="1:16" ht="25.5" customHeight="1" x14ac:dyDescent="0.25">
      <c r="A9112" s="3">
        <v>256</v>
      </c>
      <c r="B9112" s="35">
        <v>45557</v>
      </c>
      <c r="C9112" s="3" t="s">
        <v>165</v>
      </c>
      <c r="D9112" s="3" t="s">
        <v>203</v>
      </c>
      <c r="E9112" s="3" t="s">
        <v>282</v>
      </c>
      <c r="F9112" s="3">
        <v>1000</v>
      </c>
      <c r="G9112" s="3">
        <v>7.5</v>
      </c>
      <c r="H9112" s="39">
        <f>Vata_Sales[[#This Row],[Final Price]]/Vata_Sales[[#This Row],[Actual Quantity]]</f>
        <v>7.5</v>
      </c>
      <c r="I9112" s="36">
        <f>IF(Vata_Sales[[#This Row],[Ref Unit]]="Single",Vata_Sales[[#This Row],[Quantity]],VLOOKUP(Vata_Sales[[#This Row],[Ref Unit]],Cat_Unit[],2,0)*Vata_Sales[[#This Row],[Quantity]])</f>
        <v>1000</v>
      </c>
      <c r="J9112" s="37">
        <f>Vata_Sales[[#This Row],[Quantity]]*Vata_Sales[[#This Row],[Rate]]</f>
        <v>7500</v>
      </c>
      <c r="L9112" s="37">
        <f>Vata_Sales[[#This Row],[Price]]-Vata_Sales[[#This Row],[Discount]]</f>
        <v>7500</v>
      </c>
      <c r="N9112" s="3" t="str">
        <f>VLOOKUP(Vata_Sales[[#This Row],[Product Name]],Category_table[#Data],2,0)</f>
        <v>Kara</v>
      </c>
      <c r="O9112" s="3">
        <f>VLOOKUP(Vata_Sales[[#This Row],[Product Name]],Category_table[#Data],3,0)</f>
        <v>4</v>
      </c>
      <c r="P9112" s="41">
        <f>VLOOKUP(Vata_Sales[[#This Row],[Product Name]],Category_table[],4,0)</f>
        <v>4</v>
      </c>
    </row>
    <row r="9113" spans="1:16" ht="25.5" customHeight="1" x14ac:dyDescent="0.25">
      <c r="A9113" s="3">
        <v>257</v>
      </c>
      <c r="B9113" s="35">
        <v>45557</v>
      </c>
      <c r="C9113" s="3" t="s">
        <v>151</v>
      </c>
      <c r="D9113" s="3" t="s">
        <v>163</v>
      </c>
      <c r="E9113" s="3" t="s">
        <v>282</v>
      </c>
      <c r="F9113" s="3">
        <v>1000</v>
      </c>
      <c r="G9113" s="3">
        <v>8.5</v>
      </c>
      <c r="H9113" s="39">
        <f>Vata_Sales[[#This Row],[Final Price]]/Vata_Sales[[#This Row],[Actual Quantity]]</f>
        <v>8.5</v>
      </c>
      <c r="I9113" s="36">
        <f>IF(Vata_Sales[[#This Row],[Ref Unit]]="Single",Vata_Sales[[#This Row],[Quantity]],VLOOKUP(Vata_Sales[[#This Row],[Ref Unit]],Cat_Unit[],2,0)*Vata_Sales[[#This Row],[Quantity]])</f>
        <v>1000</v>
      </c>
      <c r="J9113" s="37">
        <f>Vata_Sales[[#This Row],[Quantity]]*Vata_Sales[[#This Row],[Rate]]</f>
        <v>8500</v>
      </c>
      <c r="L9113" s="37">
        <f>Vata_Sales[[#This Row],[Price]]-Vata_Sales[[#This Row],[Discount]]</f>
        <v>8500</v>
      </c>
      <c r="N9113" s="3" t="str">
        <f>VLOOKUP(Vata_Sales[[#This Row],[Product Name]],Category_table[#Data],2,0)</f>
        <v>2no</v>
      </c>
      <c r="O9113" s="3">
        <f>VLOOKUP(Vata_Sales[[#This Row],[Product Name]],Category_table[#Data],3,0)</f>
        <v>3</v>
      </c>
      <c r="P9113" s="41">
        <f>VLOOKUP(Vata_Sales[[#This Row],[Product Name]],Category_table[],4,0)</f>
        <v>3</v>
      </c>
    </row>
    <row r="9114" spans="1:16" ht="25.5" customHeight="1" x14ac:dyDescent="0.25">
      <c r="A9114" s="3">
        <v>258</v>
      </c>
      <c r="B9114" s="35">
        <v>45557</v>
      </c>
      <c r="C9114" s="3" t="s">
        <v>151</v>
      </c>
      <c r="D9114" s="3" t="s">
        <v>163</v>
      </c>
      <c r="E9114" s="3" t="s">
        <v>282</v>
      </c>
      <c r="F9114" s="3">
        <v>2000</v>
      </c>
      <c r="G9114" s="3">
        <v>9</v>
      </c>
      <c r="H9114" s="39">
        <f>Vata_Sales[[#This Row],[Final Price]]/Vata_Sales[[#This Row],[Actual Quantity]]</f>
        <v>9</v>
      </c>
      <c r="I9114" s="36">
        <f>IF(Vata_Sales[[#This Row],[Ref Unit]]="Single",Vata_Sales[[#This Row],[Quantity]],VLOOKUP(Vata_Sales[[#This Row],[Ref Unit]],Cat_Unit[],2,0)*Vata_Sales[[#This Row],[Quantity]])</f>
        <v>2000</v>
      </c>
      <c r="J9114" s="37">
        <f>Vata_Sales[[#This Row],[Quantity]]*Vata_Sales[[#This Row],[Rate]]</f>
        <v>18000</v>
      </c>
      <c r="L9114" s="37">
        <f>Vata_Sales[[#This Row],[Price]]-Vata_Sales[[#This Row],[Discount]]</f>
        <v>18000</v>
      </c>
      <c r="N9114" s="3" t="str">
        <f>VLOOKUP(Vata_Sales[[#This Row],[Product Name]],Category_table[#Data],2,0)</f>
        <v>2no</v>
      </c>
      <c r="O9114" s="3">
        <f>VLOOKUP(Vata_Sales[[#This Row],[Product Name]],Category_table[#Data],3,0)</f>
        <v>3</v>
      </c>
      <c r="P9114" s="41">
        <f>VLOOKUP(Vata_Sales[[#This Row],[Product Name]],Category_table[],4,0)</f>
        <v>3</v>
      </c>
    </row>
    <row r="9115" spans="1:16" ht="25.5" customHeight="1" x14ac:dyDescent="0.25">
      <c r="A9115" s="3">
        <v>259</v>
      </c>
      <c r="B9115" s="35">
        <v>45557</v>
      </c>
      <c r="C9115" s="3" t="s">
        <v>897</v>
      </c>
      <c r="D9115" s="3" t="s">
        <v>203</v>
      </c>
      <c r="E9115" s="3" t="s">
        <v>282</v>
      </c>
      <c r="F9115" s="3">
        <v>100</v>
      </c>
      <c r="G9115" s="3">
        <v>8</v>
      </c>
      <c r="H9115" s="39">
        <f>Vata_Sales[[#This Row],[Final Price]]/Vata_Sales[[#This Row],[Actual Quantity]]</f>
        <v>8</v>
      </c>
      <c r="I9115" s="36">
        <f>IF(Vata_Sales[[#This Row],[Ref Unit]]="Single",Vata_Sales[[#This Row],[Quantity]],VLOOKUP(Vata_Sales[[#This Row],[Ref Unit]],Cat_Unit[],2,0)*Vata_Sales[[#This Row],[Quantity]])</f>
        <v>100</v>
      </c>
      <c r="J9115" s="37">
        <f>Vata_Sales[[#This Row],[Quantity]]*Vata_Sales[[#This Row],[Rate]]</f>
        <v>800</v>
      </c>
      <c r="L9115" s="37">
        <f>Vata_Sales[[#This Row],[Price]]-Vata_Sales[[#This Row],[Discount]]</f>
        <v>800</v>
      </c>
      <c r="N9115" s="3" t="str">
        <f>VLOOKUP(Vata_Sales[[#This Row],[Product Name]],Category_table[#Data],2,0)</f>
        <v>Kara</v>
      </c>
      <c r="O9115" s="3">
        <f>VLOOKUP(Vata_Sales[[#This Row],[Product Name]],Category_table[#Data],3,0)</f>
        <v>4</v>
      </c>
      <c r="P9115" s="41">
        <f>VLOOKUP(Vata_Sales[[#This Row],[Product Name]],Category_table[],4,0)</f>
        <v>4</v>
      </c>
    </row>
    <row r="9116" spans="1:16" ht="25.5" customHeight="1" x14ac:dyDescent="0.25">
      <c r="A9116" s="3">
        <v>260</v>
      </c>
      <c r="B9116" s="35">
        <v>45558</v>
      </c>
      <c r="C9116" s="3" t="s">
        <v>151</v>
      </c>
      <c r="D9116" s="3" t="s">
        <v>203</v>
      </c>
      <c r="E9116" s="3" t="s">
        <v>282</v>
      </c>
      <c r="F9116" s="3">
        <v>400</v>
      </c>
      <c r="G9116" s="3">
        <v>7.5</v>
      </c>
      <c r="H9116" s="39">
        <f>Vata_Sales[[#This Row],[Final Price]]/Vata_Sales[[#This Row],[Actual Quantity]]</f>
        <v>7.5</v>
      </c>
      <c r="I9116" s="36">
        <f>IF(Vata_Sales[[#This Row],[Ref Unit]]="Single",Vata_Sales[[#This Row],[Quantity]],VLOOKUP(Vata_Sales[[#This Row],[Ref Unit]],Cat_Unit[],2,0)*Vata_Sales[[#This Row],[Quantity]])</f>
        <v>400</v>
      </c>
      <c r="J9116" s="37">
        <f>Vata_Sales[[#This Row],[Quantity]]*Vata_Sales[[#This Row],[Rate]]</f>
        <v>3000</v>
      </c>
      <c r="L9116" s="37">
        <f>Vata_Sales[[#This Row],[Price]]-Vata_Sales[[#This Row],[Discount]]</f>
        <v>3000</v>
      </c>
      <c r="N9116" s="3" t="str">
        <f>VLOOKUP(Vata_Sales[[#This Row],[Product Name]],Category_table[#Data],2,0)</f>
        <v>Kara</v>
      </c>
      <c r="O9116" s="3">
        <f>VLOOKUP(Vata_Sales[[#This Row],[Product Name]],Category_table[#Data],3,0)</f>
        <v>4</v>
      </c>
      <c r="P9116" s="41">
        <f>VLOOKUP(Vata_Sales[[#This Row],[Product Name]],Category_table[],4,0)</f>
        <v>4</v>
      </c>
    </row>
    <row r="9117" spans="1:16" ht="25.5" customHeight="1" x14ac:dyDescent="0.25">
      <c r="A9117" s="3">
        <v>261</v>
      </c>
      <c r="B9117" s="35">
        <v>45558</v>
      </c>
      <c r="C9117" s="3" t="s">
        <v>165</v>
      </c>
      <c r="D9117" s="3" t="s">
        <v>203</v>
      </c>
      <c r="E9117" s="3" t="s">
        <v>282</v>
      </c>
      <c r="F9117" s="3">
        <v>1000</v>
      </c>
      <c r="G9117" s="3">
        <v>7.5</v>
      </c>
      <c r="H9117" s="39">
        <f>Vata_Sales[[#This Row],[Final Price]]/Vata_Sales[[#This Row],[Actual Quantity]]</f>
        <v>7.5</v>
      </c>
      <c r="I9117" s="36">
        <f>IF(Vata_Sales[[#This Row],[Ref Unit]]="Single",Vata_Sales[[#This Row],[Quantity]],VLOOKUP(Vata_Sales[[#This Row],[Ref Unit]],Cat_Unit[],2,0)*Vata_Sales[[#This Row],[Quantity]])</f>
        <v>1000</v>
      </c>
      <c r="J9117" s="37">
        <f>Vata_Sales[[#This Row],[Quantity]]*Vata_Sales[[#This Row],[Rate]]</f>
        <v>7500</v>
      </c>
      <c r="L9117" s="37">
        <f>Vata_Sales[[#This Row],[Price]]-Vata_Sales[[#This Row],[Discount]]</f>
        <v>7500</v>
      </c>
      <c r="N9117" s="3" t="str">
        <f>VLOOKUP(Vata_Sales[[#This Row],[Product Name]],Category_table[#Data],2,0)</f>
        <v>Kara</v>
      </c>
      <c r="O9117" s="3">
        <f>VLOOKUP(Vata_Sales[[#This Row],[Product Name]],Category_table[#Data],3,0)</f>
        <v>4</v>
      </c>
      <c r="P9117" s="41">
        <f>VLOOKUP(Vata_Sales[[#This Row],[Product Name]],Category_table[],4,0)</f>
        <v>4</v>
      </c>
    </row>
    <row r="9118" spans="1:16" ht="25.5" customHeight="1" x14ac:dyDescent="0.25">
      <c r="A9118" s="3">
        <v>262</v>
      </c>
      <c r="B9118" s="35">
        <v>45558</v>
      </c>
      <c r="C9118" s="3" t="s">
        <v>165</v>
      </c>
      <c r="D9118" s="3" t="s">
        <v>163</v>
      </c>
      <c r="E9118" s="3" t="s">
        <v>282</v>
      </c>
      <c r="F9118" s="3">
        <v>500</v>
      </c>
      <c r="G9118" s="3">
        <v>8.5</v>
      </c>
      <c r="H9118" s="39">
        <f>Vata_Sales[[#This Row],[Final Price]]/Vata_Sales[[#This Row],[Actual Quantity]]</f>
        <v>8.5</v>
      </c>
      <c r="I9118" s="36">
        <f>IF(Vata_Sales[[#This Row],[Ref Unit]]="Single",Vata_Sales[[#This Row],[Quantity]],VLOOKUP(Vata_Sales[[#This Row],[Ref Unit]],Cat_Unit[],2,0)*Vata_Sales[[#This Row],[Quantity]])</f>
        <v>500</v>
      </c>
      <c r="J9118" s="37">
        <f>Vata_Sales[[#This Row],[Quantity]]*Vata_Sales[[#This Row],[Rate]]</f>
        <v>4250</v>
      </c>
      <c r="L9118" s="37">
        <f>Vata_Sales[[#This Row],[Price]]-Vata_Sales[[#This Row],[Discount]]</f>
        <v>4250</v>
      </c>
      <c r="N9118" s="3" t="str">
        <f>VLOOKUP(Vata_Sales[[#This Row],[Product Name]],Category_table[#Data],2,0)</f>
        <v>2no</v>
      </c>
      <c r="O9118" s="3">
        <f>VLOOKUP(Vata_Sales[[#This Row],[Product Name]],Category_table[#Data],3,0)</f>
        <v>3</v>
      </c>
      <c r="P9118" s="41">
        <f>VLOOKUP(Vata_Sales[[#This Row],[Product Name]],Category_table[],4,0)</f>
        <v>3</v>
      </c>
    </row>
    <row r="9119" spans="1:16" ht="25.5" customHeight="1" x14ac:dyDescent="0.25">
      <c r="A9119" s="3">
        <v>263</v>
      </c>
      <c r="B9119" s="35">
        <v>45558</v>
      </c>
      <c r="C9119" s="3" t="s">
        <v>1120</v>
      </c>
      <c r="D9119" s="3" t="s">
        <v>203</v>
      </c>
      <c r="E9119" s="3" t="s">
        <v>282</v>
      </c>
      <c r="F9119" s="3">
        <v>7000</v>
      </c>
      <c r="G9119" s="3">
        <v>7</v>
      </c>
      <c r="H9119" s="39">
        <f>Vata_Sales[[#This Row],[Final Price]]/Vata_Sales[[#This Row],[Actual Quantity]]</f>
        <v>7</v>
      </c>
      <c r="I9119" s="36">
        <f>IF(Vata_Sales[[#This Row],[Ref Unit]]="Single",Vata_Sales[[#This Row],[Quantity]],VLOOKUP(Vata_Sales[[#This Row],[Ref Unit]],Cat_Unit[],2,0)*Vata_Sales[[#This Row],[Quantity]])</f>
        <v>7000</v>
      </c>
      <c r="J9119" s="37">
        <f>Vata_Sales[[#This Row],[Quantity]]*Vata_Sales[[#This Row],[Rate]]</f>
        <v>49000</v>
      </c>
      <c r="L9119" s="37">
        <f>Vata_Sales[[#This Row],[Price]]-Vata_Sales[[#This Row],[Discount]]</f>
        <v>49000</v>
      </c>
      <c r="N9119" s="3" t="str">
        <f>VLOOKUP(Vata_Sales[[#This Row],[Product Name]],Category_table[#Data],2,0)</f>
        <v>Kara</v>
      </c>
      <c r="O9119" s="3">
        <f>VLOOKUP(Vata_Sales[[#This Row],[Product Name]],Category_table[#Data],3,0)</f>
        <v>4</v>
      </c>
      <c r="P9119" s="41">
        <f>VLOOKUP(Vata_Sales[[#This Row],[Product Name]],Category_table[],4,0)</f>
        <v>4</v>
      </c>
    </row>
    <row r="9120" spans="1:16" ht="25.5" customHeight="1" x14ac:dyDescent="0.25">
      <c r="A9120" s="3">
        <v>264</v>
      </c>
      <c r="B9120" s="35">
        <v>45559</v>
      </c>
      <c r="C9120" s="3" t="s">
        <v>806</v>
      </c>
      <c r="D9120" s="3" t="s">
        <v>203</v>
      </c>
      <c r="E9120" s="3" t="s">
        <v>282</v>
      </c>
      <c r="F9120" s="3">
        <v>1000</v>
      </c>
      <c r="G9120" s="3">
        <v>7</v>
      </c>
      <c r="H9120" s="39">
        <f>Vata_Sales[[#This Row],[Final Price]]/Vata_Sales[[#This Row],[Actual Quantity]]</f>
        <v>7</v>
      </c>
      <c r="I9120" s="36">
        <f>IF(Vata_Sales[[#This Row],[Ref Unit]]="Single",Vata_Sales[[#This Row],[Quantity]],VLOOKUP(Vata_Sales[[#This Row],[Ref Unit]],Cat_Unit[],2,0)*Vata_Sales[[#This Row],[Quantity]])</f>
        <v>1000</v>
      </c>
      <c r="J9120" s="37">
        <f>Vata_Sales[[#This Row],[Quantity]]*Vata_Sales[[#This Row],[Rate]]</f>
        <v>7000</v>
      </c>
      <c r="L9120" s="37">
        <f>Vata_Sales[[#This Row],[Price]]-Vata_Sales[[#This Row],[Discount]]</f>
        <v>7000</v>
      </c>
      <c r="N9120" s="3" t="str">
        <f>VLOOKUP(Vata_Sales[[#This Row],[Product Name]],Category_table[#Data],2,0)</f>
        <v>Kara</v>
      </c>
      <c r="O9120" s="3">
        <f>VLOOKUP(Vata_Sales[[#This Row],[Product Name]],Category_table[#Data],3,0)</f>
        <v>4</v>
      </c>
      <c r="P9120" s="41">
        <f>VLOOKUP(Vata_Sales[[#This Row],[Product Name]],Category_table[],4,0)</f>
        <v>4</v>
      </c>
    </row>
    <row r="9121" spans="1:16" ht="25.5" customHeight="1" x14ac:dyDescent="0.25">
      <c r="A9121" s="3">
        <v>265</v>
      </c>
      <c r="B9121" s="35">
        <v>45559</v>
      </c>
      <c r="C9121" s="3" t="s">
        <v>165</v>
      </c>
      <c r="D9121" s="3" t="s">
        <v>163</v>
      </c>
      <c r="E9121" s="3" t="s">
        <v>282</v>
      </c>
      <c r="F9121" s="3">
        <v>1000</v>
      </c>
      <c r="G9121" s="3">
        <v>8.5</v>
      </c>
      <c r="H9121" s="39">
        <f>Vata_Sales[[#This Row],[Final Price]]/Vata_Sales[[#This Row],[Actual Quantity]]</f>
        <v>8.5</v>
      </c>
      <c r="I9121" s="36">
        <f>IF(Vata_Sales[[#This Row],[Ref Unit]]="Single",Vata_Sales[[#This Row],[Quantity]],VLOOKUP(Vata_Sales[[#This Row],[Ref Unit]],Cat_Unit[],2,0)*Vata_Sales[[#This Row],[Quantity]])</f>
        <v>1000</v>
      </c>
      <c r="J9121" s="37">
        <f>Vata_Sales[[#This Row],[Quantity]]*Vata_Sales[[#This Row],[Rate]]</f>
        <v>8500</v>
      </c>
      <c r="L9121" s="37">
        <f>Vata_Sales[[#This Row],[Price]]-Vata_Sales[[#This Row],[Discount]]</f>
        <v>8500</v>
      </c>
      <c r="N9121" s="3" t="str">
        <f>VLOOKUP(Vata_Sales[[#This Row],[Product Name]],Category_table[#Data],2,0)</f>
        <v>2no</v>
      </c>
      <c r="O9121" s="3">
        <f>VLOOKUP(Vata_Sales[[#This Row],[Product Name]],Category_table[#Data],3,0)</f>
        <v>3</v>
      </c>
      <c r="P9121" s="41">
        <f>VLOOKUP(Vata_Sales[[#This Row],[Product Name]],Category_table[],4,0)</f>
        <v>3</v>
      </c>
    </row>
    <row r="9122" spans="1:16" ht="25.5" customHeight="1" x14ac:dyDescent="0.25">
      <c r="A9122" s="3">
        <v>266</v>
      </c>
      <c r="B9122" s="35">
        <v>45559</v>
      </c>
      <c r="C9122" s="3" t="s">
        <v>151</v>
      </c>
      <c r="D9122" s="3" t="s">
        <v>252</v>
      </c>
      <c r="E9122" s="3" t="s">
        <v>282</v>
      </c>
      <c r="F9122" s="3">
        <v>4000</v>
      </c>
      <c r="G9122" s="3">
        <v>10</v>
      </c>
      <c r="H9122" s="39">
        <f>Vata_Sales[[#This Row],[Final Price]]/Vata_Sales[[#This Row],[Actual Quantity]]</f>
        <v>10</v>
      </c>
      <c r="I9122" s="36">
        <f>IF(Vata_Sales[[#This Row],[Ref Unit]]="Single",Vata_Sales[[#This Row],[Quantity]],VLOOKUP(Vata_Sales[[#This Row],[Ref Unit]],Cat_Unit[],2,0)*Vata_Sales[[#This Row],[Quantity]])</f>
        <v>4000</v>
      </c>
      <c r="J9122" s="37">
        <f>Vata_Sales[[#This Row],[Quantity]]*Vata_Sales[[#This Row],[Rate]]</f>
        <v>40000</v>
      </c>
      <c r="L9122" s="37">
        <f>Vata_Sales[[#This Row],[Price]]-Vata_Sales[[#This Row],[Discount]]</f>
        <v>40000</v>
      </c>
      <c r="N9122" s="3" t="str">
        <f>VLOOKUP(Vata_Sales[[#This Row],[Product Name]],Category_table[#Data],2,0)</f>
        <v>1no</v>
      </c>
      <c r="O9122" s="3">
        <f>VLOOKUP(Vata_Sales[[#This Row],[Product Name]],Category_table[#Data],3,0)</f>
        <v>1</v>
      </c>
      <c r="P9122" s="41">
        <f>VLOOKUP(Vata_Sales[[#This Row],[Product Name]],Category_table[],4,0)</f>
        <v>1</v>
      </c>
    </row>
    <row r="9123" spans="1:16" ht="25.5" customHeight="1" x14ac:dyDescent="0.25">
      <c r="A9123" s="3">
        <v>267</v>
      </c>
      <c r="B9123" s="35">
        <v>45559</v>
      </c>
      <c r="C9123" s="3" t="s">
        <v>922</v>
      </c>
      <c r="D9123" s="3" t="s">
        <v>163</v>
      </c>
      <c r="E9123" s="3" t="s">
        <v>282</v>
      </c>
      <c r="F9123" s="3">
        <v>1000</v>
      </c>
      <c r="G9123" s="3">
        <v>9</v>
      </c>
      <c r="H9123" s="39">
        <f>Vata_Sales[[#This Row],[Final Price]]/Vata_Sales[[#This Row],[Actual Quantity]]</f>
        <v>9</v>
      </c>
      <c r="I9123" s="36">
        <f>IF(Vata_Sales[[#This Row],[Ref Unit]]="Single",Vata_Sales[[#This Row],[Quantity]],VLOOKUP(Vata_Sales[[#This Row],[Ref Unit]],Cat_Unit[],2,0)*Vata_Sales[[#This Row],[Quantity]])</f>
        <v>1000</v>
      </c>
      <c r="J9123" s="37">
        <f>Vata_Sales[[#This Row],[Quantity]]*Vata_Sales[[#This Row],[Rate]]</f>
        <v>9000</v>
      </c>
      <c r="L9123" s="37">
        <f>Vata_Sales[[#This Row],[Price]]-Vata_Sales[[#This Row],[Discount]]</f>
        <v>9000</v>
      </c>
      <c r="N9123" s="3" t="str">
        <f>VLOOKUP(Vata_Sales[[#This Row],[Product Name]],Category_table[#Data],2,0)</f>
        <v>2no</v>
      </c>
      <c r="O9123" s="3">
        <f>VLOOKUP(Vata_Sales[[#This Row],[Product Name]],Category_table[#Data],3,0)</f>
        <v>3</v>
      </c>
      <c r="P9123" s="41">
        <f>VLOOKUP(Vata_Sales[[#This Row],[Product Name]],Category_table[],4,0)</f>
        <v>3</v>
      </c>
    </row>
    <row r="9124" spans="1:16" ht="25.5" customHeight="1" x14ac:dyDescent="0.25">
      <c r="A9124" s="3">
        <v>268</v>
      </c>
      <c r="B9124" s="35">
        <v>45559</v>
      </c>
      <c r="C9124" s="3" t="s">
        <v>151</v>
      </c>
      <c r="D9124" s="3" t="s">
        <v>252</v>
      </c>
      <c r="E9124" s="3" t="s">
        <v>282</v>
      </c>
      <c r="F9124" s="3">
        <v>100</v>
      </c>
      <c r="G9124" s="3">
        <v>11</v>
      </c>
      <c r="H9124" s="39">
        <f>Vata_Sales[[#This Row],[Final Price]]/Vata_Sales[[#This Row],[Actual Quantity]]</f>
        <v>11</v>
      </c>
      <c r="I9124" s="36">
        <f>IF(Vata_Sales[[#This Row],[Ref Unit]]="Single",Vata_Sales[[#This Row],[Quantity]],VLOOKUP(Vata_Sales[[#This Row],[Ref Unit]],Cat_Unit[],2,0)*Vata_Sales[[#This Row],[Quantity]])</f>
        <v>100</v>
      </c>
      <c r="J9124" s="37">
        <f>Vata_Sales[[#This Row],[Quantity]]*Vata_Sales[[#This Row],[Rate]]</f>
        <v>1100</v>
      </c>
      <c r="L9124" s="37">
        <f>Vata_Sales[[#This Row],[Price]]-Vata_Sales[[#This Row],[Discount]]</f>
        <v>1100</v>
      </c>
      <c r="N9124" s="3" t="str">
        <f>VLOOKUP(Vata_Sales[[#This Row],[Product Name]],Category_table[#Data],2,0)</f>
        <v>1no</v>
      </c>
      <c r="O9124" s="3">
        <f>VLOOKUP(Vata_Sales[[#This Row],[Product Name]],Category_table[#Data],3,0)</f>
        <v>1</v>
      </c>
      <c r="P9124" s="41">
        <f>VLOOKUP(Vata_Sales[[#This Row],[Product Name]],Category_table[],4,0)</f>
        <v>1</v>
      </c>
    </row>
    <row r="9125" spans="1:16" ht="25.5" customHeight="1" x14ac:dyDescent="0.25">
      <c r="A9125" s="3">
        <v>269</v>
      </c>
      <c r="B9125" s="35">
        <v>45559</v>
      </c>
      <c r="C9125" s="3" t="s">
        <v>897</v>
      </c>
      <c r="D9125" s="3" t="s">
        <v>149</v>
      </c>
      <c r="E9125" s="3" t="s">
        <v>27</v>
      </c>
      <c r="F9125" s="3">
        <v>1</v>
      </c>
      <c r="G9125" s="3">
        <v>1400</v>
      </c>
      <c r="H9125" s="39">
        <f>Vata_Sales[[#This Row],[Final Price]]/Vata_Sales[[#This Row],[Actual Quantity]]</f>
        <v>2.3333333333333335</v>
      </c>
      <c r="I9125" s="36">
        <f>IF(Vata_Sales[[#This Row],[Ref Unit]]="Single",Vata_Sales[[#This Row],[Quantity]],VLOOKUP(Vata_Sales[[#This Row],[Ref Unit]],Cat_Unit[],2,0)*Vata_Sales[[#This Row],[Quantity]])</f>
        <v>600</v>
      </c>
      <c r="J9125" s="37">
        <f>Vata_Sales[[#This Row],[Quantity]]*Vata_Sales[[#This Row],[Rate]]</f>
        <v>1400</v>
      </c>
      <c r="L9125" s="37">
        <f>Vata_Sales[[#This Row],[Price]]-Vata_Sales[[#This Row],[Discount]]</f>
        <v>1400</v>
      </c>
      <c r="N9125" s="3" t="str">
        <f>VLOOKUP(Vata_Sales[[#This Row],[Product Name]],Category_table[#Data],2,0)</f>
        <v>Adla_3</v>
      </c>
      <c r="O9125" s="3">
        <f>VLOOKUP(Vata_Sales[[#This Row],[Product Name]],Category_table[#Data],3,0)</f>
        <v>9</v>
      </c>
      <c r="P9125" s="41">
        <f>VLOOKUP(Vata_Sales[[#This Row],[Product Name]],Category_table[],4,0)</f>
        <v>7</v>
      </c>
    </row>
    <row r="9126" spans="1:16" ht="25.5" customHeight="1" x14ac:dyDescent="0.25">
      <c r="A9126" s="3">
        <v>270</v>
      </c>
      <c r="B9126" s="35">
        <v>45559</v>
      </c>
      <c r="C9126" s="3" t="s">
        <v>806</v>
      </c>
      <c r="D9126" s="3" t="s">
        <v>940</v>
      </c>
      <c r="E9126" s="3" t="s">
        <v>194</v>
      </c>
      <c r="F9126" s="3">
        <v>35</v>
      </c>
      <c r="G9126" s="3">
        <v>100</v>
      </c>
      <c r="H9126" s="39">
        <f>Vata_Sales[[#This Row],[Final Price]]/Vata_Sales[[#This Row],[Actual Quantity]]</f>
        <v>10</v>
      </c>
      <c r="I9126" s="36">
        <f>IF(Vata_Sales[[#This Row],[Ref Unit]]="Single",Vata_Sales[[#This Row],[Quantity]],VLOOKUP(Vata_Sales[[#This Row],[Ref Unit]],Cat_Unit[],2,0)*Vata_Sales[[#This Row],[Quantity]])</f>
        <v>350</v>
      </c>
      <c r="J9126" s="37">
        <f>Vata_Sales[[#This Row],[Quantity]]*Vata_Sales[[#This Row],[Rate]]</f>
        <v>3500</v>
      </c>
      <c r="L9126" s="37">
        <f>Vata_Sales[[#This Row],[Price]]-Vata_Sales[[#This Row],[Discount]]</f>
        <v>3500</v>
      </c>
      <c r="N9126" s="3" t="str">
        <f>VLOOKUP(Vata_Sales[[#This Row],[Product Name]],Category_table[#Data],2,0)</f>
        <v>Khowa</v>
      </c>
      <c r="O9126" s="3">
        <f>VLOOKUP(Vata_Sales[[#This Row],[Product Name]],Category_table[#Data],3,0)</f>
        <v>8</v>
      </c>
      <c r="P9126" s="41">
        <f>VLOOKUP(Vata_Sales[[#This Row],[Product Name]],Category_table[],4,0)</f>
        <v>7</v>
      </c>
    </row>
    <row r="9127" spans="1:16" ht="25.5" customHeight="1" x14ac:dyDescent="0.25">
      <c r="A9127" s="3">
        <v>271</v>
      </c>
      <c r="B9127" s="35">
        <v>45560</v>
      </c>
      <c r="C9127" s="3" t="s">
        <v>806</v>
      </c>
      <c r="D9127" s="3" t="s">
        <v>34</v>
      </c>
      <c r="E9127" s="3" t="s">
        <v>282</v>
      </c>
      <c r="F9127" s="3">
        <v>1000</v>
      </c>
      <c r="G9127" s="3">
        <v>7</v>
      </c>
      <c r="H9127" s="39">
        <f>Vata_Sales[[#This Row],[Final Price]]/Vata_Sales[[#This Row],[Actual Quantity]]</f>
        <v>7</v>
      </c>
      <c r="I9127" s="36">
        <f>IF(Vata_Sales[[#This Row],[Ref Unit]]="Single",Vata_Sales[[#This Row],[Quantity]],VLOOKUP(Vata_Sales[[#This Row],[Ref Unit]],Cat_Unit[],2,0)*Vata_Sales[[#This Row],[Quantity]])</f>
        <v>1000</v>
      </c>
      <c r="J9127" s="37">
        <f>Vata_Sales[[#This Row],[Quantity]]*Vata_Sales[[#This Row],[Rate]]</f>
        <v>7000</v>
      </c>
      <c r="L9127" s="37">
        <f>Vata_Sales[[#This Row],[Price]]-Vata_Sales[[#This Row],[Discount]]</f>
        <v>7000</v>
      </c>
      <c r="N9127" s="3" t="str">
        <f>VLOOKUP(Vata_Sales[[#This Row],[Product Name]],Category_table[#Data],2,0)</f>
        <v>Goyra</v>
      </c>
      <c r="O9127" s="3">
        <f>VLOOKUP(Vata_Sales[[#This Row],[Product Name]],Category_table[#Data],3,0)</f>
        <v>6</v>
      </c>
      <c r="P9127" s="41">
        <f>VLOOKUP(Vata_Sales[[#This Row],[Product Name]],Category_table[],4,0)</f>
        <v>6</v>
      </c>
    </row>
    <row r="9128" spans="1:16" ht="25.5" customHeight="1" x14ac:dyDescent="0.25">
      <c r="A9128" s="3">
        <v>272</v>
      </c>
      <c r="B9128" s="35">
        <v>45560</v>
      </c>
      <c r="C9128" s="3" t="s">
        <v>1089</v>
      </c>
      <c r="D9128" s="3" t="s">
        <v>163</v>
      </c>
      <c r="E9128" s="3" t="s">
        <v>282</v>
      </c>
      <c r="F9128" s="3">
        <v>5000</v>
      </c>
      <c r="G9128" s="3">
        <v>9</v>
      </c>
      <c r="H9128" s="39">
        <f>Vata_Sales[[#This Row],[Final Price]]/Vata_Sales[[#This Row],[Actual Quantity]]</f>
        <v>9</v>
      </c>
      <c r="I9128" s="36">
        <f>IF(Vata_Sales[[#This Row],[Ref Unit]]="Single",Vata_Sales[[#This Row],[Quantity]],VLOOKUP(Vata_Sales[[#This Row],[Ref Unit]],Cat_Unit[],2,0)*Vata_Sales[[#This Row],[Quantity]])</f>
        <v>5000</v>
      </c>
      <c r="J9128" s="37">
        <f>Vata_Sales[[#This Row],[Quantity]]*Vata_Sales[[#This Row],[Rate]]</f>
        <v>45000</v>
      </c>
      <c r="L9128" s="37">
        <f>Vata_Sales[[#This Row],[Price]]-Vata_Sales[[#This Row],[Discount]]</f>
        <v>45000</v>
      </c>
      <c r="N9128" s="3" t="str">
        <f>VLOOKUP(Vata_Sales[[#This Row],[Product Name]],Category_table[#Data],2,0)</f>
        <v>2no</v>
      </c>
      <c r="O9128" s="3">
        <f>VLOOKUP(Vata_Sales[[#This Row],[Product Name]],Category_table[#Data],3,0)</f>
        <v>3</v>
      </c>
      <c r="P9128" s="41">
        <f>VLOOKUP(Vata_Sales[[#This Row],[Product Name]],Category_table[],4,0)</f>
        <v>3</v>
      </c>
    </row>
    <row r="9129" spans="1:16" ht="25.5" customHeight="1" x14ac:dyDescent="0.25">
      <c r="A9129" s="3">
        <v>273</v>
      </c>
      <c r="B9129" s="35">
        <v>45560</v>
      </c>
      <c r="C9129" s="3" t="s">
        <v>165</v>
      </c>
      <c r="D9129" s="3" t="s">
        <v>203</v>
      </c>
      <c r="E9129" s="3" t="s">
        <v>282</v>
      </c>
      <c r="F9129" s="3">
        <v>5000</v>
      </c>
      <c r="G9129" s="3">
        <v>7</v>
      </c>
      <c r="H9129" s="39">
        <f>Vata_Sales[[#This Row],[Final Price]]/Vata_Sales[[#This Row],[Actual Quantity]]</f>
        <v>7</v>
      </c>
      <c r="I9129" s="36">
        <f>IF(Vata_Sales[[#This Row],[Ref Unit]]="Single",Vata_Sales[[#This Row],[Quantity]],VLOOKUP(Vata_Sales[[#This Row],[Ref Unit]],Cat_Unit[],2,0)*Vata_Sales[[#This Row],[Quantity]])</f>
        <v>5000</v>
      </c>
      <c r="J9129" s="37">
        <f>Vata_Sales[[#This Row],[Quantity]]*Vata_Sales[[#This Row],[Rate]]</f>
        <v>35000</v>
      </c>
      <c r="L9129" s="37">
        <f>Vata_Sales[[#This Row],[Price]]-Vata_Sales[[#This Row],[Discount]]</f>
        <v>35000</v>
      </c>
      <c r="N9129" s="3" t="str">
        <f>VLOOKUP(Vata_Sales[[#This Row],[Product Name]],Category_table[#Data],2,0)</f>
        <v>Kara</v>
      </c>
      <c r="O9129" s="3">
        <f>VLOOKUP(Vata_Sales[[#This Row],[Product Name]],Category_table[#Data],3,0)</f>
        <v>4</v>
      </c>
      <c r="P9129" s="41">
        <f>VLOOKUP(Vata_Sales[[#This Row],[Product Name]],Category_table[],4,0)</f>
        <v>4</v>
      </c>
    </row>
    <row r="9130" spans="1:16" ht="25.5" customHeight="1" x14ac:dyDescent="0.25">
      <c r="A9130" s="3">
        <v>274</v>
      </c>
      <c r="B9130" s="35">
        <v>45560</v>
      </c>
      <c r="C9130" s="3" t="s">
        <v>151</v>
      </c>
      <c r="D9130" s="3" t="s">
        <v>252</v>
      </c>
      <c r="E9130" s="3" t="s">
        <v>282</v>
      </c>
      <c r="F9130" s="3">
        <v>1000</v>
      </c>
      <c r="G9130" s="3">
        <v>10</v>
      </c>
      <c r="H9130" s="39">
        <f>Vata_Sales[[#This Row],[Final Price]]/Vata_Sales[[#This Row],[Actual Quantity]]</f>
        <v>10</v>
      </c>
      <c r="I9130" s="36">
        <f>IF(Vata_Sales[[#This Row],[Ref Unit]]="Single",Vata_Sales[[#This Row],[Quantity]],VLOOKUP(Vata_Sales[[#This Row],[Ref Unit]],Cat_Unit[],2,0)*Vata_Sales[[#This Row],[Quantity]])</f>
        <v>1000</v>
      </c>
      <c r="J9130" s="37">
        <f>Vata_Sales[[#This Row],[Quantity]]*Vata_Sales[[#This Row],[Rate]]</f>
        <v>10000</v>
      </c>
      <c r="L9130" s="37">
        <f>Vata_Sales[[#This Row],[Price]]-Vata_Sales[[#This Row],[Discount]]</f>
        <v>10000</v>
      </c>
      <c r="N9130" s="3" t="str">
        <f>VLOOKUP(Vata_Sales[[#This Row],[Product Name]],Category_table[#Data],2,0)</f>
        <v>1no</v>
      </c>
      <c r="O9130" s="3">
        <f>VLOOKUP(Vata_Sales[[#This Row],[Product Name]],Category_table[#Data],3,0)</f>
        <v>1</v>
      </c>
      <c r="P9130" s="41">
        <f>VLOOKUP(Vata_Sales[[#This Row],[Product Name]],Category_table[],4,0)</f>
        <v>1</v>
      </c>
    </row>
    <row r="9131" spans="1:16" ht="25.5" customHeight="1" x14ac:dyDescent="0.25">
      <c r="A9131" s="3">
        <v>275</v>
      </c>
      <c r="B9131" s="35">
        <v>45560</v>
      </c>
      <c r="C9131" s="3" t="s">
        <v>806</v>
      </c>
      <c r="D9131" s="3" t="s">
        <v>203</v>
      </c>
      <c r="E9131" s="3" t="s">
        <v>282</v>
      </c>
      <c r="F9131" s="3">
        <v>3000</v>
      </c>
      <c r="G9131" s="3">
        <v>7.5</v>
      </c>
      <c r="H9131" s="39">
        <f>Vata_Sales[[#This Row],[Final Price]]/Vata_Sales[[#This Row],[Actual Quantity]]</f>
        <v>7.5</v>
      </c>
      <c r="I9131" s="36">
        <f>IF(Vata_Sales[[#This Row],[Ref Unit]]="Single",Vata_Sales[[#This Row],[Quantity]],VLOOKUP(Vata_Sales[[#This Row],[Ref Unit]],Cat_Unit[],2,0)*Vata_Sales[[#This Row],[Quantity]])</f>
        <v>3000</v>
      </c>
      <c r="J9131" s="37">
        <f>Vata_Sales[[#This Row],[Quantity]]*Vata_Sales[[#This Row],[Rate]]</f>
        <v>22500</v>
      </c>
      <c r="L9131" s="37">
        <f>Vata_Sales[[#This Row],[Price]]-Vata_Sales[[#This Row],[Discount]]</f>
        <v>22500</v>
      </c>
      <c r="N9131" s="3" t="str">
        <f>VLOOKUP(Vata_Sales[[#This Row],[Product Name]],Category_table[#Data],2,0)</f>
        <v>Kara</v>
      </c>
      <c r="O9131" s="3">
        <f>VLOOKUP(Vata_Sales[[#This Row],[Product Name]],Category_table[#Data],3,0)</f>
        <v>4</v>
      </c>
      <c r="P9131" s="41">
        <f>VLOOKUP(Vata_Sales[[#This Row],[Product Name]],Category_table[],4,0)</f>
        <v>4</v>
      </c>
    </row>
    <row r="9132" spans="1:16" ht="25.5" customHeight="1" x14ac:dyDescent="0.25">
      <c r="A9132" s="3">
        <v>276</v>
      </c>
      <c r="B9132" s="35">
        <v>45560</v>
      </c>
      <c r="C9132" s="3" t="s">
        <v>806</v>
      </c>
      <c r="D9132" s="3" t="s">
        <v>203</v>
      </c>
      <c r="E9132" s="3" t="s">
        <v>282</v>
      </c>
      <c r="F9132" s="3">
        <v>2000</v>
      </c>
      <c r="G9132" s="3">
        <v>7.5</v>
      </c>
      <c r="H9132" s="39">
        <f>Vata_Sales[[#This Row],[Final Price]]/Vata_Sales[[#This Row],[Actual Quantity]]</f>
        <v>7.5</v>
      </c>
      <c r="I9132" s="36">
        <f>IF(Vata_Sales[[#This Row],[Ref Unit]]="Single",Vata_Sales[[#This Row],[Quantity]],VLOOKUP(Vata_Sales[[#This Row],[Ref Unit]],Cat_Unit[],2,0)*Vata_Sales[[#This Row],[Quantity]])</f>
        <v>2000</v>
      </c>
      <c r="J9132" s="37">
        <f>Vata_Sales[[#This Row],[Quantity]]*Vata_Sales[[#This Row],[Rate]]</f>
        <v>15000</v>
      </c>
      <c r="L9132" s="37">
        <f>Vata_Sales[[#This Row],[Price]]-Vata_Sales[[#This Row],[Discount]]</f>
        <v>15000</v>
      </c>
      <c r="N9132" s="3" t="str">
        <f>VLOOKUP(Vata_Sales[[#This Row],[Product Name]],Category_table[#Data],2,0)</f>
        <v>Kara</v>
      </c>
      <c r="O9132" s="3">
        <f>VLOOKUP(Vata_Sales[[#This Row],[Product Name]],Category_table[#Data],3,0)</f>
        <v>4</v>
      </c>
      <c r="P9132" s="41">
        <f>VLOOKUP(Vata_Sales[[#This Row],[Product Name]],Category_table[],4,0)</f>
        <v>4</v>
      </c>
    </row>
    <row r="9133" spans="1:16" ht="25.5" customHeight="1" x14ac:dyDescent="0.25">
      <c r="A9133" s="3">
        <v>277</v>
      </c>
      <c r="B9133" s="35">
        <v>45560</v>
      </c>
      <c r="C9133" s="3" t="s">
        <v>165</v>
      </c>
      <c r="D9133" s="3" t="s">
        <v>203</v>
      </c>
      <c r="E9133" s="3" t="s">
        <v>282</v>
      </c>
      <c r="F9133" s="3">
        <v>3000</v>
      </c>
      <c r="G9133" s="3">
        <v>7.5</v>
      </c>
      <c r="H9133" s="39">
        <f>Vata_Sales[[#This Row],[Final Price]]/Vata_Sales[[#This Row],[Actual Quantity]]</f>
        <v>7.5</v>
      </c>
      <c r="I9133" s="36">
        <f>IF(Vata_Sales[[#This Row],[Ref Unit]]="Single",Vata_Sales[[#This Row],[Quantity]],VLOOKUP(Vata_Sales[[#This Row],[Ref Unit]],Cat_Unit[],2,0)*Vata_Sales[[#This Row],[Quantity]])</f>
        <v>3000</v>
      </c>
      <c r="J9133" s="37">
        <f>Vata_Sales[[#This Row],[Quantity]]*Vata_Sales[[#This Row],[Rate]]</f>
        <v>22500</v>
      </c>
      <c r="L9133" s="37">
        <f>Vata_Sales[[#This Row],[Price]]-Vata_Sales[[#This Row],[Discount]]</f>
        <v>22500</v>
      </c>
      <c r="N9133" s="3" t="str">
        <f>VLOOKUP(Vata_Sales[[#This Row],[Product Name]],Category_table[#Data],2,0)</f>
        <v>Kara</v>
      </c>
      <c r="O9133" s="3">
        <f>VLOOKUP(Vata_Sales[[#This Row],[Product Name]],Category_table[#Data],3,0)</f>
        <v>4</v>
      </c>
      <c r="P9133" s="41">
        <f>VLOOKUP(Vata_Sales[[#This Row],[Product Name]],Category_table[],4,0)</f>
        <v>4</v>
      </c>
    </row>
    <row r="9134" spans="1:16" ht="25.5" customHeight="1" x14ac:dyDescent="0.25">
      <c r="A9134" s="3">
        <v>278</v>
      </c>
      <c r="B9134" s="35">
        <v>45560</v>
      </c>
      <c r="C9134" s="3" t="s">
        <v>806</v>
      </c>
      <c r="D9134" s="3" t="s">
        <v>163</v>
      </c>
      <c r="E9134" s="3" t="s">
        <v>282</v>
      </c>
      <c r="F9134" s="3">
        <v>4000</v>
      </c>
      <c r="G9134" s="3">
        <v>8.6</v>
      </c>
      <c r="H9134" s="39">
        <f>Vata_Sales[[#This Row],[Final Price]]/Vata_Sales[[#This Row],[Actual Quantity]]</f>
        <v>8.6</v>
      </c>
      <c r="I9134" s="36">
        <f>IF(Vata_Sales[[#This Row],[Ref Unit]]="Single",Vata_Sales[[#This Row],[Quantity]],VLOOKUP(Vata_Sales[[#This Row],[Ref Unit]],Cat_Unit[],2,0)*Vata_Sales[[#This Row],[Quantity]])</f>
        <v>4000</v>
      </c>
      <c r="J9134" s="37">
        <f>Vata_Sales[[#This Row],[Quantity]]*Vata_Sales[[#This Row],[Rate]]</f>
        <v>34400</v>
      </c>
      <c r="L9134" s="37">
        <f>Vata_Sales[[#This Row],[Price]]-Vata_Sales[[#This Row],[Discount]]</f>
        <v>34400</v>
      </c>
      <c r="N9134" s="3" t="str">
        <f>VLOOKUP(Vata_Sales[[#This Row],[Product Name]],Category_table[#Data],2,0)</f>
        <v>2no</v>
      </c>
      <c r="O9134" s="3">
        <f>VLOOKUP(Vata_Sales[[#This Row],[Product Name]],Category_table[#Data],3,0)</f>
        <v>3</v>
      </c>
      <c r="P9134" s="41">
        <f>VLOOKUP(Vata_Sales[[#This Row],[Product Name]],Category_table[],4,0)</f>
        <v>3</v>
      </c>
    </row>
    <row r="9135" spans="1:16" ht="25.5" customHeight="1" x14ac:dyDescent="0.25">
      <c r="A9135" s="3">
        <v>279</v>
      </c>
      <c r="B9135" s="35">
        <v>45560</v>
      </c>
      <c r="C9135" s="3" t="s">
        <v>906</v>
      </c>
      <c r="D9135" s="3" t="s">
        <v>163</v>
      </c>
      <c r="E9135" s="3" t="s">
        <v>282</v>
      </c>
      <c r="F9135" s="3">
        <v>100</v>
      </c>
      <c r="G9135" s="3">
        <v>9</v>
      </c>
      <c r="H9135" s="39">
        <f>Vata_Sales[[#This Row],[Final Price]]/Vata_Sales[[#This Row],[Actual Quantity]]</f>
        <v>9</v>
      </c>
      <c r="I9135" s="36">
        <f>IF(Vata_Sales[[#This Row],[Ref Unit]]="Single",Vata_Sales[[#This Row],[Quantity]],VLOOKUP(Vata_Sales[[#This Row],[Ref Unit]],Cat_Unit[],2,0)*Vata_Sales[[#This Row],[Quantity]])</f>
        <v>100</v>
      </c>
      <c r="J9135" s="37">
        <f>Vata_Sales[[#This Row],[Quantity]]*Vata_Sales[[#This Row],[Rate]]</f>
        <v>900</v>
      </c>
      <c r="L9135" s="37">
        <f>Vata_Sales[[#This Row],[Price]]-Vata_Sales[[#This Row],[Discount]]</f>
        <v>900</v>
      </c>
      <c r="N9135" s="3" t="str">
        <f>VLOOKUP(Vata_Sales[[#This Row],[Product Name]],Category_table[#Data],2,0)</f>
        <v>2no</v>
      </c>
      <c r="O9135" s="3">
        <f>VLOOKUP(Vata_Sales[[#This Row],[Product Name]],Category_table[#Data],3,0)</f>
        <v>3</v>
      </c>
      <c r="P9135" s="41">
        <f>VLOOKUP(Vata_Sales[[#This Row],[Product Name]],Category_table[],4,0)</f>
        <v>3</v>
      </c>
    </row>
    <row r="9136" spans="1:16" ht="25.5" customHeight="1" x14ac:dyDescent="0.25">
      <c r="A9136" s="3">
        <v>280</v>
      </c>
      <c r="B9136" s="35">
        <v>45560</v>
      </c>
      <c r="C9136" s="3" t="s">
        <v>897</v>
      </c>
      <c r="D9136" s="3" t="s">
        <v>163</v>
      </c>
      <c r="E9136" s="3" t="s">
        <v>282</v>
      </c>
      <c r="F9136" s="3">
        <v>100</v>
      </c>
      <c r="G9136" s="3">
        <v>9</v>
      </c>
      <c r="H9136" s="39">
        <f>Vata_Sales[[#This Row],[Final Price]]/Vata_Sales[[#This Row],[Actual Quantity]]</f>
        <v>9</v>
      </c>
      <c r="I9136" s="36">
        <f>IF(Vata_Sales[[#This Row],[Ref Unit]]="Single",Vata_Sales[[#This Row],[Quantity]],VLOOKUP(Vata_Sales[[#This Row],[Ref Unit]],Cat_Unit[],2,0)*Vata_Sales[[#This Row],[Quantity]])</f>
        <v>100</v>
      </c>
      <c r="J9136" s="37">
        <f>Vata_Sales[[#This Row],[Quantity]]*Vata_Sales[[#This Row],[Rate]]</f>
        <v>900</v>
      </c>
      <c r="L9136" s="37">
        <f>Vata_Sales[[#This Row],[Price]]-Vata_Sales[[#This Row],[Discount]]</f>
        <v>900</v>
      </c>
      <c r="N9136" s="3" t="str">
        <f>VLOOKUP(Vata_Sales[[#This Row],[Product Name]],Category_table[#Data],2,0)</f>
        <v>2no</v>
      </c>
      <c r="O9136" s="3">
        <f>VLOOKUP(Vata_Sales[[#This Row],[Product Name]],Category_table[#Data],3,0)</f>
        <v>3</v>
      </c>
      <c r="P9136" s="41">
        <f>VLOOKUP(Vata_Sales[[#This Row],[Product Name]],Category_table[],4,0)</f>
        <v>3</v>
      </c>
    </row>
    <row r="9137" spans="1:16" ht="25.5" customHeight="1" x14ac:dyDescent="0.25">
      <c r="A9137" s="3">
        <v>281</v>
      </c>
      <c r="B9137" s="35">
        <v>45563</v>
      </c>
      <c r="C9137" s="3" t="s">
        <v>806</v>
      </c>
      <c r="D9137" s="3" t="s">
        <v>163</v>
      </c>
      <c r="E9137" s="3" t="s">
        <v>282</v>
      </c>
      <c r="F9137" s="3">
        <v>1000</v>
      </c>
      <c r="G9137" s="3">
        <v>9</v>
      </c>
      <c r="H9137" s="39">
        <f>Vata_Sales[[#This Row],[Final Price]]/Vata_Sales[[#This Row],[Actual Quantity]]</f>
        <v>9</v>
      </c>
      <c r="I9137" s="36">
        <f>IF(Vata_Sales[[#This Row],[Ref Unit]]="Single",Vata_Sales[[#This Row],[Quantity]],VLOOKUP(Vata_Sales[[#This Row],[Ref Unit]],Cat_Unit[],2,0)*Vata_Sales[[#This Row],[Quantity]])</f>
        <v>1000</v>
      </c>
      <c r="J9137" s="37">
        <f>Vata_Sales[[#This Row],[Quantity]]*Vata_Sales[[#This Row],[Rate]]</f>
        <v>9000</v>
      </c>
      <c r="L9137" s="37">
        <f>Vata_Sales[[#This Row],[Price]]-Vata_Sales[[#This Row],[Discount]]</f>
        <v>9000</v>
      </c>
      <c r="N9137" s="3" t="str">
        <f>VLOOKUP(Vata_Sales[[#This Row],[Product Name]],Category_table[#Data],2,0)</f>
        <v>2no</v>
      </c>
      <c r="O9137" s="3">
        <f>VLOOKUP(Vata_Sales[[#This Row],[Product Name]],Category_table[#Data],3,0)</f>
        <v>3</v>
      </c>
      <c r="P9137" s="41">
        <f>VLOOKUP(Vata_Sales[[#This Row],[Product Name]],Category_table[],4,0)</f>
        <v>3</v>
      </c>
    </row>
    <row r="9138" spans="1:16" ht="25.5" customHeight="1" x14ac:dyDescent="0.25">
      <c r="A9138" s="3">
        <v>282</v>
      </c>
      <c r="B9138" s="35">
        <v>45563</v>
      </c>
      <c r="C9138" s="3" t="s">
        <v>922</v>
      </c>
      <c r="D9138" s="3" t="s">
        <v>203</v>
      </c>
      <c r="E9138" s="3" t="s">
        <v>282</v>
      </c>
      <c r="F9138" s="3">
        <v>6000</v>
      </c>
      <c r="G9138" s="3">
        <v>7.5</v>
      </c>
      <c r="H9138" s="39">
        <f>Vata_Sales[[#This Row],[Final Price]]/Vata_Sales[[#This Row],[Actual Quantity]]</f>
        <v>7.5</v>
      </c>
      <c r="I9138" s="36">
        <f>IF(Vata_Sales[[#This Row],[Ref Unit]]="Single",Vata_Sales[[#This Row],[Quantity]],VLOOKUP(Vata_Sales[[#This Row],[Ref Unit]],Cat_Unit[],2,0)*Vata_Sales[[#This Row],[Quantity]])</f>
        <v>6000</v>
      </c>
      <c r="J9138" s="37">
        <f>Vata_Sales[[#This Row],[Quantity]]*Vata_Sales[[#This Row],[Rate]]</f>
        <v>45000</v>
      </c>
      <c r="L9138" s="37">
        <f>Vata_Sales[[#This Row],[Price]]-Vata_Sales[[#This Row],[Discount]]</f>
        <v>45000</v>
      </c>
      <c r="N9138" s="3" t="str">
        <f>VLOOKUP(Vata_Sales[[#This Row],[Product Name]],Category_table[#Data],2,0)</f>
        <v>Kara</v>
      </c>
      <c r="O9138" s="3">
        <f>VLOOKUP(Vata_Sales[[#This Row],[Product Name]],Category_table[#Data],3,0)</f>
        <v>4</v>
      </c>
      <c r="P9138" s="41">
        <f>VLOOKUP(Vata_Sales[[#This Row],[Product Name]],Category_table[],4,0)</f>
        <v>4</v>
      </c>
    </row>
    <row r="9139" spans="1:16" ht="25.5" customHeight="1" x14ac:dyDescent="0.25">
      <c r="A9139" s="3">
        <v>283</v>
      </c>
      <c r="B9139" s="35">
        <v>45563</v>
      </c>
      <c r="C9139" s="3" t="s">
        <v>806</v>
      </c>
      <c r="D9139" s="3" t="s">
        <v>203</v>
      </c>
      <c r="E9139" s="3" t="s">
        <v>282</v>
      </c>
      <c r="F9139" s="3">
        <v>1000</v>
      </c>
      <c r="G9139" s="3">
        <v>7.5</v>
      </c>
      <c r="H9139" s="39">
        <f>Vata_Sales[[#This Row],[Final Price]]/Vata_Sales[[#This Row],[Actual Quantity]]</f>
        <v>7.5</v>
      </c>
      <c r="I9139" s="36">
        <f>IF(Vata_Sales[[#This Row],[Ref Unit]]="Single",Vata_Sales[[#This Row],[Quantity]],VLOOKUP(Vata_Sales[[#This Row],[Ref Unit]],Cat_Unit[],2,0)*Vata_Sales[[#This Row],[Quantity]])</f>
        <v>1000</v>
      </c>
      <c r="J9139" s="37">
        <f>Vata_Sales[[#This Row],[Quantity]]*Vata_Sales[[#This Row],[Rate]]</f>
        <v>7500</v>
      </c>
      <c r="L9139" s="37">
        <f>Vata_Sales[[#This Row],[Price]]-Vata_Sales[[#This Row],[Discount]]</f>
        <v>7500</v>
      </c>
      <c r="N9139" s="3" t="str">
        <f>VLOOKUP(Vata_Sales[[#This Row],[Product Name]],Category_table[#Data],2,0)</f>
        <v>Kara</v>
      </c>
      <c r="O9139" s="3">
        <f>VLOOKUP(Vata_Sales[[#This Row],[Product Name]],Category_table[#Data],3,0)</f>
        <v>4</v>
      </c>
      <c r="P9139" s="41">
        <f>VLOOKUP(Vata_Sales[[#This Row],[Product Name]],Category_table[],4,0)</f>
        <v>4</v>
      </c>
    </row>
    <row r="9140" spans="1:16" ht="25.5" customHeight="1" x14ac:dyDescent="0.25">
      <c r="A9140" s="3">
        <v>284</v>
      </c>
      <c r="B9140" s="35">
        <v>45563</v>
      </c>
      <c r="C9140" s="3" t="s">
        <v>806</v>
      </c>
      <c r="D9140" s="3" t="s">
        <v>203</v>
      </c>
      <c r="E9140" s="3" t="s">
        <v>282</v>
      </c>
      <c r="F9140" s="3">
        <v>3000</v>
      </c>
      <c r="G9140" s="3">
        <v>7.5</v>
      </c>
      <c r="H9140" s="39">
        <f>Vata_Sales[[#This Row],[Final Price]]/Vata_Sales[[#This Row],[Actual Quantity]]</f>
        <v>7.5</v>
      </c>
      <c r="I9140" s="36">
        <f>IF(Vata_Sales[[#This Row],[Ref Unit]]="Single",Vata_Sales[[#This Row],[Quantity]],VLOOKUP(Vata_Sales[[#This Row],[Ref Unit]],Cat_Unit[],2,0)*Vata_Sales[[#This Row],[Quantity]])</f>
        <v>3000</v>
      </c>
      <c r="J9140" s="37">
        <f>Vata_Sales[[#This Row],[Quantity]]*Vata_Sales[[#This Row],[Rate]]</f>
        <v>22500</v>
      </c>
      <c r="L9140" s="37">
        <f>Vata_Sales[[#This Row],[Price]]-Vata_Sales[[#This Row],[Discount]]</f>
        <v>22500</v>
      </c>
      <c r="N9140" s="3" t="str">
        <f>VLOOKUP(Vata_Sales[[#This Row],[Product Name]],Category_table[#Data],2,0)</f>
        <v>Kara</v>
      </c>
      <c r="O9140" s="3">
        <f>VLOOKUP(Vata_Sales[[#This Row],[Product Name]],Category_table[#Data],3,0)</f>
        <v>4</v>
      </c>
      <c r="P9140" s="41">
        <f>VLOOKUP(Vata_Sales[[#This Row],[Product Name]],Category_table[],4,0)</f>
        <v>4</v>
      </c>
    </row>
    <row r="9141" spans="1:16" ht="25.5" customHeight="1" x14ac:dyDescent="0.25">
      <c r="A9141" s="3">
        <v>285</v>
      </c>
      <c r="B9141" s="35">
        <v>45563</v>
      </c>
      <c r="C9141" s="3" t="s">
        <v>897</v>
      </c>
      <c r="D9141" s="3" t="s">
        <v>34</v>
      </c>
      <c r="E9141" s="3" t="s">
        <v>282</v>
      </c>
      <c r="F9141" s="3">
        <v>2000</v>
      </c>
      <c r="G9141" s="3">
        <v>6.9</v>
      </c>
      <c r="H9141" s="39">
        <f>Vata_Sales[[#This Row],[Final Price]]/Vata_Sales[[#This Row],[Actual Quantity]]</f>
        <v>6.9</v>
      </c>
      <c r="I9141" s="36">
        <f>IF(Vata_Sales[[#This Row],[Ref Unit]]="Single",Vata_Sales[[#This Row],[Quantity]],VLOOKUP(Vata_Sales[[#This Row],[Ref Unit]],Cat_Unit[],2,0)*Vata_Sales[[#This Row],[Quantity]])</f>
        <v>2000</v>
      </c>
      <c r="J9141" s="37">
        <f>Vata_Sales[[#This Row],[Quantity]]*Vata_Sales[[#This Row],[Rate]]</f>
        <v>13800</v>
      </c>
      <c r="L9141" s="37">
        <f>Vata_Sales[[#This Row],[Price]]-Vata_Sales[[#This Row],[Discount]]</f>
        <v>13800</v>
      </c>
      <c r="N9141" s="3" t="str">
        <f>VLOOKUP(Vata_Sales[[#This Row],[Product Name]],Category_table[#Data],2,0)</f>
        <v>Goyra</v>
      </c>
      <c r="O9141" s="3">
        <f>VLOOKUP(Vata_Sales[[#This Row],[Product Name]],Category_table[#Data],3,0)</f>
        <v>6</v>
      </c>
      <c r="P9141" s="41">
        <f>VLOOKUP(Vata_Sales[[#This Row],[Product Name]],Category_table[],4,0)</f>
        <v>6</v>
      </c>
    </row>
    <row r="9142" spans="1:16" ht="25.5" customHeight="1" x14ac:dyDescent="0.25">
      <c r="A9142" s="3">
        <v>286</v>
      </c>
      <c r="B9142" s="35">
        <v>45563</v>
      </c>
      <c r="C9142" s="3" t="s">
        <v>165</v>
      </c>
      <c r="D9142" s="3" t="s">
        <v>203</v>
      </c>
      <c r="E9142" s="3" t="s">
        <v>282</v>
      </c>
      <c r="F9142" s="3">
        <v>2000</v>
      </c>
      <c r="G9142" s="3">
        <v>7.5</v>
      </c>
      <c r="H9142" s="39">
        <f>Vata_Sales[[#This Row],[Final Price]]/Vata_Sales[[#This Row],[Actual Quantity]]</f>
        <v>7.5</v>
      </c>
      <c r="I9142" s="36">
        <f>IF(Vata_Sales[[#This Row],[Ref Unit]]="Single",Vata_Sales[[#This Row],[Quantity]],VLOOKUP(Vata_Sales[[#This Row],[Ref Unit]],Cat_Unit[],2,0)*Vata_Sales[[#This Row],[Quantity]])</f>
        <v>2000</v>
      </c>
      <c r="J9142" s="37">
        <f>Vata_Sales[[#This Row],[Quantity]]*Vata_Sales[[#This Row],[Rate]]</f>
        <v>15000</v>
      </c>
      <c r="L9142" s="37">
        <f>Vata_Sales[[#This Row],[Price]]-Vata_Sales[[#This Row],[Discount]]</f>
        <v>15000</v>
      </c>
      <c r="N9142" s="3" t="str">
        <f>VLOOKUP(Vata_Sales[[#This Row],[Product Name]],Category_table[#Data],2,0)</f>
        <v>Kara</v>
      </c>
      <c r="O9142" s="3">
        <f>VLOOKUP(Vata_Sales[[#This Row],[Product Name]],Category_table[#Data],3,0)</f>
        <v>4</v>
      </c>
      <c r="P9142" s="41">
        <f>VLOOKUP(Vata_Sales[[#This Row],[Product Name]],Category_table[],4,0)</f>
        <v>4</v>
      </c>
    </row>
    <row r="9143" spans="1:16" ht="25.5" customHeight="1" x14ac:dyDescent="0.25">
      <c r="A9143" s="3">
        <v>287</v>
      </c>
      <c r="B9143" s="35">
        <v>45564</v>
      </c>
      <c r="C9143" s="3" t="s">
        <v>897</v>
      </c>
      <c r="D9143" s="3" t="s">
        <v>163</v>
      </c>
      <c r="E9143" s="3" t="s">
        <v>282</v>
      </c>
      <c r="F9143" s="3">
        <v>3000</v>
      </c>
      <c r="G9143" s="3">
        <v>9</v>
      </c>
      <c r="H9143" s="39">
        <f>Vata_Sales[[#This Row],[Final Price]]/Vata_Sales[[#This Row],[Actual Quantity]]</f>
        <v>9</v>
      </c>
      <c r="I9143" s="36">
        <f>IF(Vata_Sales[[#This Row],[Ref Unit]]="Single",Vata_Sales[[#This Row],[Quantity]],VLOOKUP(Vata_Sales[[#This Row],[Ref Unit]],Cat_Unit[],2,0)*Vata_Sales[[#This Row],[Quantity]])</f>
        <v>3000</v>
      </c>
      <c r="J9143" s="37">
        <f>Vata_Sales[[#This Row],[Quantity]]*Vata_Sales[[#This Row],[Rate]]</f>
        <v>27000</v>
      </c>
      <c r="L9143" s="37">
        <f>Vata_Sales[[#This Row],[Price]]-Vata_Sales[[#This Row],[Discount]]</f>
        <v>27000</v>
      </c>
      <c r="N9143" s="3" t="str">
        <f>VLOOKUP(Vata_Sales[[#This Row],[Product Name]],Category_table[#Data],2,0)</f>
        <v>2no</v>
      </c>
      <c r="O9143" s="3">
        <f>VLOOKUP(Vata_Sales[[#This Row],[Product Name]],Category_table[#Data],3,0)</f>
        <v>3</v>
      </c>
      <c r="P9143" s="41">
        <f>VLOOKUP(Vata_Sales[[#This Row],[Product Name]],Category_table[],4,0)</f>
        <v>3</v>
      </c>
    </row>
    <row r="9144" spans="1:16" ht="25.5" customHeight="1" x14ac:dyDescent="0.25">
      <c r="A9144" s="3">
        <v>288</v>
      </c>
      <c r="B9144" s="35">
        <v>45564</v>
      </c>
      <c r="C9144" s="3" t="s">
        <v>897</v>
      </c>
      <c r="D9144" s="3" t="s">
        <v>163</v>
      </c>
      <c r="E9144" s="3" t="s">
        <v>282</v>
      </c>
      <c r="F9144" s="3">
        <v>1100</v>
      </c>
      <c r="G9144" s="3">
        <v>9</v>
      </c>
      <c r="H9144" s="39">
        <f>Vata_Sales[[#This Row],[Final Price]]/Vata_Sales[[#This Row],[Actual Quantity]]</f>
        <v>9</v>
      </c>
      <c r="I9144" s="36">
        <f>IF(Vata_Sales[[#This Row],[Ref Unit]]="Single",Vata_Sales[[#This Row],[Quantity]],VLOOKUP(Vata_Sales[[#This Row],[Ref Unit]],Cat_Unit[],2,0)*Vata_Sales[[#This Row],[Quantity]])</f>
        <v>1100</v>
      </c>
      <c r="J9144" s="37">
        <f>Vata_Sales[[#This Row],[Quantity]]*Vata_Sales[[#This Row],[Rate]]</f>
        <v>9900</v>
      </c>
      <c r="L9144" s="37">
        <f>Vata_Sales[[#This Row],[Price]]-Vata_Sales[[#This Row],[Discount]]</f>
        <v>9900</v>
      </c>
      <c r="N9144" s="3" t="str">
        <f>VLOOKUP(Vata_Sales[[#This Row],[Product Name]],Category_table[#Data],2,0)</f>
        <v>2no</v>
      </c>
      <c r="O9144" s="3">
        <f>VLOOKUP(Vata_Sales[[#This Row],[Product Name]],Category_table[#Data],3,0)</f>
        <v>3</v>
      </c>
      <c r="P9144" s="41">
        <f>VLOOKUP(Vata_Sales[[#This Row],[Product Name]],Category_table[],4,0)</f>
        <v>3</v>
      </c>
    </row>
    <row r="9145" spans="1:16" ht="25.5" customHeight="1" x14ac:dyDescent="0.25">
      <c r="A9145" s="3">
        <v>289</v>
      </c>
      <c r="B9145" s="35">
        <v>45564</v>
      </c>
      <c r="C9145" s="3" t="s">
        <v>806</v>
      </c>
      <c r="D9145" s="3" t="s">
        <v>252</v>
      </c>
      <c r="E9145" s="3" t="s">
        <v>282</v>
      </c>
      <c r="F9145" s="3">
        <v>7000</v>
      </c>
      <c r="G9145" s="3">
        <v>9.5</v>
      </c>
      <c r="H9145" s="39">
        <f>Vata_Sales[[#This Row],[Final Price]]/Vata_Sales[[#This Row],[Actual Quantity]]</f>
        <v>9.4285714285714288</v>
      </c>
      <c r="I9145" s="36">
        <f>IF(Vata_Sales[[#This Row],[Ref Unit]]="Single",Vata_Sales[[#This Row],[Quantity]],VLOOKUP(Vata_Sales[[#This Row],[Ref Unit]],Cat_Unit[],2,0)*Vata_Sales[[#This Row],[Quantity]])</f>
        <v>7000</v>
      </c>
      <c r="J9145" s="37">
        <f>Vata_Sales[[#This Row],[Quantity]]*Vata_Sales[[#This Row],[Rate]]</f>
        <v>66500</v>
      </c>
      <c r="K9145">
        <v>500</v>
      </c>
      <c r="L9145" s="37">
        <f>Vata_Sales[[#This Row],[Price]]-Vata_Sales[[#This Row],[Discount]]</f>
        <v>66000</v>
      </c>
      <c r="N9145" s="3" t="str">
        <f>VLOOKUP(Vata_Sales[[#This Row],[Product Name]],Category_table[#Data],2,0)</f>
        <v>1no</v>
      </c>
      <c r="O9145" s="3">
        <f>VLOOKUP(Vata_Sales[[#This Row],[Product Name]],Category_table[#Data],3,0)</f>
        <v>1</v>
      </c>
      <c r="P9145" s="41">
        <f>VLOOKUP(Vata_Sales[[#This Row],[Product Name]],Category_table[],4,0)</f>
        <v>1</v>
      </c>
    </row>
    <row r="9146" spans="1:16" ht="25.5" customHeight="1" x14ac:dyDescent="0.25">
      <c r="A9146" s="3">
        <v>290</v>
      </c>
      <c r="B9146" s="35">
        <v>45564</v>
      </c>
      <c r="C9146" s="3" t="s">
        <v>165</v>
      </c>
      <c r="D9146" s="3" t="s">
        <v>203</v>
      </c>
      <c r="E9146" s="3" t="s">
        <v>282</v>
      </c>
      <c r="F9146" s="3">
        <v>3000</v>
      </c>
      <c r="G9146" s="3">
        <v>7.5</v>
      </c>
      <c r="H9146" s="39">
        <f>Vata_Sales[[#This Row],[Final Price]]/Vata_Sales[[#This Row],[Actual Quantity]]</f>
        <v>7.5</v>
      </c>
      <c r="I9146" s="36">
        <f>IF(Vata_Sales[[#This Row],[Ref Unit]]="Single",Vata_Sales[[#This Row],[Quantity]],VLOOKUP(Vata_Sales[[#This Row],[Ref Unit]],Cat_Unit[],2,0)*Vata_Sales[[#This Row],[Quantity]])</f>
        <v>3000</v>
      </c>
      <c r="J9146" s="37">
        <f>Vata_Sales[[#This Row],[Quantity]]*Vata_Sales[[#This Row],[Rate]]</f>
        <v>22500</v>
      </c>
      <c r="L9146" s="37">
        <f>Vata_Sales[[#This Row],[Price]]-Vata_Sales[[#This Row],[Discount]]</f>
        <v>22500</v>
      </c>
      <c r="N9146" s="3" t="str">
        <f>VLOOKUP(Vata_Sales[[#This Row],[Product Name]],Category_table[#Data],2,0)</f>
        <v>Kara</v>
      </c>
      <c r="O9146" s="3">
        <f>VLOOKUP(Vata_Sales[[#This Row],[Product Name]],Category_table[#Data],3,0)</f>
        <v>4</v>
      </c>
      <c r="P9146" s="41">
        <f>VLOOKUP(Vata_Sales[[#This Row],[Product Name]],Category_table[],4,0)</f>
        <v>4</v>
      </c>
    </row>
    <row r="9147" spans="1:16" ht="25.5" customHeight="1" x14ac:dyDescent="0.25">
      <c r="A9147" s="3">
        <v>291</v>
      </c>
      <c r="B9147" s="35">
        <v>45566</v>
      </c>
      <c r="C9147" s="3" t="s">
        <v>806</v>
      </c>
      <c r="D9147" s="3" t="s">
        <v>203</v>
      </c>
      <c r="E9147" s="3" t="s">
        <v>282</v>
      </c>
      <c r="F9147" s="3">
        <v>2000</v>
      </c>
      <c r="G9147" s="3">
        <v>7</v>
      </c>
      <c r="H9147" s="39">
        <f>Vata_Sales[[#This Row],[Final Price]]/Vata_Sales[[#This Row],[Actual Quantity]]</f>
        <v>7</v>
      </c>
      <c r="I9147" s="36">
        <f>IF(Vata_Sales[[#This Row],[Ref Unit]]="Single",Vata_Sales[[#This Row],[Quantity]],VLOOKUP(Vata_Sales[[#This Row],[Ref Unit]],Cat_Unit[],2,0)*Vata_Sales[[#This Row],[Quantity]])</f>
        <v>2000</v>
      </c>
      <c r="J9147" s="37">
        <f>Vata_Sales[[#This Row],[Quantity]]*Vata_Sales[[#This Row],[Rate]]</f>
        <v>14000</v>
      </c>
      <c r="L9147" s="37">
        <f>Vata_Sales[[#This Row],[Price]]-Vata_Sales[[#This Row],[Discount]]</f>
        <v>14000</v>
      </c>
      <c r="N9147" s="3" t="str">
        <f>VLOOKUP(Vata_Sales[[#This Row],[Product Name]],Category_table[#Data],2,0)</f>
        <v>Kara</v>
      </c>
      <c r="O9147" s="3">
        <f>VLOOKUP(Vata_Sales[[#This Row],[Product Name]],Category_table[#Data],3,0)</f>
        <v>4</v>
      </c>
      <c r="P9147" s="41">
        <f>VLOOKUP(Vata_Sales[[#This Row],[Product Name]],Category_table[],4,0)</f>
        <v>4</v>
      </c>
    </row>
    <row r="9148" spans="1:16" ht="25.5" customHeight="1" x14ac:dyDescent="0.25">
      <c r="A9148" s="3">
        <v>292</v>
      </c>
      <c r="B9148" s="35">
        <v>45566</v>
      </c>
      <c r="C9148" s="3" t="s">
        <v>151</v>
      </c>
      <c r="D9148" s="3" t="s">
        <v>163</v>
      </c>
      <c r="E9148" s="3" t="s">
        <v>282</v>
      </c>
      <c r="F9148" s="3">
        <v>400</v>
      </c>
      <c r="G9148" s="3">
        <v>9</v>
      </c>
      <c r="H9148" s="39">
        <f>Vata_Sales[[#This Row],[Final Price]]/Vata_Sales[[#This Row],[Actual Quantity]]</f>
        <v>9</v>
      </c>
      <c r="I9148" s="36">
        <f>IF(Vata_Sales[[#This Row],[Ref Unit]]="Single",Vata_Sales[[#This Row],[Quantity]],VLOOKUP(Vata_Sales[[#This Row],[Ref Unit]],Cat_Unit[],2,0)*Vata_Sales[[#This Row],[Quantity]])</f>
        <v>400</v>
      </c>
      <c r="J9148" s="37">
        <f>Vata_Sales[[#This Row],[Quantity]]*Vata_Sales[[#This Row],[Rate]]</f>
        <v>3600</v>
      </c>
      <c r="L9148" s="37">
        <f>Vata_Sales[[#This Row],[Price]]-Vata_Sales[[#This Row],[Discount]]</f>
        <v>3600</v>
      </c>
      <c r="N9148" s="3" t="str">
        <f>VLOOKUP(Vata_Sales[[#This Row],[Product Name]],Category_table[#Data],2,0)</f>
        <v>2no</v>
      </c>
      <c r="O9148" s="3">
        <f>VLOOKUP(Vata_Sales[[#This Row],[Product Name]],Category_table[#Data],3,0)</f>
        <v>3</v>
      </c>
      <c r="P9148" s="41">
        <f>VLOOKUP(Vata_Sales[[#This Row],[Product Name]],Category_table[],4,0)</f>
        <v>3</v>
      </c>
    </row>
    <row r="9149" spans="1:16" ht="25.5" customHeight="1" x14ac:dyDescent="0.25">
      <c r="A9149" s="3">
        <v>293</v>
      </c>
      <c r="B9149" s="35">
        <v>45566</v>
      </c>
      <c r="C9149" s="3" t="s">
        <v>906</v>
      </c>
      <c r="D9149" s="3" t="s">
        <v>163</v>
      </c>
      <c r="E9149" s="3" t="s">
        <v>282</v>
      </c>
      <c r="F9149" s="3">
        <v>200</v>
      </c>
      <c r="G9149" s="3">
        <v>9</v>
      </c>
      <c r="H9149" s="39">
        <f>Vata_Sales[[#This Row],[Final Price]]/Vata_Sales[[#This Row],[Actual Quantity]]</f>
        <v>9</v>
      </c>
      <c r="I9149" s="36">
        <f>IF(Vata_Sales[[#This Row],[Ref Unit]]="Single",Vata_Sales[[#This Row],[Quantity]],VLOOKUP(Vata_Sales[[#This Row],[Ref Unit]],Cat_Unit[],2,0)*Vata_Sales[[#This Row],[Quantity]])</f>
        <v>200</v>
      </c>
      <c r="J9149" s="37">
        <f>Vata_Sales[[#This Row],[Quantity]]*Vata_Sales[[#This Row],[Rate]]</f>
        <v>1800</v>
      </c>
      <c r="L9149" s="37">
        <f>Vata_Sales[[#This Row],[Price]]-Vata_Sales[[#This Row],[Discount]]</f>
        <v>1800</v>
      </c>
      <c r="N9149" s="3" t="str">
        <f>VLOOKUP(Vata_Sales[[#This Row],[Product Name]],Category_table[#Data],2,0)</f>
        <v>2no</v>
      </c>
      <c r="O9149" s="3">
        <f>VLOOKUP(Vata_Sales[[#This Row],[Product Name]],Category_table[#Data],3,0)</f>
        <v>3</v>
      </c>
      <c r="P9149" s="41">
        <f>VLOOKUP(Vata_Sales[[#This Row],[Product Name]],Category_table[],4,0)</f>
        <v>3</v>
      </c>
    </row>
    <row r="9150" spans="1:16" ht="25.5" customHeight="1" x14ac:dyDescent="0.25">
      <c r="A9150" s="3">
        <v>294</v>
      </c>
      <c r="B9150" s="35">
        <v>45566</v>
      </c>
      <c r="C9150" s="3" t="s">
        <v>922</v>
      </c>
      <c r="D9150" s="3" t="s">
        <v>163</v>
      </c>
      <c r="E9150" s="3" t="s">
        <v>282</v>
      </c>
      <c r="F9150" s="3">
        <v>1000</v>
      </c>
      <c r="G9150" s="3">
        <v>9</v>
      </c>
      <c r="H9150" s="39">
        <f>Vata_Sales[[#This Row],[Final Price]]/Vata_Sales[[#This Row],[Actual Quantity]]</f>
        <v>9</v>
      </c>
      <c r="I9150" s="36">
        <f>IF(Vata_Sales[[#This Row],[Ref Unit]]="Single",Vata_Sales[[#This Row],[Quantity]],VLOOKUP(Vata_Sales[[#This Row],[Ref Unit]],Cat_Unit[],2,0)*Vata_Sales[[#This Row],[Quantity]])</f>
        <v>1000</v>
      </c>
      <c r="J9150" s="37">
        <f>Vata_Sales[[#This Row],[Quantity]]*Vata_Sales[[#This Row],[Rate]]</f>
        <v>9000</v>
      </c>
      <c r="L9150" s="37">
        <f>Vata_Sales[[#This Row],[Price]]-Vata_Sales[[#This Row],[Discount]]</f>
        <v>9000</v>
      </c>
      <c r="N9150" s="3" t="str">
        <f>VLOOKUP(Vata_Sales[[#This Row],[Product Name]],Category_table[#Data],2,0)</f>
        <v>2no</v>
      </c>
      <c r="O9150" s="3">
        <f>VLOOKUP(Vata_Sales[[#This Row],[Product Name]],Category_table[#Data],3,0)</f>
        <v>3</v>
      </c>
      <c r="P9150" s="41">
        <f>VLOOKUP(Vata_Sales[[#This Row],[Product Name]],Category_table[],4,0)</f>
        <v>3</v>
      </c>
    </row>
    <row r="9151" spans="1:16" ht="25.5" customHeight="1" x14ac:dyDescent="0.25">
      <c r="A9151" s="3">
        <v>295</v>
      </c>
      <c r="B9151" s="35">
        <v>45566</v>
      </c>
      <c r="C9151" s="3" t="s">
        <v>897</v>
      </c>
      <c r="D9151" s="3" t="s">
        <v>149</v>
      </c>
      <c r="E9151" s="3" t="s">
        <v>27</v>
      </c>
      <c r="F9151" s="3">
        <v>2</v>
      </c>
      <c r="G9151" s="3">
        <v>1300</v>
      </c>
      <c r="H9151" s="39">
        <f>Vata_Sales[[#This Row],[Final Price]]/Vata_Sales[[#This Row],[Actual Quantity]]</f>
        <v>2.1666666666666665</v>
      </c>
      <c r="I9151" s="36">
        <f>IF(Vata_Sales[[#This Row],[Ref Unit]]="Single",Vata_Sales[[#This Row],[Quantity]],VLOOKUP(Vata_Sales[[#This Row],[Ref Unit]],Cat_Unit[],2,0)*Vata_Sales[[#This Row],[Quantity]])</f>
        <v>1200</v>
      </c>
      <c r="J9151" s="37">
        <f>Vata_Sales[[#This Row],[Quantity]]*Vata_Sales[[#This Row],[Rate]]</f>
        <v>2600</v>
      </c>
      <c r="L9151" s="37">
        <f>Vata_Sales[[#This Row],[Price]]-Vata_Sales[[#This Row],[Discount]]</f>
        <v>2600</v>
      </c>
      <c r="N9151" s="3" t="str">
        <f>VLOOKUP(Vata_Sales[[#This Row],[Product Name]],Category_table[#Data],2,0)</f>
        <v>Adla_3</v>
      </c>
      <c r="O9151" s="3">
        <f>VLOOKUP(Vata_Sales[[#This Row],[Product Name]],Category_table[#Data],3,0)</f>
        <v>9</v>
      </c>
      <c r="P9151" s="41">
        <f>VLOOKUP(Vata_Sales[[#This Row],[Product Name]],Category_table[],4,0)</f>
        <v>7</v>
      </c>
    </row>
    <row r="9152" spans="1:16" ht="25.5" customHeight="1" x14ac:dyDescent="0.25">
      <c r="A9152" s="3">
        <v>296</v>
      </c>
      <c r="B9152" s="35">
        <v>45566</v>
      </c>
      <c r="C9152" s="3" t="s">
        <v>906</v>
      </c>
      <c r="D9152" s="3" t="s">
        <v>34</v>
      </c>
      <c r="E9152" s="3" t="s">
        <v>282</v>
      </c>
      <c r="F9152" s="3">
        <v>600</v>
      </c>
      <c r="G9152" s="3">
        <v>7</v>
      </c>
      <c r="H9152" s="39">
        <f>Vata_Sales[[#This Row],[Final Price]]/Vata_Sales[[#This Row],[Actual Quantity]]</f>
        <v>6.833333333333333</v>
      </c>
      <c r="I9152" s="36">
        <f>IF(Vata_Sales[[#This Row],[Ref Unit]]="Single",Vata_Sales[[#This Row],[Quantity]],VLOOKUP(Vata_Sales[[#This Row],[Ref Unit]],Cat_Unit[],2,0)*Vata_Sales[[#This Row],[Quantity]])</f>
        <v>600</v>
      </c>
      <c r="J9152" s="37">
        <f>Vata_Sales[[#This Row],[Quantity]]*Vata_Sales[[#This Row],[Rate]]</f>
        <v>4200</v>
      </c>
      <c r="K9152">
        <v>100</v>
      </c>
      <c r="L9152" s="37">
        <f>Vata_Sales[[#This Row],[Price]]-Vata_Sales[[#This Row],[Discount]]</f>
        <v>4100</v>
      </c>
      <c r="N9152" s="3" t="str">
        <f>VLOOKUP(Vata_Sales[[#This Row],[Product Name]],Category_table[#Data],2,0)</f>
        <v>Goyra</v>
      </c>
      <c r="O9152" s="3">
        <f>VLOOKUP(Vata_Sales[[#This Row],[Product Name]],Category_table[#Data],3,0)</f>
        <v>6</v>
      </c>
      <c r="P9152" s="41">
        <f>VLOOKUP(Vata_Sales[[#This Row],[Product Name]],Category_table[],4,0)</f>
        <v>6</v>
      </c>
    </row>
    <row r="9153" spans="1:16" ht="25.5" customHeight="1" x14ac:dyDescent="0.25">
      <c r="A9153" s="3">
        <v>297</v>
      </c>
      <c r="B9153" s="35">
        <v>45566</v>
      </c>
      <c r="C9153" s="3" t="s">
        <v>897</v>
      </c>
      <c r="D9153" s="3" t="s">
        <v>1017</v>
      </c>
      <c r="E9153" s="3" t="s">
        <v>857</v>
      </c>
      <c r="F9153" s="3">
        <v>300</v>
      </c>
      <c r="G9153" s="3">
        <v>10</v>
      </c>
      <c r="H9153" s="39">
        <f>Vata_Sales[[#This Row],[Final Price]]/Vata_Sales[[#This Row],[Actual Quantity]]</f>
        <v>5</v>
      </c>
      <c r="I9153" s="36">
        <f>IF(Vata_Sales[[#This Row],[Ref Unit]]="Single",Vata_Sales[[#This Row],[Quantity]],VLOOKUP(Vata_Sales[[#This Row],[Ref Unit]],Cat_Unit[],2,0)*Vata_Sales[[#This Row],[Quantity]])</f>
        <v>600</v>
      </c>
      <c r="J9153" s="37">
        <f>Vata_Sales[[#This Row],[Quantity]]*Vata_Sales[[#This Row],[Rate]]</f>
        <v>3000</v>
      </c>
      <c r="L9153" s="37">
        <f>Vata_Sales[[#This Row],[Price]]-Vata_Sales[[#This Row],[Discount]]</f>
        <v>3000</v>
      </c>
      <c r="N9153" s="3" t="str">
        <f>VLOOKUP(Vata_Sales[[#This Row],[Product Name]],Category_table[#Data],2,0)</f>
        <v>Adla_1</v>
      </c>
      <c r="O9153" s="3">
        <f>VLOOKUP(Vata_Sales[[#This Row],[Product Name]],Category_table[#Data],3,0)</f>
        <v>7</v>
      </c>
      <c r="P9153" s="41">
        <f>VLOOKUP(Vata_Sales[[#This Row],[Product Name]],Category_table[],4,0)</f>
        <v>7</v>
      </c>
    </row>
    <row r="9154" spans="1:16" ht="25.5" customHeight="1" x14ac:dyDescent="0.25">
      <c r="A9154" s="3">
        <v>298</v>
      </c>
      <c r="B9154" s="35">
        <v>45566</v>
      </c>
      <c r="C9154" s="3" t="s">
        <v>1120</v>
      </c>
      <c r="D9154" s="3" t="s">
        <v>164</v>
      </c>
      <c r="E9154" s="3" t="s">
        <v>282</v>
      </c>
      <c r="F9154" s="3">
        <v>6000</v>
      </c>
      <c r="G9154" s="3">
        <v>4.9000000000000004</v>
      </c>
      <c r="H9154" s="39">
        <f>Vata_Sales[[#This Row],[Final Price]]/Vata_Sales[[#This Row],[Actual Quantity]]</f>
        <v>4.9000000000000004</v>
      </c>
      <c r="I9154" s="36">
        <f>IF(Vata_Sales[[#This Row],[Ref Unit]]="Single",Vata_Sales[[#This Row],[Quantity]],VLOOKUP(Vata_Sales[[#This Row],[Ref Unit]],Cat_Unit[],2,0)*Vata_Sales[[#This Row],[Quantity]])</f>
        <v>6000</v>
      </c>
      <c r="J9154" s="37">
        <f>Vata_Sales[[#This Row],[Quantity]]*Vata_Sales[[#This Row],[Rate]]</f>
        <v>29400.000000000004</v>
      </c>
      <c r="L9154" s="37">
        <f>Vata_Sales[[#This Row],[Price]]-Vata_Sales[[#This Row],[Discount]]</f>
        <v>29400.000000000004</v>
      </c>
      <c r="N9154" s="3" t="str">
        <f>VLOOKUP(Vata_Sales[[#This Row],[Product Name]],Category_table[#Data],2,0)</f>
        <v>3no</v>
      </c>
      <c r="O9154" s="3">
        <f>VLOOKUP(Vata_Sales[[#This Row],[Product Name]],Category_table[#Data],3,0)</f>
        <v>5</v>
      </c>
      <c r="P9154" s="41">
        <f>VLOOKUP(Vata_Sales[[#This Row],[Product Name]],Category_table[],4,0)</f>
        <v>5</v>
      </c>
    </row>
    <row r="9155" spans="1:16" ht="25.5" customHeight="1" x14ac:dyDescent="0.25">
      <c r="A9155" s="3">
        <v>299</v>
      </c>
      <c r="B9155" s="35">
        <v>45567</v>
      </c>
      <c r="C9155" s="3" t="s">
        <v>151</v>
      </c>
      <c r="D9155" s="3" t="s">
        <v>163</v>
      </c>
      <c r="E9155" s="3" t="s">
        <v>282</v>
      </c>
      <c r="F9155" s="3">
        <v>1000</v>
      </c>
      <c r="G9155" s="3">
        <v>9.1999999999999993</v>
      </c>
      <c r="H9155" s="39">
        <f>Vata_Sales[[#This Row],[Final Price]]/Vata_Sales[[#This Row],[Actual Quantity]]</f>
        <v>9.1999999999999993</v>
      </c>
      <c r="I9155" s="36">
        <f>IF(Vata_Sales[[#This Row],[Ref Unit]]="Single",Vata_Sales[[#This Row],[Quantity]],VLOOKUP(Vata_Sales[[#This Row],[Ref Unit]],Cat_Unit[],2,0)*Vata_Sales[[#This Row],[Quantity]])</f>
        <v>1000</v>
      </c>
      <c r="J9155" s="37">
        <f>Vata_Sales[[#This Row],[Quantity]]*Vata_Sales[[#This Row],[Rate]]</f>
        <v>9200</v>
      </c>
      <c r="L9155" s="37">
        <f>Vata_Sales[[#This Row],[Price]]-Vata_Sales[[#This Row],[Discount]]</f>
        <v>9200</v>
      </c>
      <c r="N9155" s="3" t="str">
        <f>VLOOKUP(Vata_Sales[[#This Row],[Product Name]],Category_table[#Data],2,0)</f>
        <v>2no</v>
      </c>
      <c r="O9155" s="3">
        <f>VLOOKUP(Vata_Sales[[#This Row],[Product Name]],Category_table[#Data],3,0)</f>
        <v>3</v>
      </c>
      <c r="P9155" s="41">
        <f>VLOOKUP(Vata_Sales[[#This Row],[Product Name]],Category_table[],4,0)</f>
        <v>3</v>
      </c>
    </row>
    <row r="9156" spans="1:16" ht="25.5" customHeight="1" x14ac:dyDescent="0.25">
      <c r="A9156" s="3">
        <v>300</v>
      </c>
      <c r="B9156" s="35">
        <v>45567</v>
      </c>
      <c r="C9156" s="3" t="s">
        <v>1120</v>
      </c>
      <c r="D9156" s="3" t="s">
        <v>164</v>
      </c>
      <c r="E9156" s="3" t="s">
        <v>282</v>
      </c>
      <c r="F9156" s="3">
        <v>6000</v>
      </c>
      <c r="G9156" s="3">
        <v>4.9000000000000004</v>
      </c>
      <c r="H9156" s="39">
        <f>Vata_Sales[[#This Row],[Final Price]]/Vata_Sales[[#This Row],[Actual Quantity]]</f>
        <v>4.9000000000000004</v>
      </c>
      <c r="I9156" s="36">
        <f>IF(Vata_Sales[[#This Row],[Ref Unit]]="Single",Vata_Sales[[#This Row],[Quantity]],VLOOKUP(Vata_Sales[[#This Row],[Ref Unit]],Cat_Unit[],2,0)*Vata_Sales[[#This Row],[Quantity]])</f>
        <v>6000</v>
      </c>
      <c r="J9156" s="37">
        <f>Vata_Sales[[#This Row],[Quantity]]*Vata_Sales[[#This Row],[Rate]]</f>
        <v>29400.000000000004</v>
      </c>
      <c r="L9156" s="37">
        <f>Vata_Sales[[#This Row],[Price]]-Vata_Sales[[#This Row],[Discount]]</f>
        <v>29400.000000000004</v>
      </c>
      <c r="N9156" s="3" t="str">
        <f>VLOOKUP(Vata_Sales[[#This Row],[Product Name]],Category_table[#Data],2,0)</f>
        <v>3no</v>
      </c>
      <c r="O9156" s="3">
        <f>VLOOKUP(Vata_Sales[[#This Row],[Product Name]],Category_table[#Data],3,0)</f>
        <v>5</v>
      </c>
      <c r="P9156" s="41">
        <f>VLOOKUP(Vata_Sales[[#This Row],[Product Name]],Category_table[],4,0)</f>
        <v>5</v>
      </c>
    </row>
    <row r="9157" spans="1:16" ht="25.5" customHeight="1" x14ac:dyDescent="0.25">
      <c r="A9157" s="3">
        <v>301</v>
      </c>
      <c r="B9157" s="35">
        <v>45567</v>
      </c>
      <c r="C9157" s="3" t="s">
        <v>165</v>
      </c>
      <c r="D9157" s="3" t="s">
        <v>203</v>
      </c>
      <c r="E9157" s="3" t="s">
        <v>282</v>
      </c>
      <c r="F9157" s="3">
        <v>3000</v>
      </c>
      <c r="G9157" s="3">
        <v>7.5</v>
      </c>
      <c r="H9157" s="39">
        <f>Vata_Sales[[#This Row],[Final Price]]/Vata_Sales[[#This Row],[Actual Quantity]]</f>
        <v>7.5</v>
      </c>
      <c r="I9157" s="36">
        <f>IF(Vata_Sales[[#This Row],[Ref Unit]]="Single",Vata_Sales[[#This Row],[Quantity]],VLOOKUP(Vata_Sales[[#This Row],[Ref Unit]],Cat_Unit[],2,0)*Vata_Sales[[#This Row],[Quantity]])</f>
        <v>3000</v>
      </c>
      <c r="J9157" s="37">
        <f>Vata_Sales[[#This Row],[Quantity]]*Vata_Sales[[#This Row],[Rate]]</f>
        <v>22500</v>
      </c>
      <c r="L9157" s="37">
        <f>Vata_Sales[[#This Row],[Price]]-Vata_Sales[[#This Row],[Discount]]</f>
        <v>22500</v>
      </c>
      <c r="N9157" s="3" t="str">
        <f>VLOOKUP(Vata_Sales[[#This Row],[Product Name]],Category_table[#Data],2,0)</f>
        <v>Kara</v>
      </c>
      <c r="O9157" s="3">
        <f>VLOOKUP(Vata_Sales[[#This Row],[Product Name]],Category_table[#Data],3,0)</f>
        <v>4</v>
      </c>
      <c r="P9157" s="41">
        <f>VLOOKUP(Vata_Sales[[#This Row],[Product Name]],Category_table[],4,0)</f>
        <v>4</v>
      </c>
    </row>
    <row r="9158" spans="1:16" ht="25.5" customHeight="1" x14ac:dyDescent="0.25">
      <c r="A9158" s="3">
        <v>302</v>
      </c>
      <c r="B9158" s="35">
        <v>45567</v>
      </c>
      <c r="C9158" s="3" t="s">
        <v>806</v>
      </c>
      <c r="D9158" s="3" t="s">
        <v>163</v>
      </c>
      <c r="E9158" s="3" t="s">
        <v>282</v>
      </c>
      <c r="F9158" s="3">
        <v>1000</v>
      </c>
      <c r="G9158" s="3">
        <v>9</v>
      </c>
      <c r="H9158" s="39">
        <f>Vata_Sales[[#This Row],[Final Price]]/Vata_Sales[[#This Row],[Actual Quantity]]</f>
        <v>9</v>
      </c>
      <c r="I9158" s="36">
        <f>IF(Vata_Sales[[#This Row],[Ref Unit]]="Single",Vata_Sales[[#This Row],[Quantity]],VLOOKUP(Vata_Sales[[#This Row],[Ref Unit]],Cat_Unit[],2,0)*Vata_Sales[[#This Row],[Quantity]])</f>
        <v>1000</v>
      </c>
      <c r="J9158" s="37">
        <f>Vata_Sales[[#This Row],[Quantity]]*Vata_Sales[[#This Row],[Rate]]</f>
        <v>9000</v>
      </c>
      <c r="L9158" s="37">
        <f>Vata_Sales[[#This Row],[Price]]-Vata_Sales[[#This Row],[Discount]]</f>
        <v>9000</v>
      </c>
      <c r="N9158" s="3" t="str">
        <f>VLOOKUP(Vata_Sales[[#This Row],[Product Name]],Category_table[#Data],2,0)</f>
        <v>2no</v>
      </c>
      <c r="O9158" s="3">
        <f>VLOOKUP(Vata_Sales[[#This Row],[Product Name]],Category_table[#Data],3,0)</f>
        <v>3</v>
      </c>
      <c r="P9158" s="41">
        <f>VLOOKUP(Vata_Sales[[#This Row],[Product Name]],Category_table[],4,0)</f>
        <v>3</v>
      </c>
    </row>
    <row r="9159" spans="1:16" ht="25.5" customHeight="1" x14ac:dyDescent="0.25">
      <c r="A9159" s="3">
        <v>303</v>
      </c>
      <c r="B9159" s="35">
        <v>45567</v>
      </c>
      <c r="C9159" s="3" t="s">
        <v>806</v>
      </c>
      <c r="D9159" s="3" t="s">
        <v>252</v>
      </c>
      <c r="E9159" s="3" t="s">
        <v>282</v>
      </c>
      <c r="F9159" s="3">
        <v>5000</v>
      </c>
      <c r="G9159" s="3">
        <v>10</v>
      </c>
      <c r="H9159" s="39">
        <f>Vata_Sales[[#This Row],[Final Price]]/Vata_Sales[[#This Row],[Actual Quantity]]</f>
        <v>10</v>
      </c>
      <c r="I9159" s="36">
        <f>IF(Vata_Sales[[#This Row],[Ref Unit]]="Single",Vata_Sales[[#This Row],[Quantity]],VLOOKUP(Vata_Sales[[#This Row],[Ref Unit]],Cat_Unit[],2,0)*Vata_Sales[[#This Row],[Quantity]])</f>
        <v>5000</v>
      </c>
      <c r="J9159" s="37">
        <f>Vata_Sales[[#This Row],[Quantity]]*Vata_Sales[[#This Row],[Rate]]</f>
        <v>50000</v>
      </c>
      <c r="L9159" s="37">
        <f>Vata_Sales[[#This Row],[Price]]-Vata_Sales[[#This Row],[Discount]]</f>
        <v>50000</v>
      </c>
      <c r="N9159" s="3" t="str">
        <f>VLOOKUP(Vata_Sales[[#This Row],[Product Name]],Category_table[#Data],2,0)</f>
        <v>1no</v>
      </c>
      <c r="O9159" s="3">
        <f>VLOOKUP(Vata_Sales[[#This Row],[Product Name]],Category_table[#Data],3,0)</f>
        <v>1</v>
      </c>
      <c r="P9159" s="41">
        <f>VLOOKUP(Vata_Sales[[#This Row],[Product Name]],Category_table[],4,0)</f>
        <v>1</v>
      </c>
    </row>
    <row r="9160" spans="1:16" ht="25.5" customHeight="1" x14ac:dyDescent="0.25">
      <c r="A9160" s="3">
        <v>304</v>
      </c>
      <c r="B9160" s="35">
        <v>45568</v>
      </c>
      <c r="C9160" s="3" t="s">
        <v>806</v>
      </c>
      <c r="D9160" s="3" t="s">
        <v>252</v>
      </c>
      <c r="E9160" s="3" t="s">
        <v>282</v>
      </c>
      <c r="F9160" s="3">
        <v>5000</v>
      </c>
      <c r="G9160" s="3">
        <v>10</v>
      </c>
      <c r="H9160" s="39">
        <f>Vata_Sales[[#This Row],[Final Price]]/Vata_Sales[[#This Row],[Actual Quantity]]</f>
        <v>10</v>
      </c>
      <c r="I9160" s="36">
        <f>IF(Vata_Sales[[#This Row],[Ref Unit]]="Single",Vata_Sales[[#This Row],[Quantity]],VLOOKUP(Vata_Sales[[#This Row],[Ref Unit]],Cat_Unit[],2,0)*Vata_Sales[[#This Row],[Quantity]])</f>
        <v>5000</v>
      </c>
      <c r="J9160" s="37">
        <f>Vata_Sales[[#This Row],[Quantity]]*Vata_Sales[[#This Row],[Rate]]</f>
        <v>50000</v>
      </c>
      <c r="L9160" s="37">
        <f>Vata_Sales[[#This Row],[Price]]-Vata_Sales[[#This Row],[Discount]]</f>
        <v>50000</v>
      </c>
      <c r="N9160" s="3" t="str">
        <f>VLOOKUP(Vata_Sales[[#This Row],[Product Name]],Category_table[#Data],2,0)</f>
        <v>1no</v>
      </c>
      <c r="O9160" s="3">
        <f>VLOOKUP(Vata_Sales[[#This Row],[Product Name]],Category_table[#Data],3,0)</f>
        <v>1</v>
      </c>
      <c r="P9160" s="41">
        <f>VLOOKUP(Vata_Sales[[#This Row],[Product Name]],Category_table[],4,0)</f>
        <v>1</v>
      </c>
    </row>
    <row r="9161" spans="1:16" ht="25.5" customHeight="1" x14ac:dyDescent="0.25">
      <c r="A9161" s="3">
        <v>305</v>
      </c>
      <c r="B9161" s="35">
        <v>45568</v>
      </c>
      <c r="C9161" s="3" t="s">
        <v>151</v>
      </c>
      <c r="D9161" s="3" t="s">
        <v>163</v>
      </c>
      <c r="E9161" s="3" t="s">
        <v>282</v>
      </c>
      <c r="F9161" s="3">
        <v>1000</v>
      </c>
      <c r="G9161" s="3">
        <v>9</v>
      </c>
      <c r="H9161" s="39">
        <f>Vata_Sales[[#This Row],[Final Price]]/Vata_Sales[[#This Row],[Actual Quantity]]</f>
        <v>9</v>
      </c>
      <c r="I9161" s="36">
        <f>IF(Vata_Sales[[#This Row],[Ref Unit]]="Single",Vata_Sales[[#This Row],[Quantity]],VLOOKUP(Vata_Sales[[#This Row],[Ref Unit]],Cat_Unit[],2,0)*Vata_Sales[[#This Row],[Quantity]])</f>
        <v>1000</v>
      </c>
      <c r="J9161" s="37">
        <f>Vata_Sales[[#This Row],[Quantity]]*Vata_Sales[[#This Row],[Rate]]</f>
        <v>9000</v>
      </c>
      <c r="L9161" s="37">
        <f>Vata_Sales[[#This Row],[Price]]-Vata_Sales[[#This Row],[Discount]]</f>
        <v>9000</v>
      </c>
      <c r="N9161" s="3" t="str">
        <f>VLOOKUP(Vata_Sales[[#This Row],[Product Name]],Category_table[#Data],2,0)</f>
        <v>2no</v>
      </c>
      <c r="O9161" s="3">
        <f>VLOOKUP(Vata_Sales[[#This Row],[Product Name]],Category_table[#Data],3,0)</f>
        <v>3</v>
      </c>
      <c r="P9161" s="41">
        <f>VLOOKUP(Vata_Sales[[#This Row],[Product Name]],Category_table[],4,0)</f>
        <v>3</v>
      </c>
    </row>
    <row r="9162" spans="1:16" ht="25.5" customHeight="1" x14ac:dyDescent="0.25">
      <c r="A9162" s="3">
        <v>306</v>
      </c>
      <c r="B9162" s="35">
        <v>45569</v>
      </c>
      <c r="C9162" s="3" t="s">
        <v>165</v>
      </c>
      <c r="D9162" s="3" t="s">
        <v>203</v>
      </c>
      <c r="E9162" s="3" t="s">
        <v>282</v>
      </c>
      <c r="F9162" s="3">
        <v>3000</v>
      </c>
      <c r="G9162" s="3">
        <v>7.5</v>
      </c>
      <c r="H9162" s="39">
        <f>Vata_Sales[[#This Row],[Final Price]]/Vata_Sales[[#This Row],[Actual Quantity]]</f>
        <v>7.5</v>
      </c>
      <c r="I9162" s="36">
        <f>IF(Vata_Sales[[#This Row],[Ref Unit]]="Single",Vata_Sales[[#This Row],[Quantity]],VLOOKUP(Vata_Sales[[#This Row],[Ref Unit]],Cat_Unit[],2,0)*Vata_Sales[[#This Row],[Quantity]])</f>
        <v>3000</v>
      </c>
      <c r="J9162" s="37">
        <f>Vata_Sales[[#This Row],[Quantity]]*Vata_Sales[[#This Row],[Rate]]</f>
        <v>22500</v>
      </c>
      <c r="L9162" s="37">
        <f>Vata_Sales[[#This Row],[Price]]-Vata_Sales[[#This Row],[Discount]]</f>
        <v>22500</v>
      </c>
      <c r="N9162" s="3" t="str">
        <f>VLOOKUP(Vata_Sales[[#This Row],[Product Name]],Category_table[#Data],2,0)</f>
        <v>Kara</v>
      </c>
      <c r="O9162" s="3">
        <f>VLOOKUP(Vata_Sales[[#This Row],[Product Name]],Category_table[#Data],3,0)</f>
        <v>4</v>
      </c>
      <c r="P9162" s="41">
        <f>VLOOKUP(Vata_Sales[[#This Row],[Product Name]],Category_table[],4,0)</f>
        <v>4</v>
      </c>
    </row>
    <row r="9163" spans="1:16" ht="25.5" customHeight="1" x14ac:dyDescent="0.25">
      <c r="A9163" s="3">
        <v>307</v>
      </c>
      <c r="B9163" s="35">
        <v>45570</v>
      </c>
      <c r="C9163" s="3" t="s">
        <v>806</v>
      </c>
      <c r="D9163" s="3" t="s">
        <v>203</v>
      </c>
      <c r="E9163" s="3" t="s">
        <v>282</v>
      </c>
      <c r="F9163" s="3">
        <v>2000</v>
      </c>
      <c r="G9163" s="3">
        <v>7</v>
      </c>
      <c r="H9163" s="39">
        <f>Vata_Sales[[#This Row],[Final Price]]/Vata_Sales[[#This Row],[Actual Quantity]]</f>
        <v>7</v>
      </c>
      <c r="I9163" s="36">
        <f>IF(Vata_Sales[[#This Row],[Ref Unit]]="Single",Vata_Sales[[#This Row],[Quantity]],VLOOKUP(Vata_Sales[[#This Row],[Ref Unit]],Cat_Unit[],2,0)*Vata_Sales[[#This Row],[Quantity]])</f>
        <v>2000</v>
      </c>
      <c r="J9163" s="37">
        <f>Vata_Sales[[#This Row],[Quantity]]*Vata_Sales[[#This Row],[Rate]]</f>
        <v>14000</v>
      </c>
      <c r="L9163" s="37">
        <f>Vata_Sales[[#This Row],[Price]]-Vata_Sales[[#This Row],[Discount]]</f>
        <v>14000</v>
      </c>
      <c r="N9163" s="3" t="str">
        <f>VLOOKUP(Vata_Sales[[#This Row],[Product Name]],Category_table[#Data],2,0)</f>
        <v>Kara</v>
      </c>
      <c r="O9163" s="3">
        <f>VLOOKUP(Vata_Sales[[#This Row],[Product Name]],Category_table[#Data],3,0)</f>
        <v>4</v>
      </c>
      <c r="P9163" s="41">
        <f>VLOOKUP(Vata_Sales[[#This Row],[Product Name]],Category_table[],4,0)</f>
        <v>4</v>
      </c>
    </row>
    <row r="9164" spans="1:16" ht="25.5" customHeight="1" x14ac:dyDescent="0.25">
      <c r="A9164" s="3">
        <v>308</v>
      </c>
      <c r="B9164" s="35">
        <v>45570</v>
      </c>
      <c r="C9164" s="3" t="s">
        <v>806</v>
      </c>
      <c r="D9164" s="3" t="s">
        <v>34</v>
      </c>
      <c r="E9164" s="3" t="s">
        <v>282</v>
      </c>
      <c r="F9164" s="3">
        <v>300</v>
      </c>
      <c r="G9164" s="3">
        <v>6</v>
      </c>
      <c r="H9164" s="39">
        <f>Vata_Sales[[#This Row],[Final Price]]/Vata_Sales[[#This Row],[Actual Quantity]]</f>
        <v>6</v>
      </c>
      <c r="I9164" s="36">
        <f>IF(Vata_Sales[[#This Row],[Ref Unit]]="Single",Vata_Sales[[#This Row],[Quantity]],VLOOKUP(Vata_Sales[[#This Row],[Ref Unit]],Cat_Unit[],2,0)*Vata_Sales[[#This Row],[Quantity]])</f>
        <v>300</v>
      </c>
      <c r="J9164" s="37">
        <f>Vata_Sales[[#This Row],[Quantity]]*Vata_Sales[[#This Row],[Rate]]</f>
        <v>1800</v>
      </c>
      <c r="L9164" s="37">
        <f>Vata_Sales[[#This Row],[Price]]-Vata_Sales[[#This Row],[Discount]]</f>
        <v>1800</v>
      </c>
      <c r="N9164" s="3" t="str">
        <f>VLOOKUP(Vata_Sales[[#This Row],[Product Name]],Category_table[#Data],2,0)</f>
        <v>Goyra</v>
      </c>
      <c r="O9164" s="3">
        <f>VLOOKUP(Vata_Sales[[#This Row],[Product Name]],Category_table[#Data],3,0)</f>
        <v>6</v>
      </c>
      <c r="P9164" s="41">
        <f>VLOOKUP(Vata_Sales[[#This Row],[Product Name]],Category_table[],4,0)</f>
        <v>6</v>
      </c>
    </row>
    <row r="9165" spans="1:16" ht="25.5" customHeight="1" x14ac:dyDescent="0.25">
      <c r="A9165" s="3">
        <v>309</v>
      </c>
      <c r="B9165" s="35">
        <v>45570</v>
      </c>
      <c r="C9165" s="3" t="s">
        <v>806</v>
      </c>
      <c r="D9165" s="3" t="s">
        <v>163</v>
      </c>
      <c r="E9165" s="3" t="s">
        <v>282</v>
      </c>
      <c r="F9165" s="3">
        <v>1000</v>
      </c>
      <c r="G9165" s="3">
        <v>9</v>
      </c>
      <c r="H9165" s="39">
        <f>Vata_Sales[[#This Row],[Final Price]]/Vata_Sales[[#This Row],[Actual Quantity]]</f>
        <v>9</v>
      </c>
      <c r="I9165" s="36">
        <f>IF(Vata_Sales[[#This Row],[Ref Unit]]="Single",Vata_Sales[[#This Row],[Quantity]],VLOOKUP(Vata_Sales[[#This Row],[Ref Unit]],Cat_Unit[],2,0)*Vata_Sales[[#This Row],[Quantity]])</f>
        <v>1000</v>
      </c>
      <c r="J9165" s="37">
        <f>Vata_Sales[[#This Row],[Quantity]]*Vata_Sales[[#This Row],[Rate]]</f>
        <v>9000</v>
      </c>
      <c r="L9165" s="37">
        <f>Vata_Sales[[#This Row],[Price]]-Vata_Sales[[#This Row],[Discount]]</f>
        <v>9000</v>
      </c>
      <c r="N9165" s="3" t="str">
        <f>VLOOKUP(Vata_Sales[[#This Row],[Product Name]],Category_table[#Data],2,0)</f>
        <v>2no</v>
      </c>
      <c r="O9165" s="3">
        <f>VLOOKUP(Vata_Sales[[#This Row],[Product Name]],Category_table[#Data],3,0)</f>
        <v>3</v>
      </c>
      <c r="P9165" s="41">
        <f>VLOOKUP(Vata_Sales[[#This Row],[Product Name]],Category_table[],4,0)</f>
        <v>3</v>
      </c>
    </row>
    <row r="9166" spans="1:16" ht="25.5" customHeight="1" x14ac:dyDescent="0.25">
      <c r="A9166" s="3">
        <v>310</v>
      </c>
      <c r="B9166" s="35">
        <v>45570</v>
      </c>
      <c r="C9166" s="3" t="s">
        <v>906</v>
      </c>
      <c r="D9166" s="3" t="s">
        <v>163</v>
      </c>
      <c r="E9166" s="3" t="s">
        <v>282</v>
      </c>
      <c r="F9166" s="3">
        <v>200</v>
      </c>
      <c r="G9166" s="3">
        <v>9</v>
      </c>
      <c r="H9166" s="39">
        <f>Vata_Sales[[#This Row],[Final Price]]/Vata_Sales[[#This Row],[Actual Quantity]]</f>
        <v>9</v>
      </c>
      <c r="I9166" s="36">
        <f>IF(Vata_Sales[[#This Row],[Ref Unit]]="Single",Vata_Sales[[#This Row],[Quantity]],VLOOKUP(Vata_Sales[[#This Row],[Ref Unit]],Cat_Unit[],2,0)*Vata_Sales[[#This Row],[Quantity]])</f>
        <v>200</v>
      </c>
      <c r="J9166" s="37">
        <f>Vata_Sales[[#This Row],[Quantity]]*Vata_Sales[[#This Row],[Rate]]</f>
        <v>1800</v>
      </c>
      <c r="L9166" s="37">
        <f>Vata_Sales[[#This Row],[Price]]-Vata_Sales[[#This Row],[Discount]]</f>
        <v>1800</v>
      </c>
      <c r="N9166" s="3" t="str">
        <f>VLOOKUP(Vata_Sales[[#This Row],[Product Name]],Category_table[#Data],2,0)</f>
        <v>2no</v>
      </c>
      <c r="O9166" s="3">
        <f>VLOOKUP(Vata_Sales[[#This Row],[Product Name]],Category_table[#Data],3,0)</f>
        <v>3</v>
      </c>
      <c r="P9166" s="41">
        <f>VLOOKUP(Vata_Sales[[#This Row],[Product Name]],Category_table[],4,0)</f>
        <v>3</v>
      </c>
    </row>
    <row r="9167" spans="1:16" ht="25.5" customHeight="1" x14ac:dyDescent="0.25">
      <c r="A9167" s="3">
        <v>311</v>
      </c>
      <c r="B9167" s="35">
        <v>45570</v>
      </c>
      <c r="C9167" s="3" t="s">
        <v>1120</v>
      </c>
      <c r="D9167" s="3" t="s">
        <v>164</v>
      </c>
      <c r="E9167" s="3" t="s">
        <v>282</v>
      </c>
      <c r="F9167" s="3">
        <v>6000</v>
      </c>
      <c r="G9167" s="3">
        <v>4.9000000000000004</v>
      </c>
      <c r="H9167" s="39">
        <f>Vata_Sales[[#This Row],[Final Price]]/Vata_Sales[[#This Row],[Actual Quantity]]</f>
        <v>4.9000000000000004</v>
      </c>
      <c r="I9167" s="36">
        <f>IF(Vata_Sales[[#This Row],[Ref Unit]]="Single",Vata_Sales[[#This Row],[Quantity]],VLOOKUP(Vata_Sales[[#This Row],[Ref Unit]],Cat_Unit[],2,0)*Vata_Sales[[#This Row],[Quantity]])</f>
        <v>6000</v>
      </c>
      <c r="J9167" s="37">
        <f>Vata_Sales[[#This Row],[Quantity]]*Vata_Sales[[#This Row],[Rate]]</f>
        <v>29400.000000000004</v>
      </c>
      <c r="L9167" s="37">
        <f>Vata_Sales[[#This Row],[Price]]-Vata_Sales[[#This Row],[Discount]]</f>
        <v>29400.000000000004</v>
      </c>
      <c r="N9167" s="3" t="str">
        <f>VLOOKUP(Vata_Sales[[#This Row],[Product Name]],Category_table[#Data],2,0)</f>
        <v>3no</v>
      </c>
      <c r="O9167" s="3">
        <f>VLOOKUP(Vata_Sales[[#This Row],[Product Name]],Category_table[#Data],3,0)</f>
        <v>5</v>
      </c>
      <c r="P9167" s="41">
        <f>VLOOKUP(Vata_Sales[[#This Row],[Product Name]],Category_table[],4,0)</f>
        <v>5</v>
      </c>
    </row>
    <row r="9168" spans="1:16" ht="25.5" customHeight="1" x14ac:dyDescent="0.25">
      <c r="A9168" s="3">
        <v>312</v>
      </c>
      <c r="B9168" s="35">
        <v>45570</v>
      </c>
      <c r="C9168" s="3" t="s">
        <v>165</v>
      </c>
      <c r="D9168" s="3" t="s">
        <v>203</v>
      </c>
      <c r="E9168" s="3" t="s">
        <v>282</v>
      </c>
      <c r="F9168" s="3">
        <v>2000</v>
      </c>
      <c r="G9168" s="3">
        <v>7.5</v>
      </c>
      <c r="H9168" s="39">
        <f>Vata_Sales[[#This Row],[Final Price]]/Vata_Sales[[#This Row],[Actual Quantity]]</f>
        <v>7.5</v>
      </c>
      <c r="I9168" s="36">
        <f>IF(Vata_Sales[[#This Row],[Ref Unit]]="Single",Vata_Sales[[#This Row],[Quantity]],VLOOKUP(Vata_Sales[[#This Row],[Ref Unit]],Cat_Unit[],2,0)*Vata_Sales[[#This Row],[Quantity]])</f>
        <v>2000</v>
      </c>
      <c r="J9168" s="37">
        <f>Vata_Sales[[#This Row],[Quantity]]*Vata_Sales[[#This Row],[Rate]]</f>
        <v>15000</v>
      </c>
      <c r="L9168" s="37">
        <f>Vata_Sales[[#This Row],[Price]]-Vata_Sales[[#This Row],[Discount]]</f>
        <v>15000</v>
      </c>
      <c r="N9168" s="3" t="str">
        <f>VLOOKUP(Vata_Sales[[#This Row],[Product Name]],Category_table[#Data],2,0)</f>
        <v>Kara</v>
      </c>
      <c r="O9168" s="3">
        <f>VLOOKUP(Vata_Sales[[#This Row],[Product Name]],Category_table[#Data],3,0)</f>
        <v>4</v>
      </c>
      <c r="P9168" s="41">
        <f>VLOOKUP(Vata_Sales[[#This Row],[Product Name]],Category_table[],4,0)</f>
        <v>4</v>
      </c>
    </row>
    <row r="9169" spans="1:16" ht="25.5" customHeight="1" x14ac:dyDescent="0.25">
      <c r="A9169" s="3">
        <v>313</v>
      </c>
      <c r="B9169" s="35">
        <v>45571</v>
      </c>
      <c r="C9169" s="3" t="s">
        <v>806</v>
      </c>
      <c r="D9169" s="3" t="s">
        <v>163</v>
      </c>
      <c r="E9169" s="3" t="s">
        <v>282</v>
      </c>
      <c r="F9169" s="3">
        <v>2000</v>
      </c>
      <c r="G9169" s="3">
        <v>8.9</v>
      </c>
      <c r="H9169" s="39">
        <f>Vata_Sales[[#This Row],[Final Price]]/Vata_Sales[[#This Row],[Actual Quantity]]</f>
        <v>8.9</v>
      </c>
      <c r="I9169" s="36">
        <f>IF(Vata_Sales[[#This Row],[Ref Unit]]="Single",Vata_Sales[[#This Row],[Quantity]],VLOOKUP(Vata_Sales[[#This Row],[Ref Unit]],Cat_Unit[],2,0)*Vata_Sales[[#This Row],[Quantity]])</f>
        <v>2000</v>
      </c>
      <c r="J9169" s="37">
        <f>Vata_Sales[[#This Row],[Quantity]]*Vata_Sales[[#This Row],[Rate]]</f>
        <v>17800</v>
      </c>
      <c r="L9169" s="37">
        <f>Vata_Sales[[#This Row],[Price]]-Vata_Sales[[#This Row],[Discount]]</f>
        <v>17800</v>
      </c>
      <c r="N9169" s="3" t="str">
        <f>VLOOKUP(Vata_Sales[[#This Row],[Product Name]],Category_table[#Data],2,0)</f>
        <v>2no</v>
      </c>
      <c r="O9169" s="3">
        <f>VLOOKUP(Vata_Sales[[#This Row],[Product Name]],Category_table[#Data],3,0)</f>
        <v>3</v>
      </c>
      <c r="P9169" s="41">
        <f>VLOOKUP(Vata_Sales[[#This Row],[Product Name]],Category_table[],4,0)</f>
        <v>3</v>
      </c>
    </row>
    <row r="9170" spans="1:16" ht="25.5" customHeight="1" x14ac:dyDescent="0.25">
      <c r="A9170" s="3">
        <v>314</v>
      </c>
      <c r="B9170" s="35">
        <v>45571</v>
      </c>
      <c r="C9170" s="3" t="s">
        <v>906</v>
      </c>
      <c r="D9170" s="3" t="s">
        <v>203</v>
      </c>
      <c r="E9170" s="3" t="s">
        <v>282</v>
      </c>
      <c r="F9170" s="3">
        <v>150</v>
      </c>
      <c r="G9170" s="3">
        <v>8</v>
      </c>
      <c r="H9170" s="39">
        <f>Vata_Sales[[#This Row],[Final Price]]/Vata_Sales[[#This Row],[Actual Quantity]]</f>
        <v>8</v>
      </c>
      <c r="I9170" s="36">
        <f>IF(Vata_Sales[[#This Row],[Ref Unit]]="Single",Vata_Sales[[#This Row],[Quantity]],VLOOKUP(Vata_Sales[[#This Row],[Ref Unit]],Cat_Unit[],2,0)*Vata_Sales[[#This Row],[Quantity]])</f>
        <v>150</v>
      </c>
      <c r="J9170" s="37">
        <f>Vata_Sales[[#This Row],[Quantity]]*Vata_Sales[[#This Row],[Rate]]</f>
        <v>1200</v>
      </c>
      <c r="L9170" s="37">
        <f>Vata_Sales[[#This Row],[Price]]-Vata_Sales[[#This Row],[Discount]]</f>
        <v>1200</v>
      </c>
      <c r="N9170" s="3" t="str">
        <f>VLOOKUP(Vata_Sales[[#This Row],[Product Name]],Category_table[#Data],2,0)</f>
        <v>Kara</v>
      </c>
      <c r="O9170" s="3">
        <f>VLOOKUP(Vata_Sales[[#This Row],[Product Name]],Category_table[#Data],3,0)</f>
        <v>4</v>
      </c>
      <c r="P9170" s="41">
        <f>VLOOKUP(Vata_Sales[[#This Row],[Product Name]],Category_table[],4,0)</f>
        <v>4</v>
      </c>
    </row>
    <row r="9171" spans="1:16" ht="25.5" customHeight="1" x14ac:dyDescent="0.25">
      <c r="A9171" s="3">
        <v>315</v>
      </c>
      <c r="B9171" s="35">
        <v>45571</v>
      </c>
      <c r="C9171" s="3" t="s">
        <v>1120</v>
      </c>
      <c r="D9171" s="3" t="s">
        <v>164</v>
      </c>
      <c r="E9171" s="3" t="s">
        <v>282</v>
      </c>
      <c r="F9171" s="3">
        <v>6000</v>
      </c>
      <c r="G9171" s="3">
        <v>4.9000000000000004</v>
      </c>
      <c r="H9171" s="39">
        <f>Vata_Sales[[#This Row],[Final Price]]/Vata_Sales[[#This Row],[Actual Quantity]]</f>
        <v>4.9000000000000004</v>
      </c>
      <c r="I9171" s="36">
        <f>IF(Vata_Sales[[#This Row],[Ref Unit]]="Single",Vata_Sales[[#This Row],[Quantity]],VLOOKUP(Vata_Sales[[#This Row],[Ref Unit]],Cat_Unit[],2,0)*Vata_Sales[[#This Row],[Quantity]])</f>
        <v>6000</v>
      </c>
      <c r="J9171" s="37">
        <f>Vata_Sales[[#This Row],[Quantity]]*Vata_Sales[[#This Row],[Rate]]</f>
        <v>29400.000000000004</v>
      </c>
      <c r="L9171" s="37">
        <f>Vata_Sales[[#This Row],[Price]]-Vata_Sales[[#This Row],[Discount]]</f>
        <v>29400.000000000004</v>
      </c>
      <c r="N9171" s="3" t="str">
        <f>VLOOKUP(Vata_Sales[[#This Row],[Product Name]],Category_table[#Data],2,0)</f>
        <v>3no</v>
      </c>
      <c r="O9171" s="3">
        <f>VLOOKUP(Vata_Sales[[#This Row],[Product Name]],Category_table[#Data],3,0)</f>
        <v>5</v>
      </c>
      <c r="P9171" s="41">
        <f>VLOOKUP(Vata_Sales[[#This Row],[Product Name]],Category_table[],4,0)</f>
        <v>5</v>
      </c>
    </row>
    <row r="9172" spans="1:16" ht="25.5" customHeight="1" x14ac:dyDescent="0.25">
      <c r="A9172" s="3">
        <v>316</v>
      </c>
      <c r="B9172" s="35">
        <v>45571</v>
      </c>
      <c r="C9172" s="3" t="s">
        <v>165</v>
      </c>
      <c r="D9172" s="3" t="s">
        <v>203</v>
      </c>
      <c r="E9172" s="3" t="s">
        <v>282</v>
      </c>
      <c r="F9172" s="3">
        <v>2000</v>
      </c>
      <c r="G9172" s="3">
        <v>7.5</v>
      </c>
      <c r="H9172" s="39">
        <f>Vata_Sales[[#This Row],[Final Price]]/Vata_Sales[[#This Row],[Actual Quantity]]</f>
        <v>7.5</v>
      </c>
      <c r="I9172" s="36">
        <f>IF(Vata_Sales[[#This Row],[Ref Unit]]="Single",Vata_Sales[[#This Row],[Quantity]],VLOOKUP(Vata_Sales[[#This Row],[Ref Unit]],Cat_Unit[],2,0)*Vata_Sales[[#This Row],[Quantity]])</f>
        <v>2000</v>
      </c>
      <c r="J9172" s="37">
        <f>Vata_Sales[[#This Row],[Quantity]]*Vata_Sales[[#This Row],[Rate]]</f>
        <v>15000</v>
      </c>
      <c r="L9172" s="37">
        <f>Vata_Sales[[#This Row],[Price]]-Vata_Sales[[#This Row],[Discount]]</f>
        <v>15000</v>
      </c>
      <c r="N9172" s="3" t="str">
        <f>VLOOKUP(Vata_Sales[[#This Row],[Product Name]],Category_table[#Data],2,0)</f>
        <v>Kara</v>
      </c>
      <c r="O9172" s="3">
        <f>VLOOKUP(Vata_Sales[[#This Row],[Product Name]],Category_table[#Data],3,0)</f>
        <v>4</v>
      </c>
      <c r="P9172" s="41">
        <f>VLOOKUP(Vata_Sales[[#This Row],[Product Name]],Category_table[],4,0)</f>
        <v>4</v>
      </c>
    </row>
    <row r="9173" spans="1:16" ht="25.5" customHeight="1" x14ac:dyDescent="0.25">
      <c r="A9173" s="3">
        <v>317</v>
      </c>
      <c r="B9173" s="35">
        <v>45572</v>
      </c>
      <c r="C9173" s="3" t="s">
        <v>906</v>
      </c>
      <c r="D9173" s="3" t="s">
        <v>163</v>
      </c>
      <c r="E9173" s="3" t="s">
        <v>282</v>
      </c>
      <c r="F9173" s="3">
        <v>100</v>
      </c>
      <c r="G9173" s="3">
        <v>9</v>
      </c>
      <c r="H9173" s="39">
        <f>Vata_Sales[[#This Row],[Final Price]]/Vata_Sales[[#This Row],[Actual Quantity]]</f>
        <v>9</v>
      </c>
      <c r="I9173" s="36">
        <f>IF(Vata_Sales[[#This Row],[Ref Unit]]="Single",Vata_Sales[[#This Row],[Quantity]],VLOOKUP(Vata_Sales[[#This Row],[Ref Unit]],Cat_Unit[],2,0)*Vata_Sales[[#This Row],[Quantity]])</f>
        <v>100</v>
      </c>
      <c r="J9173" s="37">
        <f>Vata_Sales[[#This Row],[Quantity]]*Vata_Sales[[#This Row],[Rate]]</f>
        <v>900</v>
      </c>
      <c r="L9173" s="37">
        <f>Vata_Sales[[#This Row],[Price]]-Vata_Sales[[#This Row],[Discount]]</f>
        <v>900</v>
      </c>
      <c r="N9173" s="3" t="str">
        <f>VLOOKUP(Vata_Sales[[#This Row],[Product Name]],Category_table[#Data],2,0)</f>
        <v>2no</v>
      </c>
      <c r="O9173" s="3">
        <f>VLOOKUP(Vata_Sales[[#This Row],[Product Name]],Category_table[#Data],3,0)</f>
        <v>3</v>
      </c>
      <c r="P9173" s="41">
        <f>VLOOKUP(Vata_Sales[[#This Row],[Product Name]],Category_table[],4,0)</f>
        <v>3</v>
      </c>
    </row>
    <row r="9174" spans="1:16" ht="25.5" customHeight="1" x14ac:dyDescent="0.25">
      <c r="A9174" s="3">
        <v>318</v>
      </c>
      <c r="B9174" s="35">
        <v>45572</v>
      </c>
      <c r="C9174" s="3" t="s">
        <v>165</v>
      </c>
      <c r="D9174" s="3" t="s">
        <v>203</v>
      </c>
      <c r="E9174" s="3" t="s">
        <v>282</v>
      </c>
      <c r="F9174" s="3">
        <v>2000</v>
      </c>
      <c r="G9174" s="3">
        <v>7.5</v>
      </c>
      <c r="H9174" s="39">
        <f>Vata_Sales[[#This Row],[Final Price]]/Vata_Sales[[#This Row],[Actual Quantity]]</f>
        <v>7.5</v>
      </c>
      <c r="I9174" s="36">
        <f>IF(Vata_Sales[[#This Row],[Ref Unit]]="Single",Vata_Sales[[#This Row],[Quantity]],VLOOKUP(Vata_Sales[[#This Row],[Ref Unit]],Cat_Unit[],2,0)*Vata_Sales[[#This Row],[Quantity]])</f>
        <v>2000</v>
      </c>
      <c r="J9174" s="37">
        <f>Vata_Sales[[#This Row],[Quantity]]*Vata_Sales[[#This Row],[Rate]]</f>
        <v>15000</v>
      </c>
      <c r="L9174" s="37">
        <f>Vata_Sales[[#This Row],[Price]]-Vata_Sales[[#This Row],[Discount]]</f>
        <v>15000</v>
      </c>
      <c r="N9174" s="3" t="str">
        <f>VLOOKUP(Vata_Sales[[#This Row],[Product Name]],Category_table[#Data],2,0)</f>
        <v>Kara</v>
      </c>
      <c r="O9174" s="3">
        <f>VLOOKUP(Vata_Sales[[#This Row],[Product Name]],Category_table[#Data],3,0)</f>
        <v>4</v>
      </c>
      <c r="P9174" s="41">
        <f>VLOOKUP(Vata_Sales[[#This Row],[Product Name]],Category_table[],4,0)</f>
        <v>4</v>
      </c>
    </row>
    <row r="9175" spans="1:16" ht="25.5" customHeight="1" x14ac:dyDescent="0.25">
      <c r="A9175" s="3">
        <v>319</v>
      </c>
      <c r="B9175" s="35">
        <v>45572</v>
      </c>
      <c r="C9175" s="3" t="s">
        <v>165</v>
      </c>
      <c r="D9175" s="3" t="s">
        <v>163</v>
      </c>
      <c r="E9175" s="3" t="s">
        <v>282</v>
      </c>
      <c r="F9175" s="3">
        <v>3000</v>
      </c>
      <c r="G9175" s="3">
        <v>8.5</v>
      </c>
      <c r="H9175" s="39">
        <f>Vata_Sales[[#This Row],[Final Price]]/Vata_Sales[[#This Row],[Actual Quantity]]</f>
        <v>8.5</v>
      </c>
      <c r="I9175" s="36">
        <f>IF(Vata_Sales[[#This Row],[Ref Unit]]="Single",Vata_Sales[[#This Row],[Quantity]],VLOOKUP(Vata_Sales[[#This Row],[Ref Unit]],Cat_Unit[],2,0)*Vata_Sales[[#This Row],[Quantity]])</f>
        <v>3000</v>
      </c>
      <c r="J9175" s="37">
        <f>Vata_Sales[[#This Row],[Quantity]]*Vata_Sales[[#This Row],[Rate]]</f>
        <v>25500</v>
      </c>
      <c r="L9175" s="37">
        <f>Vata_Sales[[#This Row],[Price]]-Vata_Sales[[#This Row],[Discount]]</f>
        <v>25500</v>
      </c>
      <c r="N9175" s="3" t="str">
        <f>VLOOKUP(Vata_Sales[[#This Row],[Product Name]],Category_table[#Data],2,0)</f>
        <v>2no</v>
      </c>
      <c r="O9175" s="3">
        <f>VLOOKUP(Vata_Sales[[#This Row],[Product Name]],Category_table[#Data],3,0)</f>
        <v>3</v>
      </c>
      <c r="P9175" s="41">
        <f>VLOOKUP(Vata_Sales[[#This Row],[Product Name]],Category_table[],4,0)</f>
        <v>3</v>
      </c>
    </row>
    <row r="9176" spans="1:16" ht="25.5" customHeight="1" x14ac:dyDescent="0.25">
      <c r="A9176" s="3">
        <v>320</v>
      </c>
      <c r="B9176" s="35">
        <v>45572</v>
      </c>
      <c r="C9176" s="3" t="s">
        <v>165</v>
      </c>
      <c r="D9176" s="3" t="s">
        <v>203</v>
      </c>
      <c r="E9176" s="3" t="s">
        <v>282</v>
      </c>
      <c r="F9176" s="3">
        <v>1000</v>
      </c>
      <c r="G9176" s="3">
        <v>7.5</v>
      </c>
      <c r="H9176" s="39">
        <f>Vata_Sales[[#This Row],[Final Price]]/Vata_Sales[[#This Row],[Actual Quantity]]</f>
        <v>7.5</v>
      </c>
      <c r="I9176" s="36">
        <f>IF(Vata_Sales[[#This Row],[Ref Unit]]="Single",Vata_Sales[[#This Row],[Quantity]],VLOOKUP(Vata_Sales[[#This Row],[Ref Unit]],Cat_Unit[],2,0)*Vata_Sales[[#This Row],[Quantity]])</f>
        <v>1000</v>
      </c>
      <c r="J9176" s="37">
        <f>Vata_Sales[[#This Row],[Quantity]]*Vata_Sales[[#This Row],[Rate]]</f>
        <v>7500</v>
      </c>
      <c r="L9176" s="37">
        <f>Vata_Sales[[#This Row],[Price]]-Vata_Sales[[#This Row],[Discount]]</f>
        <v>7500</v>
      </c>
      <c r="N9176" s="3" t="str">
        <f>VLOOKUP(Vata_Sales[[#This Row],[Product Name]],Category_table[#Data],2,0)</f>
        <v>Kara</v>
      </c>
      <c r="O9176" s="3">
        <f>VLOOKUP(Vata_Sales[[#This Row],[Product Name]],Category_table[#Data],3,0)</f>
        <v>4</v>
      </c>
      <c r="P9176" s="41">
        <f>VLOOKUP(Vata_Sales[[#This Row],[Product Name]],Category_table[],4,0)</f>
        <v>4</v>
      </c>
    </row>
    <row r="9177" spans="1:16" ht="25.5" customHeight="1" x14ac:dyDescent="0.25">
      <c r="A9177" s="3">
        <v>321</v>
      </c>
      <c r="B9177" s="35">
        <v>45573</v>
      </c>
      <c r="C9177" s="3" t="s">
        <v>165</v>
      </c>
      <c r="D9177" s="3" t="s">
        <v>203</v>
      </c>
      <c r="E9177" s="3" t="s">
        <v>282</v>
      </c>
      <c r="F9177" s="3">
        <v>2000</v>
      </c>
      <c r="G9177" s="3">
        <v>7.5</v>
      </c>
      <c r="H9177" s="39">
        <f>Vata_Sales[[#This Row],[Final Price]]/Vata_Sales[[#This Row],[Actual Quantity]]</f>
        <v>7.5</v>
      </c>
      <c r="I9177" s="36">
        <f>IF(Vata_Sales[[#This Row],[Ref Unit]]="Single",Vata_Sales[[#This Row],[Quantity]],VLOOKUP(Vata_Sales[[#This Row],[Ref Unit]],Cat_Unit[],2,0)*Vata_Sales[[#This Row],[Quantity]])</f>
        <v>2000</v>
      </c>
      <c r="J9177" s="37">
        <f>Vata_Sales[[#This Row],[Quantity]]*Vata_Sales[[#This Row],[Rate]]</f>
        <v>15000</v>
      </c>
      <c r="L9177" s="37">
        <f>Vata_Sales[[#This Row],[Price]]-Vata_Sales[[#This Row],[Discount]]</f>
        <v>15000</v>
      </c>
      <c r="N9177" s="3" t="str">
        <f>VLOOKUP(Vata_Sales[[#This Row],[Product Name]],Category_table[#Data],2,0)</f>
        <v>Kara</v>
      </c>
      <c r="O9177" s="3">
        <f>VLOOKUP(Vata_Sales[[#This Row],[Product Name]],Category_table[#Data],3,0)</f>
        <v>4</v>
      </c>
      <c r="P9177" s="41">
        <f>VLOOKUP(Vata_Sales[[#This Row],[Product Name]],Category_table[],4,0)</f>
        <v>4</v>
      </c>
    </row>
    <row r="9178" spans="1:16" ht="25.5" customHeight="1" x14ac:dyDescent="0.25">
      <c r="A9178" s="3">
        <v>322</v>
      </c>
      <c r="B9178" s="35">
        <v>45573</v>
      </c>
      <c r="C9178" s="3" t="s">
        <v>922</v>
      </c>
      <c r="D9178" s="3" t="s">
        <v>163</v>
      </c>
      <c r="E9178" s="3" t="s">
        <v>282</v>
      </c>
      <c r="F9178" s="3">
        <v>2000</v>
      </c>
      <c r="G9178" s="3">
        <v>8.5</v>
      </c>
      <c r="H9178" s="39">
        <f>Vata_Sales[[#This Row],[Final Price]]/Vata_Sales[[#This Row],[Actual Quantity]]</f>
        <v>8.5</v>
      </c>
      <c r="I9178" s="36">
        <f>IF(Vata_Sales[[#This Row],[Ref Unit]]="Single",Vata_Sales[[#This Row],[Quantity]],VLOOKUP(Vata_Sales[[#This Row],[Ref Unit]],Cat_Unit[],2,0)*Vata_Sales[[#This Row],[Quantity]])</f>
        <v>2000</v>
      </c>
      <c r="J9178" s="37">
        <f>Vata_Sales[[#This Row],[Quantity]]*Vata_Sales[[#This Row],[Rate]]</f>
        <v>17000</v>
      </c>
      <c r="L9178" s="37">
        <f>Vata_Sales[[#This Row],[Price]]-Vata_Sales[[#This Row],[Discount]]</f>
        <v>17000</v>
      </c>
      <c r="N9178" s="3" t="str">
        <f>VLOOKUP(Vata_Sales[[#This Row],[Product Name]],Category_table[#Data],2,0)</f>
        <v>2no</v>
      </c>
      <c r="O9178" s="3">
        <f>VLOOKUP(Vata_Sales[[#This Row],[Product Name]],Category_table[#Data],3,0)</f>
        <v>3</v>
      </c>
      <c r="P9178" s="41">
        <f>VLOOKUP(Vata_Sales[[#This Row],[Product Name]],Category_table[],4,0)</f>
        <v>3</v>
      </c>
    </row>
    <row r="9179" spans="1:16" ht="25.5" customHeight="1" x14ac:dyDescent="0.25">
      <c r="A9179" s="3">
        <v>323</v>
      </c>
      <c r="B9179" s="35">
        <v>45573</v>
      </c>
      <c r="C9179" s="3" t="s">
        <v>165</v>
      </c>
      <c r="D9179" s="3" t="s">
        <v>163</v>
      </c>
      <c r="E9179" s="3" t="s">
        <v>282</v>
      </c>
      <c r="F9179" s="3">
        <v>500</v>
      </c>
      <c r="G9179" s="3">
        <v>9</v>
      </c>
      <c r="H9179" s="39">
        <f>Vata_Sales[[#This Row],[Final Price]]/Vata_Sales[[#This Row],[Actual Quantity]]</f>
        <v>9</v>
      </c>
      <c r="I9179" s="36">
        <f>IF(Vata_Sales[[#This Row],[Ref Unit]]="Single",Vata_Sales[[#This Row],[Quantity]],VLOOKUP(Vata_Sales[[#This Row],[Ref Unit]],Cat_Unit[],2,0)*Vata_Sales[[#This Row],[Quantity]])</f>
        <v>500</v>
      </c>
      <c r="J9179" s="37">
        <f>Vata_Sales[[#This Row],[Quantity]]*Vata_Sales[[#This Row],[Rate]]</f>
        <v>4500</v>
      </c>
      <c r="L9179" s="37">
        <f>Vata_Sales[[#This Row],[Price]]-Vata_Sales[[#This Row],[Discount]]</f>
        <v>4500</v>
      </c>
      <c r="N9179" s="3" t="str">
        <f>VLOOKUP(Vata_Sales[[#This Row],[Product Name]],Category_table[#Data],2,0)</f>
        <v>2no</v>
      </c>
      <c r="O9179" s="3">
        <f>VLOOKUP(Vata_Sales[[#This Row],[Product Name]],Category_table[#Data],3,0)</f>
        <v>3</v>
      </c>
      <c r="P9179" s="41">
        <f>VLOOKUP(Vata_Sales[[#This Row],[Product Name]],Category_table[],4,0)</f>
        <v>3</v>
      </c>
    </row>
    <row r="9180" spans="1:16" ht="25.5" customHeight="1" x14ac:dyDescent="0.25">
      <c r="A9180" s="3">
        <v>324</v>
      </c>
      <c r="B9180" s="35">
        <v>45573</v>
      </c>
      <c r="C9180" s="3" t="s">
        <v>806</v>
      </c>
      <c r="D9180" s="3" t="s">
        <v>34</v>
      </c>
      <c r="E9180" s="3" t="s">
        <v>282</v>
      </c>
      <c r="F9180" s="3">
        <v>1000</v>
      </c>
      <c r="G9180" s="3">
        <v>7</v>
      </c>
      <c r="H9180" s="39">
        <f>Vata_Sales[[#This Row],[Final Price]]/Vata_Sales[[#This Row],[Actual Quantity]]</f>
        <v>7</v>
      </c>
      <c r="I9180" s="36">
        <f>IF(Vata_Sales[[#This Row],[Ref Unit]]="Single",Vata_Sales[[#This Row],[Quantity]],VLOOKUP(Vata_Sales[[#This Row],[Ref Unit]],Cat_Unit[],2,0)*Vata_Sales[[#This Row],[Quantity]])</f>
        <v>1000</v>
      </c>
      <c r="J9180" s="37">
        <f>Vata_Sales[[#This Row],[Quantity]]*Vata_Sales[[#This Row],[Rate]]</f>
        <v>7000</v>
      </c>
      <c r="L9180" s="37">
        <f>Vata_Sales[[#This Row],[Price]]-Vata_Sales[[#This Row],[Discount]]</f>
        <v>7000</v>
      </c>
      <c r="N9180" s="3" t="str">
        <f>VLOOKUP(Vata_Sales[[#This Row],[Product Name]],Category_table[#Data],2,0)</f>
        <v>Goyra</v>
      </c>
      <c r="O9180" s="3">
        <f>VLOOKUP(Vata_Sales[[#This Row],[Product Name]],Category_table[#Data],3,0)</f>
        <v>6</v>
      </c>
      <c r="P9180" s="41">
        <f>VLOOKUP(Vata_Sales[[#This Row],[Product Name]],Category_table[],4,0)</f>
        <v>6</v>
      </c>
    </row>
    <row r="9181" spans="1:16" ht="25.5" customHeight="1" x14ac:dyDescent="0.25">
      <c r="A9181" s="3">
        <v>325</v>
      </c>
      <c r="B9181" s="35">
        <v>45574</v>
      </c>
      <c r="C9181" s="3" t="s">
        <v>806</v>
      </c>
      <c r="D9181" s="3" t="s">
        <v>149</v>
      </c>
      <c r="E9181" s="3" t="s">
        <v>27</v>
      </c>
      <c r="F9181" s="3">
        <v>1</v>
      </c>
      <c r="G9181" s="3">
        <v>1300</v>
      </c>
      <c r="H9181" s="39">
        <f>Vata_Sales[[#This Row],[Final Price]]/Vata_Sales[[#This Row],[Actual Quantity]]</f>
        <v>2.1666666666666665</v>
      </c>
      <c r="I9181" s="36">
        <f>IF(Vata_Sales[[#This Row],[Ref Unit]]="Single",Vata_Sales[[#This Row],[Quantity]],VLOOKUP(Vata_Sales[[#This Row],[Ref Unit]],Cat_Unit[],2,0)*Vata_Sales[[#This Row],[Quantity]])</f>
        <v>600</v>
      </c>
      <c r="J9181" s="37">
        <f>Vata_Sales[[#This Row],[Quantity]]*Vata_Sales[[#This Row],[Rate]]</f>
        <v>1300</v>
      </c>
      <c r="L9181" s="37">
        <f>Vata_Sales[[#This Row],[Price]]-Vata_Sales[[#This Row],[Discount]]</f>
        <v>1300</v>
      </c>
      <c r="N9181" s="3" t="str">
        <f>VLOOKUP(Vata_Sales[[#This Row],[Product Name]],Category_table[#Data],2,0)</f>
        <v>Adla_3</v>
      </c>
      <c r="O9181" s="3">
        <f>VLOOKUP(Vata_Sales[[#This Row],[Product Name]],Category_table[#Data],3,0)</f>
        <v>9</v>
      </c>
      <c r="P9181" s="41">
        <f>VLOOKUP(Vata_Sales[[#This Row],[Product Name]],Category_table[],4,0)</f>
        <v>7</v>
      </c>
    </row>
    <row r="9182" spans="1:16" ht="25.5" customHeight="1" x14ac:dyDescent="0.25">
      <c r="A9182" s="3">
        <v>326</v>
      </c>
      <c r="B9182" s="35">
        <v>45574</v>
      </c>
      <c r="C9182" s="3" t="s">
        <v>806</v>
      </c>
      <c r="D9182" s="3" t="s">
        <v>163</v>
      </c>
      <c r="E9182" s="3" t="s">
        <v>282</v>
      </c>
      <c r="F9182" s="3">
        <v>1000</v>
      </c>
      <c r="G9182" s="3">
        <v>8.5</v>
      </c>
      <c r="H9182" s="39">
        <f>Vata_Sales[[#This Row],[Final Price]]/Vata_Sales[[#This Row],[Actual Quantity]]</f>
        <v>8.5</v>
      </c>
      <c r="I9182" s="36">
        <f>IF(Vata_Sales[[#This Row],[Ref Unit]]="Single",Vata_Sales[[#This Row],[Quantity]],VLOOKUP(Vata_Sales[[#This Row],[Ref Unit]],Cat_Unit[],2,0)*Vata_Sales[[#This Row],[Quantity]])</f>
        <v>1000</v>
      </c>
      <c r="J9182" s="37">
        <f>Vata_Sales[[#This Row],[Quantity]]*Vata_Sales[[#This Row],[Rate]]</f>
        <v>8500</v>
      </c>
      <c r="L9182" s="37">
        <f>Vata_Sales[[#This Row],[Price]]-Vata_Sales[[#This Row],[Discount]]</f>
        <v>8500</v>
      </c>
      <c r="N9182" s="3" t="str">
        <f>VLOOKUP(Vata_Sales[[#This Row],[Product Name]],Category_table[#Data],2,0)</f>
        <v>2no</v>
      </c>
      <c r="O9182" s="3">
        <f>VLOOKUP(Vata_Sales[[#This Row],[Product Name]],Category_table[#Data],3,0)</f>
        <v>3</v>
      </c>
      <c r="P9182" s="41">
        <f>VLOOKUP(Vata_Sales[[#This Row],[Product Name]],Category_table[],4,0)</f>
        <v>3</v>
      </c>
    </row>
    <row r="9183" spans="1:16" ht="25.5" customHeight="1" x14ac:dyDescent="0.25">
      <c r="A9183" s="3">
        <v>327</v>
      </c>
      <c r="B9183" s="35">
        <v>45574</v>
      </c>
      <c r="C9183" s="3" t="s">
        <v>806</v>
      </c>
      <c r="D9183" s="3" t="s">
        <v>203</v>
      </c>
      <c r="E9183" s="3" t="s">
        <v>282</v>
      </c>
      <c r="F9183" s="3">
        <v>1000</v>
      </c>
      <c r="G9183" s="3">
        <v>7</v>
      </c>
      <c r="H9183" s="39">
        <f>Vata_Sales[[#This Row],[Final Price]]/Vata_Sales[[#This Row],[Actual Quantity]]</f>
        <v>7</v>
      </c>
      <c r="I9183" s="36">
        <f>IF(Vata_Sales[[#This Row],[Ref Unit]]="Single",Vata_Sales[[#This Row],[Quantity]],VLOOKUP(Vata_Sales[[#This Row],[Ref Unit]],Cat_Unit[],2,0)*Vata_Sales[[#This Row],[Quantity]])</f>
        <v>1000</v>
      </c>
      <c r="J9183" s="37">
        <f>Vata_Sales[[#This Row],[Quantity]]*Vata_Sales[[#This Row],[Rate]]</f>
        <v>7000</v>
      </c>
      <c r="L9183" s="37">
        <f>Vata_Sales[[#This Row],[Price]]-Vata_Sales[[#This Row],[Discount]]</f>
        <v>7000</v>
      </c>
      <c r="N9183" s="3" t="str">
        <f>VLOOKUP(Vata_Sales[[#This Row],[Product Name]],Category_table[#Data],2,0)</f>
        <v>Kara</v>
      </c>
      <c r="O9183" s="3">
        <f>VLOOKUP(Vata_Sales[[#This Row],[Product Name]],Category_table[#Data],3,0)</f>
        <v>4</v>
      </c>
      <c r="P9183" s="41">
        <f>VLOOKUP(Vata_Sales[[#This Row],[Product Name]],Category_table[],4,0)</f>
        <v>4</v>
      </c>
    </row>
    <row r="9184" spans="1:16" ht="25.5" customHeight="1" x14ac:dyDescent="0.25">
      <c r="A9184" s="3">
        <v>328</v>
      </c>
      <c r="B9184" s="35">
        <v>45574</v>
      </c>
      <c r="C9184" s="3" t="s">
        <v>806</v>
      </c>
      <c r="D9184" s="3" t="s">
        <v>203</v>
      </c>
      <c r="E9184" s="3" t="s">
        <v>282</v>
      </c>
      <c r="F9184" s="3">
        <v>2000</v>
      </c>
      <c r="G9184" s="3">
        <v>7</v>
      </c>
      <c r="H9184" s="39">
        <f>Vata_Sales[[#This Row],[Final Price]]/Vata_Sales[[#This Row],[Actual Quantity]]</f>
        <v>7</v>
      </c>
      <c r="I9184" s="36">
        <f>IF(Vata_Sales[[#This Row],[Ref Unit]]="Single",Vata_Sales[[#This Row],[Quantity]],VLOOKUP(Vata_Sales[[#This Row],[Ref Unit]],Cat_Unit[],2,0)*Vata_Sales[[#This Row],[Quantity]])</f>
        <v>2000</v>
      </c>
      <c r="J9184" s="37">
        <f>Vata_Sales[[#This Row],[Quantity]]*Vata_Sales[[#This Row],[Rate]]</f>
        <v>14000</v>
      </c>
      <c r="L9184" s="37">
        <f>Vata_Sales[[#This Row],[Price]]-Vata_Sales[[#This Row],[Discount]]</f>
        <v>14000</v>
      </c>
      <c r="N9184" s="3" t="str">
        <f>VLOOKUP(Vata_Sales[[#This Row],[Product Name]],Category_table[#Data],2,0)</f>
        <v>Kara</v>
      </c>
      <c r="O9184" s="3">
        <f>VLOOKUP(Vata_Sales[[#This Row],[Product Name]],Category_table[#Data],3,0)</f>
        <v>4</v>
      </c>
      <c r="P9184" s="41">
        <f>VLOOKUP(Vata_Sales[[#This Row],[Product Name]],Category_table[],4,0)</f>
        <v>4</v>
      </c>
    </row>
    <row r="9185" spans="1:16" ht="25.5" customHeight="1" x14ac:dyDescent="0.25">
      <c r="A9185" s="3">
        <v>329</v>
      </c>
      <c r="B9185" s="35">
        <v>45575</v>
      </c>
      <c r="C9185" s="3" t="s">
        <v>1120</v>
      </c>
      <c r="D9185" s="3" t="s">
        <v>203</v>
      </c>
      <c r="E9185" s="3" t="s">
        <v>282</v>
      </c>
      <c r="F9185" s="3">
        <v>3000</v>
      </c>
      <c r="G9185" s="3">
        <v>7</v>
      </c>
      <c r="H9185" s="39">
        <f>Vata_Sales[[#This Row],[Final Price]]/Vata_Sales[[#This Row],[Actual Quantity]]</f>
        <v>7</v>
      </c>
      <c r="I9185" s="36">
        <f>IF(Vata_Sales[[#This Row],[Ref Unit]]="Single",Vata_Sales[[#This Row],[Quantity]],VLOOKUP(Vata_Sales[[#This Row],[Ref Unit]],Cat_Unit[],2,0)*Vata_Sales[[#This Row],[Quantity]])</f>
        <v>3000</v>
      </c>
      <c r="J9185" s="37">
        <f>Vata_Sales[[#This Row],[Quantity]]*Vata_Sales[[#This Row],[Rate]]</f>
        <v>21000</v>
      </c>
      <c r="L9185" s="37">
        <f>Vata_Sales[[#This Row],[Price]]-Vata_Sales[[#This Row],[Discount]]</f>
        <v>21000</v>
      </c>
      <c r="N9185" s="3" t="str">
        <f>VLOOKUP(Vata_Sales[[#This Row],[Product Name]],Category_table[#Data],2,0)</f>
        <v>Kara</v>
      </c>
      <c r="O9185" s="3">
        <f>VLOOKUP(Vata_Sales[[#This Row],[Product Name]],Category_table[#Data],3,0)</f>
        <v>4</v>
      </c>
      <c r="P9185" s="41">
        <f>VLOOKUP(Vata_Sales[[#This Row],[Product Name]],Category_table[],4,0)</f>
        <v>4</v>
      </c>
    </row>
    <row r="9186" spans="1:16" ht="25.5" customHeight="1" x14ac:dyDescent="0.25">
      <c r="A9186" s="3">
        <v>329</v>
      </c>
      <c r="B9186" s="35">
        <v>45575</v>
      </c>
      <c r="C9186" s="3" t="s">
        <v>1120</v>
      </c>
      <c r="D9186" s="3" t="s">
        <v>164</v>
      </c>
      <c r="E9186" s="3" t="s">
        <v>282</v>
      </c>
      <c r="F9186" s="3">
        <v>3000</v>
      </c>
      <c r="G9186" s="3">
        <v>4.9000000000000004</v>
      </c>
      <c r="H9186" s="39">
        <f>Vata_Sales[[#This Row],[Final Price]]/Vata_Sales[[#This Row],[Actual Quantity]]</f>
        <v>4.9000000000000004</v>
      </c>
      <c r="I9186" s="36">
        <f>IF(Vata_Sales[[#This Row],[Ref Unit]]="Single",Vata_Sales[[#This Row],[Quantity]],VLOOKUP(Vata_Sales[[#This Row],[Ref Unit]],Cat_Unit[],2,0)*Vata_Sales[[#This Row],[Quantity]])</f>
        <v>3000</v>
      </c>
      <c r="J9186" s="37">
        <f>Vata_Sales[[#This Row],[Quantity]]*Vata_Sales[[#This Row],[Rate]]</f>
        <v>14700.000000000002</v>
      </c>
      <c r="L9186" s="37">
        <f>Vata_Sales[[#This Row],[Price]]-Vata_Sales[[#This Row],[Discount]]</f>
        <v>14700.000000000002</v>
      </c>
      <c r="N9186" s="3" t="str">
        <f>VLOOKUP(Vata_Sales[[#This Row],[Product Name]],Category_table[#Data],2,0)</f>
        <v>3no</v>
      </c>
      <c r="O9186" s="3">
        <f>VLOOKUP(Vata_Sales[[#This Row],[Product Name]],Category_table[#Data],3,0)</f>
        <v>5</v>
      </c>
      <c r="P9186" s="41">
        <f>VLOOKUP(Vata_Sales[[#This Row],[Product Name]],Category_table[],4,0)</f>
        <v>5</v>
      </c>
    </row>
    <row r="9187" spans="1:16" ht="25.5" customHeight="1" x14ac:dyDescent="0.25">
      <c r="A9187" s="3">
        <v>330</v>
      </c>
      <c r="B9187" s="35">
        <v>45575</v>
      </c>
      <c r="C9187" s="3" t="s">
        <v>165</v>
      </c>
      <c r="D9187" s="3" t="s">
        <v>203</v>
      </c>
      <c r="E9187" s="3" t="s">
        <v>282</v>
      </c>
      <c r="F9187" s="3">
        <v>3500</v>
      </c>
      <c r="G9187" s="3">
        <v>7</v>
      </c>
      <c r="H9187" s="39">
        <f>Vata_Sales[[#This Row],[Final Price]]/Vata_Sales[[#This Row],[Actual Quantity]]</f>
        <v>7</v>
      </c>
      <c r="I9187" s="36">
        <f>IF(Vata_Sales[[#This Row],[Ref Unit]]="Single",Vata_Sales[[#This Row],[Quantity]],VLOOKUP(Vata_Sales[[#This Row],[Ref Unit]],Cat_Unit[],2,0)*Vata_Sales[[#This Row],[Quantity]])</f>
        <v>3500</v>
      </c>
      <c r="J9187" s="37">
        <f>Vata_Sales[[#This Row],[Quantity]]*Vata_Sales[[#This Row],[Rate]]</f>
        <v>24500</v>
      </c>
      <c r="L9187" s="37">
        <f>Vata_Sales[[#This Row],[Price]]-Vata_Sales[[#This Row],[Discount]]</f>
        <v>24500</v>
      </c>
      <c r="N9187" s="3" t="str">
        <f>VLOOKUP(Vata_Sales[[#This Row],[Product Name]],Category_table[#Data],2,0)</f>
        <v>Kara</v>
      </c>
      <c r="O9187" s="3">
        <f>VLOOKUP(Vata_Sales[[#This Row],[Product Name]],Category_table[#Data],3,0)</f>
        <v>4</v>
      </c>
      <c r="P9187" s="41">
        <f>VLOOKUP(Vata_Sales[[#This Row],[Product Name]],Category_table[],4,0)</f>
        <v>4</v>
      </c>
    </row>
    <row r="9188" spans="1:16" ht="25.5" customHeight="1" x14ac:dyDescent="0.25">
      <c r="A9188" s="3">
        <v>331</v>
      </c>
      <c r="B9188" s="35">
        <v>45575</v>
      </c>
      <c r="C9188" s="3" t="s">
        <v>165</v>
      </c>
      <c r="D9188" s="3" t="s">
        <v>203</v>
      </c>
      <c r="E9188" s="3" t="s">
        <v>282</v>
      </c>
      <c r="F9188" s="3">
        <v>4000</v>
      </c>
      <c r="G9188" s="3">
        <v>7.5</v>
      </c>
      <c r="H9188" s="39">
        <f>Vata_Sales[[#This Row],[Final Price]]/Vata_Sales[[#This Row],[Actual Quantity]]</f>
        <v>7.5</v>
      </c>
      <c r="I9188" s="36">
        <f>IF(Vata_Sales[[#This Row],[Ref Unit]]="Single",Vata_Sales[[#This Row],[Quantity]],VLOOKUP(Vata_Sales[[#This Row],[Ref Unit]],Cat_Unit[],2,0)*Vata_Sales[[#This Row],[Quantity]])</f>
        <v>4000</v>
      </c>
      <c r="J9188" s="37">
        <f>Vata_Sales[[#This Row],[Quantity]]*Vata_Sales[[#This Row],[Rate]]</f>
        <v>30000</v>
      </c>
      <c r="L9188" s="37">
        <f>Vata_Sales[[#This Row],[Price]]-Vata_Sales[[#This Row],[Discount]]</f>
        <v>30000</v>
      </c>
      <c r="N9188" s="3" t="str">
        <f>VLOOKUP(Vata_Sales[[#This Row],[Product Name]],Category_table[#Data],2,0)</f>
        <v>Kara</v>
      </c>
      <c r="O9188" s="3">
        <f>VLOOKUP(Vata_Sales[[#This Row],[Product Name]],Category_table[#Data],3,0)</f>
        <v>4</v>
      </c>
      <c r="P9188" s="41">
        <f>VLOOKUP(Vata_Sales[[#This Row],[Product Name]],Category_table[],4,0)</f>
        <v>4</v>
      </c>
    </row>
    <row r="9189" spans="1:16" ht="25.5" customHeight="1" x14ac:dyDescent="0.25">
      <c r="A9189" s="3">
        <v>332</v>
      </c>
      <c r="B9189" s="35">
        <v>45575</v>
      </c>
      <c r="C9189" s="3" t="s">
        <v>906</v>
      </c>
      <c r="D9189" s="3" t="s">
        <v>203</v>
      </c>
      <c r="E9189" s="3" t="s">
        <v>282</v>
      </c>
      <c r="F9189" s="3">
        <v>100</v>
      </c>
      <c r="G9189" s="3">
        <v>8</v>
      </c>
      <c r="H9189" s="39">
        <f>Vata_Sales[[#This Row],[Final Price]]/Vata_Sales[[#This Row],[Actual Quantity]]</f>
        <v>8</v>
      </c>
      <c r="I9189" s="36">
        <f>IF(Vata_Sales[[#This Row],[Ref Unit]]="Single",Vata_Sales[[#This Row],[Quantity]],VLOOKUP(Vata_Sales[[#This Row],[Ref Unit]],Cat_Unit[],2,0)*Vata_Sales[[#This Row],[Quantity]])</f>
        <v>100</v>
      </c>
      <c r="J9189" s="37">
        <f>Vata_Sales[[#This Row],[Quantity]]*Vata_Sales[[#This Row],[Rate]]</f>
        <v>800</v>
      </c>
      <c r="L9189" s="37">
        <f>Vata_Sales[[#This Row],[Price]]-Vata_Sales[[#This Row],[Discount]]</f>
        <v>800</v>
      </c>
      <c r="N9189" s="3" t="str">
        <f>VLOOKUP(Vata_Sales[[#This Row],[Product Name]],Category_table[#Data],2,0)</f>
        <v>Kara</v>
      </c>
      <c r="O9189" s="3">
        <f>VLOOKUP(Vata_Sales[[#This Row],[Product Name]],Category_table[#Data],3,0)</f>
        <v>4</v>
      </c>
      <c r="P9189" s="41">
        <f>VLOOKUP(Vata_Sales[[#This Row],[Product Name]],Category_table[],4,0)</f>
        <v>4</v>
      </c>
    </row>
    <row r="9190" spans="1:16" ht="25.5" customHeight="1" x14ac:dyDescent="0.25">
      <c r="A9190" s="3">
        <v>333</v>
      </c>
      <c r="B9190" s="35">
        <v>45575</v>
      </c>
      <c r="C9190" s="3" t="s">
        <v>922</v>
      </c>
      <c r="D9190" s="3" t="s">
        <v>34</v>
      </c>
      <c r="E9190" s="3" t="s">
        <v>282</v>
      </c>
      <c r="F9190" s="3">
        <v>300</v>
      </c>
      <c r="G9190" s="3">
        <v>7</v>
      </c>
      <c r="H9190" s="39">
        <f>Vata_Sales[[#This Row],[Final Price]]/Vata_Sales[[#This Row],[Actual Quantity]]</f>
        <v>7</v>
      </c>
      <c r="I9190" s="36">
        <f>IF(Vata_Sales[[#This Row],[Ref Unit]]="Single",Vata_Sales[[#This Row],[Quantity]],VLOOKUP(Vata_Sales[[#This Row],[Ref Unit]],Cat_Unit[],2,0)*Vata_Sales[[#This Row],[Quantity]])</f>
        <v>300</v>
      </c>
      <c r="J9190" s="37">
        <f>Vata_Sales[[#This Row],[Quantity]]*Vata_Sales[[#This Row],[Rate]]</f>
        <v>2100</v>
      </c>
      <c r="L9190" s="37">
        <f>Vata_Sales[[#This Row],[Price]]-Vata_Sales[[#This Row],[Discount]]</f>
        <v>2100</v>
      </c>
      <c r="N9190" s="3" t="str">
        <f>VLOOKUP(Vata_Sales[[#This Row],[Product Name]],Category_table[#Data],2,0)</f>
        <v>Goyra</v>
      </c>
      <c r="O9190" s="3">
        <f>VLOOKUP(Vata_Sales[[#This Row],[Product Name]],Category_table[#Data],3,0)</f>
        <v>6</v>
      </c>
      <c r="P9190" s="41">
        <f>VLOOKUP(Vata_Sales[[#This Row],[Product Name]],Category_table[],4,0)</f>
        <v>6</v>
      </c>
    </row>
    <row r="9191" spans="1:16" ht="25.5" customHeight="1" x14ac:dyDescent="0.25">
      <c r="A9191" s="3">
        <v>334</v>
      </c>
      <c r="B9191" s="35">
        <v>45575</v>
      </c>
      <c r="C9191" s="3" t="s">
        <v>165</v>
      </c>
      <c r="D9191" s="3" t="s">
        <v>203</v>
      </c>
      <c r="E9191" s="3" t="s">
        <v>282</v>
      </c>
      <c r="F9191" s="3">
        <v>3000</v>
      </c>
      <c r="G9191" s="3">
        <v>7.5</v>
      </c>
      <c r="H9191" s="39">
        <f>Vata_Sales[[#This Row],[Final Price]]/Vata_Sales[[#This Row],[Actual Quantity]]</f>
        <v>7.5</v>
      </c>
      <c r="I9191" s="36">
        <f>IF(Vata_Sales[[#This Row],[Ref Unit]]="Single",Vata_Sales[[#This Row],[Quantity]],VLOOKUP(Vata_Sales[[#This Row],[Ref Unit]],Cat_Unit[],2,0)*Vata_Sales[[#This Row],[Quantity]])</f>
        <v>3000</v>
      </c>
      <c r="J9191" s="37">
        <f>Vata_Sales[[#This Row],[Quantity]]*Vata_Sales[[#This Row],[Rate]]</f>
        <v>22500</v>
      </c>
      <c r="L9191" s="37">
        <f>Vata_Sales[[#This Row],[Price]]-Vata_Sales[[#This Row],[Discount]]</f>
        <v>22500</v>
      </c>
      <c r="N9191" s="3" t="str">
        <f>VLOOKUP(Vata_Sales[[#This Row],[Product Name]],Category_table[#Data],2,0)</f>
        <v>Kara</v>
      </c>
      <c r="O9191" s="3">
        <f>VLOOKUP(Vata_Sales[[#This Row],[Product Name]],Category_table[#Data],3,0)</f>
        <v>4</v>
      </c>
      <c r="P9191" s="41">
        <f>VLOOKUP(Vata_Sales[[#This Row],[Product Name]],Category_table[],4,0)</f>
        <v>4</v>
      </c>
    </row>
    <row r="9192" spans="1:16" ht="25.5" customHeight="1" x14ac:dyDescent="0.25">
      <c r="A9192" s="3">
        <v>335</v>
      </c>
      <c r="B9192" s="35">
        <v>45575</v>
      </c>
      <c r="C9192" s="3" t="s">
        <v>906</v>
      </c>
      <c r="D9192" s="3" t="s">
        <v>203</v>
      </c>
      <c r="E9192" s="3" t="s">
        <v>282</v>
      </c>
      <c r="F9192" s="3">
        <v>150</v>
      </c>
      <c r="G9192" s="3">
        <v>8</v>
      </c>
      <c r="H9192" s="39">
        <f>Vata_Sales[[#This Row],[Final Price]]/Vata_Sales[[#This Row],[Actual Quantity]]</f>
        <v>8</v>
      </c>
      <c r="I9192" s="36">
        <f>IF(Vata_Sales[[#This Row],[Ref Unit]]="Single",Vata_Sales[[#This Row],[Quantity]],VLOOKUP(Vata_Sales[[#This Row],[Ref Unit]],Cat_Unit[],2,0)*Vata_Sales[[#This Row],[Quantity]])</f>
        <v>150</v>
      </c>
      <c r="J9192" s="37">
        <f>Vata_Sales[[#This Row],[Quantity]]*Vata_Sales[[#This Row],[Rate]]</f>
        <v>1200</v>
      </c>
      <c r="L9192" s="37">
        <f>Vata_Sales[[#This Row],[Price]]-Vata_Sales[[#This Row],[Discount]]</f>
        <v>1200</v>
      </c>
      <c r="N9192" s="3" t="str">
        <f>VLOOKUP(Vata_Sales[[#This Row],[Product Name]],Category_table[#Data],2,0)</f>
        <v>Kara</v>
      </c>
      <c r="O9192" s="3">
        <f>VLOOKUP(Vata_Sales[[#This Row],[Product Name]],Category_table[#Data],3,0)</f>
        <v>4</v>
      </c>
      <c r="P9192" s="41">
        <f>VLOOKUP(Vata_Sales[[#This Row],[Product Name]],Category_table[],4,0)</f>
        <v>4</v>
      </c>
    </row>
    <row r="9193" spans="1:16" ht="25.5" customHeight="1" x14ac:dyDescent="0.25">
      <c r="A9193" s="3">
        <v>336</v>
      </c>
      <c r="B9193" s="35">
        <v>45576</v>
      </c>
      <c r="C9193" s="3" t="s">
        <v>165</v>
      </c>
      <c r="D9193" s="3" t="s">
        <v>203</v>
      </c>
      <c r="E9193" s="3" t="s">
        <v>282</v>
      </c>
      <c r="F9193" s="3">
        <v>1000</v>
      </c>
      <c r="G9193" s="3">
        <v>7.5</v>
      </c>
      <c r="H9193" s="39">
        <f>Vata_Sales[[#This Row],[Final Price]]/Vata_Sales[[#This Row],[Actual Quantity]]</f>
        <v>7.5</v>
      </c>
      <c r="I9193" s="36">
        <f>IF(Vata_Sales[[#This Row],[Ref Unit]]="Single",Vata_Sales[[#This Row],[Quantity]],VLOOKUP(Vata_Sales[[#This Row],[Ref Unit]],Cat_Unit[],2,0)*Vata_Sales[[#This Row],[Quantity]])</f>
        <v>1000</v>
      </c>
      <c r="J9193" s="37">
        <f>Vata_Sales[[#This Row],[Quantity]]*Vata_Sales[[#This Row],[Rate]]</f>
        <v>7500</v>
      </c>
      <c r="L9193" s="37">
        <f>Vata_Sales[[#This Row],[Price]]-Vata_Sales[[#This Row],[Discount]]</f>
        <v>7500</v>
      </c>
      <c r="N9193" s="3" t="str">
        <f>VLOOKUP(Vata_Sales[[#This Row],[Product Name]],Category_table[#Data],2,0)</f>
        <v>Kara</v>
      </c>
      <c r="O9193" s="3">
        <f>VLOOKUP(Vata_Sales[[#This Row],[Product Name]],Category_table[#Data],3,0)</f>
        <v>4</v>
      </c>
      <c r="P9193" s="41">
        <f>VLOOKUP(Vata_Sales[[#This Row],[Product Name]],Category_table[],4,0)</f>
        <v>4</v>
      </c>
    </row>
    <row r="9194" spans="1:16" ht="25.5" customHeight="1" x14ac:dyDescent="0.25">
      <c r="A9194" s="3">
        <v>337</v>
      </c>
      <c r="B9194" s="35">
        <v>45576</v>
      </c>
      <c r="C9194" s="3" t="s">
        <v>165</v>
      </c>
      <c r="D9194" s="3" t="s">
        <v>203</v>
      </c>
      <c r="E9194" s="3" t="s">
        <v>282</v>
      </c>
      <c r="F9194" s="3">
        <v>2000</v>
      </c>
      <c r="G9194" s="3">
        <v>7</v>
      </c>
      <c r="H9194" s="39">
        <f>Vata_Sales[[#This Row],[Final Price]]/Vata_Sales[[#This Row],[Actual Quantity]]</f>
        <v>7</v>
      </c>
      <c r="I9194" s="36">
        <f>IF(Vata_Sales[[#This Row],[Ref Unit]]="Single",Vata_Sales[[#This Row],[Quantity]],VLOOKUP(Vata_Sales[[#This Row],[Ref Unit]],Cat_Unit[],2,0)*Vata_Sales[[#This Row],[Quantity]])</f>
        <v>2000</v>
      </c>
      <c r="J9194" s="37">
        <f>Vata_Sales[[#This Row],[Quantity]]*Vata_Sales[[#This Row],[Rate]]</f>
        <v>14000</v>
      </c>
      <c r="L9194" s="37">
        <f>Vata_Sales[[#This Row],[Price]]-Vata_Sales[[#This Row],[Discount]]</f>
        <v>14000</v>
      </c>
      <c r="N9194" s="3" t="str">
        <f>VLOOKUP(Vata_Sales[[#This Row],[Product Name]],Category_table[#Data],2,0)</f>
        <v>Kara</v>
      </c>
      <c r="O9194" s="3">
        <f>VLOOKUP(Vata_Sales[[#This Row],[Product Name]],Category_table[#Data],3,0)</f>
        <v>4</v>
      </c>
      <c r="P9194" s="41">
        <f>VLOOKUP(Vata_Sales[[#This Row],[Product Name]],Category_table[],4,0)</f>
        <v>4</v>
      </c>
    </row>
    <row r="9195" spans="1:16" ht="25.5" customHeight="1" x14ac:dyDescent="0.25">
      <c r="A9195" s="3">
        <v>338</v>
      </c>
      <c r="B9195" s="35">
        <v>45576</v>
      </c>
      <c r="C9195" s="3" t="s">
        <v>165</v>
      </c>
      <c r="D9195" s="3" t="s">
        <v>164</v>
      </c>
      <c r="E9195" s="3" t="s">
        <v>282</v>
      </c>
      <c r="F9195" s="3">
        <v>2000</v>
      </c>
      <c r="G9195" s="3">
        <v>5</v>
      </c>
      <c r="H9195" s="39">
        <f>Vata_Sales[[#This Row],[Final Price]]/Vata_Sales[[#This Row],[Actual Quantity]]</f>
        <v>5</v>
      </c>
      <c r="I9195" s="36">
        <f>IF(Vata_Sales[[#This Row],[Ref Unit]]="Single",Vata_Sales[[#This Row],[Quantity]],VLOOKUP(Vata_Sales[[#This Row],[Ref Unit]],Cat_Unit[],2,0)*Vata_Sales[[#This Row],[Quantity]])</f>
        <v>2000</v>
      </c>
      <c r="J9195" s="37">
        <f>Vata_Sales[[#This Row],[Quantity]]*Vata_Sales[[#This Row],[Rate]]</f>
        <v>10000</v>
      </c>
      <c r="L9195" s="37">
        <f>Vata_Sales[[#This Row],[Price]]-Vata_Sales[[#This Row],[Discount]]</f>
        <v>10000</v>
      </c>
      <c r="N9195" s="3" t="str">
        <f>VLOOKUP(Vata_Sales[[#This Row],[Product Name]],Category_table[#Data],2,0)</f>
        <v>3no</v>
      </c>
      <c r="O9195" s="3">
        <f>VLOOKUP(Vata_Sales[[#This Row],[Product Name]],Category_table[#Data],3,0)</f>
        <v>5</v>
      </c>
      <c r="P9195" s="41">
        <f>VLOOKUP(Vata_Sales[[#This Row],[Product Name]],Category_table[],4,0)</f>
        <v>5</v>
      </c>
    </row>
    <row r="9196" spans="1:16" ht="25.5" customHeight="1" x14ac:dyDescent="0.25">
      <c r="A9196" s="3">
        <v>339</v>
      </c>
      <c r="B9196" s="35">
        <v>45576</v>
      </c>
      <c r="C9196" s="3" t="s">
        <v>165</v>
      </c>
      <c r="D9196" s="3" t="s">
        <v>203</v>
      </c>
      <c r="E9196" s="3" t="s">
        <v>282</v>
      </c>
      <c r="F9196" s="3">
        <v>2000</v>
      </c>
      <c r="G9196" s="3">
        <v>7.5</v>
      </c>
      <c r="H9196" s="39">
        <f>Vata_Sales[[#This Row],[Final Price]]/Vata_Sales[[#This Row],[Actual Quantity]]</f>
        <v>7.5</v>
      </c>
      <c r="I9196" s="36">
        <f>IF(Vata_Sales[[#This Row],[Ref Unit]]="Single",Vata_Sales[[#This Row],[Quantity]],VLOOKUP(Vata_Sales[[#This Row],[Ref Unit]],Cat_Unit[],2,0)*Vata_Sales[[#This Row],[Quantity]])</f>
        <v>2000</v>
      </c>
      <c r="J9196" s="37">
        <f>Vata_Sales[[#This Row],[Quantity]]*Vata_Sales[[#This Row],[Rate]]</f>
        <v>15000</v>
      </c>
      <c r="L9196" s="37">
        <f>Vata_Sales[[#This Row],[Price]]-Vata_Sales[[#This Row],[Discount]]</f>
        <v>15000</v>
      </c>
      <c r="N9196" s="3" t="str">
        <f>VLOOKUP(Vata_Sales[[#This Row],[Product Name]],Category_table[#Data],2,0)</f>
        <v>Kara</v>
      </c>
      <c r="O9196" s="3">
        <f>VLOOKUP(Vata_Sales[[#This Row],[Product Name]],Category_table[#Data],3,0)</f>
        <v>4</v>
      </c>
      <c r="P9196" s="41">
        <f>VLOOKUP(Vata_Sales[[#This Row],[Product Name]],Category_table[],4,0)</f>
        <v>4</v>
      </c>
    </row>
    <row r="9197" spans="1:16" ht="25.5" customHeight="1" x14ac:dyDescent="0.25">
      <c r="A9197" s="3">
        <v>340</v>
      </c>
      <c r="B9197" s="35">
        <v>45576</v>
      </c>
      <c r="C9197" s="3" t="s">
        <v>165</v>
      </c>
      <c r="D9197" s="3" t="s">
        <v>203</v>
      </c>
      <c r="E9197" s="3" t="s">
        <v>282</v>
      </c>
      <c r="F9197" s="3">
        <v>1000</v>
      </c>
      <c r="G9197" s="3">
        <v>7.5</v>
      </c>
      <c r="H9197" s="39">
        <f>Vata_Sales[[#This Row],[Final Price]]/Vata_Sales[[#This Row],[Actual Quantity]]</f>
        <v>7.5</v>
      </c>
      <c r="I9197" s="36">
        <f>IF(Vata_Sales[[#This Row],[Ref Unit]]="Single",Vata_Sales[[#This Row],[Quantity]],VLOOKUP(Vata_Sales[[#This Row],[Ref Unit]],Cat_Unit[],2,0)*Vata_Sales[[#This Row],[Quantity]])</f>
        <v>1000</v>
      </c>
      <c r="J9197" s="37">
        <f>Vata_Sales[[#This Row],[Quantity]]*Vata_Sales[[#This Row],[Rate]]</f>
        <v>7500</v>
      </c>
      <c r="L9197" s="37">
        <f>Vata_Sales[[#This Row],[Price]]-Vata_Sales[[#This Row],[Discount]]</f>
        <v>7500</v>
      </c>
      <c r="N9197" s="3" t="str">
        <f>VLOOKUP(Vata_Sales[[#This Row],[Product Name]],Category_table[#Data],2,0)</f>
        <v>Kara</v>
      </c>
      <c r="O9197" s="3">
        <f>VLOOKUP(Vata_Sales[[#This Row],[Product Name]],Category_table[#Data],3,0)</f>
        <v>4</v>
      </c>
      <c r="P9197" s="41">
        <f>VLOOKUP(Vata_Sales[[#This Row],[Product Name]],Category_table[],4,0)</f>
        <v>4</v>
      </c>
    </row>
    <row r="9198" spans="1:16" ht="25.5" customHeight="1" x14ac:dyDescent="0.25">
      <c r="A9198" s="3">
        <v>341</v>
      </c>
      <c r="B9198" s="35">
        <v>45577</v>
      </c>
      <c r="C9198" s="3" t="s">
        <v>165</v>
      </c>
      <c r="D9198" s="3" t="s">
        <v>203</v>
      </c>
      <c r="E9198" s="3" t="s">
        <v>282</v>
      </c>
      <c r="F9198" s="3">
        <v>1000</v>
      </c>
      <c r="G9198" s="3">
        <v>7.5</v>
      </c>
      <c r="H9198" s="39">
        <f>Vata_Sales[[#This Row],[Final Price]]/Vata_Sales[[#This Row],[Actual Quantity]]</f>
        <v>7.5</v>
      </c>
      <c r="I9198" s="36">
        <f>IF(Vata_Sales[[#This Row],[Ref Unit]]="Single",Vata_Sales[[#This Row],[Quantity]],VLOOKUP(Vata_Sales[[#This Row],[Ref Unit]],Cat_Unit[],2,0)*Vata_Sales[[#This Row],[Quantity]])</f>
        <v>1000</v>
      </c>
      <c r="J9198" s="37">
        <f>Vata_Sales[[#This Row],[Quantity]]*Vata_Sales[[#This Row],[Rate]]</f>
        <v>7500</v>
      </c>
      <c r="L9198" s="37">
        <f>Vata_Sales[[#This Row],[Price]]-Vata_Sales[[#This Row],[Discount]]</f>
        <v>7500</v>
      </c>
      <c r="N9198" s="3" t="str">
        <f>VLOOKUP(Vata_Sales[[#This Row],[Product Name]],Category_table[#Data],2,0)</f>
        <v>Kara</v>
      </c>
      <c r="O9198" s="3">
        <f>VLOOKUP(Vata_Sales[[#This Row],[Product Name]],Category_table[#Data],3,0)</f>
        <v>4</v>
      </c>
      <c r="P9198" s="41">
        <f>VLOOKUP(Vata_Sales[[#This Row],[Product Name]],Category_table[],4,0)</f>
        <v>4</v>
      </c>
    </row>
    <row r="9199" spans="1:16" ht="25.5" customHeight="1" x14ac:dyDescent="0.25">
      <c r="A9199" s="3">
        <v>342</v>
      </c>
      <c r="B9199" s="35">
        <v>45577</v>
      </c>
      <c r="C9199" s="3" t="s">
        <v>906</v>
      </c>
      <c r="D9199" s="3" t="s">
        <v>203</v>
      </c>
      <c r="E9199" s="3" t="s">
        <v>282</v>
      </c>
      <c r="F9199" s="3">
        <v>200</v>
      </c>
      <c r="G9199" s="3">
        <v>8</v>
      </c>
      <c r="H9199" s="39">
        <f>Vata_Sales[[#This Row],[Final Price]]/Vata_Sales[[#This Row],[Actual Quantity]]</f>
        <v>8</v>
      </c>
      <c r="I9199" s="36">
        <f>IF(Vata_Sales[[#This Row],[Ref Unit]]="Single",Vata_Sales[[#This Row],[Quantity]],VLOOKUP(Vata_Sales[[#This Row],[Ref Unit]],Cat_Unit[],2,0)*Vata_Sales[[#This Row],[Quantity]])</f>
        <v>200</v>
      </c>
      <c r="J9199" s="37">
        <f>Vata_Sales[[#This Row],[Quantity]]*Vata_Sales[[#This Row],[Rate]]</f>
        <v>1600</v>
      </c>
      <c r="L9199" s="37">
        <f>Vata_Sales[[#This Row],[Price]]-Vata_Sales[[#This Row],[Discount]]</f>
        <v>1600</v>
      </c>
      <c r="N9199" s="3" t="str">
        <f>VLOOKUP(Vata_Sales[[#This Row],[Product Name]],Category_table[#Data],2,0)</f>
        <v>Kara</v>
      </c>
      <c r="O9199" s="3">
        <f>VLOOKUP(Vata_Sales[[#This Row],[Product Name]],Category_table[#Data],3,0)</f>
        <v>4</v>
      </c>
      <c r="P9199" s="41">
        <f>VLOOKUP(Vata_Sales[[#This Row],[Product Name]],Category_table[],4,0)</f>
        <v>4</v>
      </c>
    </row>
    <row r="9200" spans="1:16" ht="25.5" customHeight="1" x14ac:dyDescent="0.25">
      <c r="A9200" s="3">
        <v>343</v>
      </c>
      <c r="B9200" s="35">
        <v>45577</v>
      </c>
      <c r="C9200" s="3" t="s">
        <v>165</v>
      </c>
      <c r="D9200" s="3" t="s">
        <v>203</v>
      </c>
      <c r="E9200" s="3" t="s">
        <v>282</v>
      </c>
      <c r="F9200" s="3">
        <v>7000</v>
      </c>
      <c r="G9200" s="3">
        <v>7.5</v>
      </c>
      <c r="H9200" s="39">
        <f>Vata_Sales[[#This Row],[Final Price]]/Vata_Sales[[#This Row],[Actual Quantity]]</f>
        <v>7.5</v>
      </c>
      <c r="I9200" s="36">
        <f>IF(Vata_Sales[[#This Row],[Ref Unit]]="Single",Vata_Sales[[#This Row],[Quantity]],VLOOKUP(Vata_Sales[[#This Row],[Ref Unit]],Cat_Unit[],2,0)*Vata_Sales[[#This Row],[Quantity]])</f>
        <v>7000</v>
      </c>
      <c r="J9200" s="37">
        <f>Vata_Sales[[#This Row],[Quantity]]*Vata_Sales[[#This Row],[Rate]]</f>
        <v>52500</v>
      </c>
      <c r="L9200" s="37">
        <f>Vata_Sales[[#This Row],[Price]]-Vata_Sales[[#This Row],[Discount]]</f>
        <v>52500</v>
      </c>
      <c r="N9200" s="3" t="str">
        <f>VLOOKUP(Vata_Sales[[#This Row],[Product Name]],Category_table[#Data],2,0)</f>
        <v>Kara</v>
      </c>
      <c r="O9200" s="3">
        <f>VLOOKUP(Vata_Sales[[#This Row],[Product Name]],Category_table[#Data],3,0)</f>
        <v>4</v>
      </c>
      <c r="P9200" s="41">
        <f>VLOOKUP(Vata_Sales[[#This Row],[Product Name]],Category_table[],4,0)</f>
        <v>4</v>
      </c>
    </row>
    <row r="9201" spans="1:16" ht="25.5" customHeight="1" x14ac:dyDescent="0.25">
      <c r="A9201" s="3">
        <v>344</v>
      </c>
      <c r="B9201" s="35">
        <v>45577</v>
      </c>
      <c r="C9201" s="3" t="s">
        <v>165</v>
      </c>
      <c r="D9201" s="3" t="s">
        <v>203</v>
      </c>
      <c r="E9201" s="3" t="s">
        <v>282</v>
      </c>
      <c r="F9201" s="3">
        <v>8000</v>
      </c>
      <c r="G9201" s="3">
        <v>7.9</v>
      </c>
      <c r="H9201" s="39">
        <f>Vata_Sales[[#This Row],[Final Price]]/Vata_Sales[[#This Row],[Actual Quantity]]</f>
        <v>7.9</v>
      </c>
      <c r="I9201" s="36">
        <f>IF(Vata_Sales[[#This Row],[Ref Unit]]="Single",Vata_Sales[[#This Row],[Quantity]],VLOOKUP(Vata_Sales[[#This Row],[Ref Unit]],Cat_Unit[],2,0)*Vata_Sales[[#This Row],[Quantity]])</f>
        <v>8000</v>
      </c>
      <c r="J9201" s="37">
        <f>Vata_Sales[[#This Row],[Quantity]]*Vata_Sales[[#This Row],[Rate]]</f>
        <v>63200</v>
      </c>
      <c r="L9201" s="37">
        <f>Vata_Sales[[#This Row],[Price]]-Vata_Sales[[#This Row],[Discount]]</f>
        <v>63200</v>
      </c>
      <c r="N9201" s="3" t="str">
        <f>VLOOKUP(Vata_Sales[[#This Row],[Product Name]],Category_table[#Data],2,0)</f>
        <v>Kara</v>
      </c>
      <c r="O9201" s="3">
        <f>VLOOKUP(Vata_Sales[[#This Row],[Product Name]],Category_table[#Data],3,0)</f>
        <v>4</v>
      </c>
      <c r="P9201" s="41">
        <f>VLOOKUP(Vata_Sales[[#This Row],[Product Name]],Category_table[],4,0)</f>
        <v>4</v>
      </c>
    </row>
    <row r="9202" spans="1:16" ht="25.5" customHeight="1" x14ac:dyDescent="0.25">
      <c r="A9202" s="3">
        <v>345</v>
      </c>
      <c r="B9202" s="35">
        <v>45577</v>
      </c>
      <c r="C9202" s="3" t="s">
        <v>897</v>
      </c>
      <c r="D9202" s="3" t="s">
        <v>149</v>
      </c>
      <c r="E9202" s="3" t="s">
        <v>27</v>
      </c>
      <c r="F9202" s="3">
        <v>1</v>
      </c>
      <c r="G9202" s="3">
        <v>1400</v>
      </c>
      <c r="H9202" s="39">
        <f>Vata_Sales[[#This Row],[Final Price]]/Vata_Sales[[#This Row],[Actual Quantity]]</f>
        <v>2.3333333333333335</v>
      </c>
      <c r="I9202" s="36">
        <f>IF(Vata_Sales[[#This Row],[Ref Unit]]="Single",Vata_Sales[[#This Row],[Quantity]],VLOOKUP(Vata_Sales[[#This Row],[Ref Unit]],Cat_Unit[],2,0)*Vata_Sales[[#This Row],[Quantity]])</f>
        <v>600</v>
      </c>
      <c r="J9202" s="37">
        <f>Vata_Sales[[#This Row],[Quantity]]*Vata_Sales[[#This Row],[Rate]]</f>
        <v>1400</v>
      </c>
      <c r="L9202" s="37">
        <f>Vata_Sales[[#This Row],[Price]]-Vata_Sales[[#This Row],[Discount]]</f>
        <v>1400</v>
      </c>
      <c r="N9202" s="3" t="str">
        <f>VLOOKUP(Vata_Sales[[#This Row],[Product Name]],Category_table[#Data],2,0)</f>
        <v>Adla_3</v>
      </c>
      <c r="O9202" s="3">
        <f>VLOOKUP(Vata_Sales[[#This Row],[Product Name]],Category_table[#Data],3,0)</f>
        <v>9</v>
      </c>
      <c r="P9202" s="41">
        <f>VLOOKUP(Vata_Sales[[#This Row],[Product Name]],Category_table[],4,0)</f>
        <v>7</v>
      </c>
    </row>
    <row r="9203" spans="1:16" ht="25.5" customHeight="1" x14ac:dyDescent="0.25">
      <c r="A9203" s="3">
        <v>346</v>
      </c>
      <c r="B9203" s="35">
        <v>45577</v>
      </c>
      <c r="C9203" s="3" t="s">
        <v>165</v>
      </c>
      <c r="D9203" s="3" t="s">
        <v>34</v>
      </c>
      <c r="E9203" s="3" t="s">
        <v>282</v>
      </c>
      <c r="F9203" s="3">
        <v>1000</v>
      </c>
      <c r="G9203" s="3">
        <v>6</v>
      </c>
      <c r="H9203" s="39">
        <f>Vata_Sales[[#This Row],[Final Price]]/Vata_Sales[[#This Row],[Actual Quantity]]</f>
        <v>6</v>
      </c>
      <c r="I9203" s="36">
        <f>IF(Vata_Sales[[#This Row],[Ref Unit]]="Single",Vata_Sales[[#This Row],[Quantity]],VLOOKUP(Vata_Sales[[#This Row],[Ref Unit]],Cat_Unit[],2,0)*Vata_Sales[[#This Row],[Quantity]])</f>
        <v>1000</v>
      </c>
      <c r="J9203" s="37">
        <f>Vata_Sales[[#This Row],[Quantity]]*Vata_Sales[[#This Row],[Rate]]</f>
        <v>6000</v>
      </c>
      <c r="L9203" s="37">
        <f>Vata_Sales[[#This Row],[Price]]-Vata_Sales[[#This Row],[Discount]]</f>
        <v>6000</v>
      </c>
      <c r="N9203" s="3" t="str">
        <f>VLOOKUP(Vata_Sales[[#This Row],[Product Name]],Category_table[#Data],2,0)</f>
        <v>Goyra</v>
      </c>
      <c r="O9203" s="3">
        <f>VLOOKUP(Vata_Sales[[#This Row],[Product Name]],Category_table[#Data],3,0)</f>
        <v>6</v>
      </c>
      <c r="P9203" s="41">
        <f>VLOOKUP(Vata_Sales[[#This Row],[Product Name]],Category_table[],4,0)</f>
        <v>6</v>
      </c>
    </row>
    <row r="9204" spans="1:16" ht="25.5" customHeight="1" x14ac:dyDescent="0.25">
      <c r="A9204" s="3">
        <v>347</v>
      </c>
      <c r="B9204" s="35">
        <v>45577</v>
      </c>
      <c r="C9204" s="3" t="s">
        <v>165</v>
      </c>
      <c r="D9204" s="3" t="s">
        <v>163</v>
      </c>
      <c r="E9204" s="3" t="s">
        <v>282</v>
      </c>
      <c r="F9204" s="3">
        <v>700</v>
      </c>
      <c r="G9204" s="3">
        <v>8.5</v>
      </c>
      <c r="H9204" s="39">
        <f>Vata_Sales[[#This Row],[Final Price]]/Vata_Sales[[#This Row],[Actual Quantity]]</f>
        <v>8.4285714285714288</v>
      </c>
      <c r="I9204" s="36">
        <f>IF(Vata_Sales[[#This Row],[Ref Unit]]="Single",Vata_Sales[[#This Row],[Quantity]],VLOOKUP(Vata_Sales[[#This Row],[Ref Unit]],Cat_Unit[],2,0)*Vata_Sales[[#This Row],[Quantity]])</f>
        <v>700</v>
      </c>
      <c r="J9204" s="37">
        <f>Vata_Sales[[#This Row],[Quantity]]*Vata_Sales[[#This Row],[Rate]]</f>
        <v>5950</v>
      </c>
      <c r="K9204">
        <v>50</v>
      </c>
      <c r="L9204" s="37">
        <f>Vata_Sales[[#This Row],[Price]]-Vata_Sales[[#This Row],[Discount]]</f>
        <v>5900</v>
      </c>
      <c r="N9204" s="3" t="str">
        <f>VLOOKUP(Vata_Sales[[#This Row],[Product Name]],Category_table[#Data],2,0)</f>
        <v>2no</v>
      </c>
      <c r="O9204" s="3">
        <f>VLOOKUP(Vata_Sales[[#This Row],[Product Name]],Category_table[#Data],3,0)</f>
        <v>3</v>
      </c>
      <c r="P9204" s="41">
        <f>VLOOKUP(Vata_Sales[[#This Row],[Product Name]],Category_table[],4,0)</f>
        <v>3</v>
      </c>
    </row>
    <row r="9205" spans="1:16" ht="25.5" customHeight="1" x14ac:dyDescent="0.25">
      <c r="A9205" s="3">
        <v>347</v>
      </c>
      <c r="B9205" s="35">
        <v>45577</v>
      </c>
      <c r="C9205" s="3" t="s">
        <v>165</v>
      </c>
      <c r="D9205" s="3" t="s">
        <v>34</v>
      </c>
      <c r="E9205" s="3" t="s">
        <v>282</v>
      </c>
      <c r="F9205" s="3">
        <v>500</v>
      </c>
      <c r="G9205" s="3">
        <v>7</v>
      </c>
      <c r="H9205" s="39">
        <f>Vata_Sales[[#This Row],[Final Price]]/Vata_Sales[[#This Row],[Actual Quantity]]</f>
        <v>7</v>
      </c>
      <c r="I9205" s="36">
        <f>IF(Vata_Sales[[#This Row],[Ref Unit]]="Single",Vata_Sales[[#This Row],[Quantity]],VLOOKUP(Vata_Sales[[#This Row],[Ref Unit]],Cat_Unit[],2,0)*Vata_Sales[[#This Row],[Quantity]])</f>
        <v>500</v>
      </c>
      <c r="J9205" s="37">
        <f>Vata_Sales[[#This Row],[Quantity]]*Vata_Sales[[#This Row],[Rate]]</f>
        <v>3500</v>
      </c>
      <c r="L9205" s="37">
        <f>Vata_Sales[[#This Row],[Price]]-Vata_Sales[[#This Row],[Discount]]</f>
        <v>3500</v>
      </c>
      <c r="N9205" s="3" t="str">
        <f>VLOOKUP(Vata_Sales[[#This Row],[Product Name]],Category_table[#Data],2,0)</f>
        <v>Goyra</v>
      </c>
      <c r="O9205" s="3">
        <f>VLOOKUP(Vata_Sales[[#This Row],[Product Name]],Category_table[#Data],3,0)</f>
        <v>6</v>
      </c>
      <c r="P9205" s="41">
        <f>VLOOKUP(Vata_Sales[[#This Row],[Product Name]],Category_table[],4,0)</f>
        <v>6</v>
      </c>
    </row>
    <row r="9206" spans="1:16" ht="25.5" customHeight="1" x14ac:dyDescent="0.25">
      <c r="A9206" s="3">
        <v>348</v>
      </c>
      <c r="B9206" s="35">
        <v>45577</v>
      </c>
      <c r="C9206" s="3" t="s">
        <v>806</v>
      </c>
      <c r="D9206" s="3" t="s">
        <v>163</v>
      </c>
      <c r="E9206" s="3" t="s">
        <v>282</v>
      </c>
      <c r="F9206" s="3">
        <v>250</v>
      </c>
      <c r="G9206" s="3">
        <v>9</v>
      </c>
      <c r="H9206" s="39">
        <f>Vata_Sales[[#This Row],[Final Price]]/Vata_Sales[[#This Row],[Actual Quantity]]</f>
        <v>9</v>
      </c>
      <c r="I9206" s="36">
        <f>IF(Vata_Sales[[#This Row],[Ref Unit]]="Single",Vata_Sales[[#This Row],[Quantity]],VLOOKUP(Vata_Sales[[#This Row],[Ref Unit]],Cat_Unit[],2,0)*Vata_Sales[[#This Row],[Quantity]])</f>
        <v>250</v>
      </c>
      <c r="J9206" s="37">
        <f>Vata_Sales[[#This Row],[Quantity]]*Vata_Sales[[#This Row],[Rate]]</f>
        <v>2250</v>
      </c>
      <c r="L9206" s="37">
        <f>Vata_Sales[[#This Row],[Price]]-Vata_Sales[[#This Row],[Discount]]</f>
        <v>2250</v>
      </c>
      <c r="N9206" s="3" t="str">
        <f>VLOOKUP(Vata_Sales[[#This Row],[Product Name]],Category_table[#Data],2,0)</f>
        <v>2no</v>
      </c>
      <c r="O9206" s="3">
        <f>VLOOKUP(Vata_Sales[[#This Row],[Product Name]],Category_table[#Data],3,0)</f>
        <v>3</v>
      </c>
      <c r="P9206" s="41">
        <f>VLOOKUP(Vata_Sales[[#This Row],[Product Name]],Category_table[],4,0)</f>
        <v>3</v>
      </c>
    </row>
    <row r="9207" spans="1:16" ht="25.5" customHeight="1" x14ac:dyDescent="0.25">
      <c r="A9207" s="3">
        <v>349</v>
      </c>
      <c r="B9207" s="35">
        <v>45577</v>
      </c>
      <c r="C9207" s="3" t="s">
        <v>806</v>
      </c>
      <c r="D9207" s="3" t="s">
        <v>163</v>
      </c>
      <c r="E9207" s="3" t="s">
        <v>282</v>
      </c>
      <c r="F9207" s="3">
        <v>2000</v>
      </c>
      <c r="G9207" s="3">
        <v>8</v>
      </c>
      <c r="H9207" s="39">
        <f>Vata_Sales[[#This Row],[Final Price]]/Vata_Sales[[#This Row],[Actual Quantity]]</f>
        <v>8</v>
      </c>
      <c r="I9207" s="36">
        <f>IF(Vata_Sales[[#This Row],[Ref Unit]]="Single",Vata_Sales[[#This Row],[Quantity]],VLOOKUP(Vata_Sales[[#This Row],[Ref Unit]],Cat_Unit[],2,0)*Vata_Sales[[#This Row],[Quantity]])</f>
        <v>2000</v>
      </c>
      <c r="J9207" s="37">
        <f>Vata_Sales[[#This Row],[Quantity]]*Vata_Sales[[#This Row],[Rate]]</f>
        <v>16000</v>
      </c>
      <c r="L9207" s="37">
        <f>Vata_Sales[[#This Row],[Price]]-Vata_Sales[[#This Row],[Discount]]</f>
        <v>16000</v>
      </c>
      <c r="N9207" s="3" t="str">
        <f>VLOOKUP(Vata_Sales[[#This Row],[Product Name]],Category_table[#Data],2,0)</f>
        <v>2no</v>
      </c>
      <c r="O9207" s="3">
        <f>VLOOKUP(Vata_Sales[[#This Row],[Product Name]],Category_table[#Data],3,0)</f>
        <v>3</v>
      </c>
      <c r="P9207" s="41">
        <f>VLOOKUP(Vata_Sales[[#This Row],[Product Name]],Category_table[],4,0)</f>
        <v>3</v>
      </c>
    </row>
    <row r="9208" spans="1:16" ht="25.5" customHeight="1" x14ac:dyDescent="0.25">
      <c r="A9208" s="3">
        <v>350</v>
      </c>
      <c r="B9208" s="35">
        <v>45578</v>
      </c>
      <c r="C9208" s="3" t="s">
        <v>165</v>
      </c>
      <c r="D9208" s="3" t="s">
        <v>940</v>
      </c>
      <c r="E9208" s="3" t="s">
        <v>194</v>
      </c>
      <c r="F9208" s="3">
        <v>20</v>
      </c>
      <c r="G9208" s="3">
        <v>110</v>
      </c>
      <c r="H9208" s="39">
        <f>Vata_Sales[[#This Row],[Final Price]]/Vata_Sales[[#This Row],[Actual Quantity]]</f>
        <v>11</v>
      </c>
      <c r="I9208" s="36">
        <f>IF(Vata_Sales[[#This Row],[Ref Unit]]="Single",Vata_Sales[[#This Row],[Quantity]],VLOOKUP(Vata_Sales[[#This Row],[Ref Unit]],Cat_Unit[],2,0)*Vata_Sales[[#This Row],[Quantity]])</f>
        <v>200</v>
      </c>
      <c r="J9208" s="37">
        <f>Vata_Sales[[#This Row],[Quantity]]*Vata_Sales[[#This Row],[Rate]]</f>
        <v>2200</v>
      </c>
      <c r="L9208" s="37">
        <f>Vata_Sales[[#This Row],[Price]]-Vata_Sales[[#This Row],[Discount]]</f>
        <v>2200</v>
      </c>
      <c r="N9208" s="3" t="str">
        <f>VLOOKUP(Vata_Sales[[#This Row],[Product Name]],Category_table[#Data],2,0)</f>
        <v>Khowa</v>
      </c>
      <c r="O9208" s="3">
        <f>VLOOKUP(Vata_Sales[[#This Row],[Product Name]],Category_table[#Data],3,0)</f>
        <v>8</v>
      </c>
      <c r="P9208" s="41">
        <f>VLOOKUP(Vata_Sales[[#This Row],[Product Name]],Category_table[],4,0)</f>
        <v>7</v>
      </c>
    </row>
    <row r="9209" spans="1:16" ht="25.5" customHeight="1" x14ac:dyDescent="0.25">
      <c r="A9209" s="3">
        <v>351</v>
      </c>
      <c r="B9209" s="35">
        <v>45578</v>
      </c>
      <c r="C9209" s="3" t="s">
        <v>906</v>
      </c>
      <c r="D9209" s="3" t="s">
        <v>163</v>
      </c>
      <c r="E9209" s="3" t="s">
        <v>282</v>
      </c>
      <c r="F9209" s="3">
        <v>200</v>
      </c>
      <c r="G9209" s="3">
        <v>9</v>
      </c>
      <c r="H9209" s="39">
        <f>Vata_Sales[[#This Row],[Final Price]]/Vata_Sales[[#This Row],[Actual Quantity]]</f>
        <v>9</v>
      </c>
      <c r="I9209" s="36">
        <f>IF(Vata_Sales[[#This Row],[Ref Unit]]="Single",Vata_Sales[[#This Row],[Quantity]],VLOOKUP(Vata_Sales[[#This Row],[Ref Unit]],Cat_Unit[],2,0)*Vata_Sales[[#This Row],[Quantity]])</f>
        <v>200</v>
      </c>
      <c r="J9209" s="37">
        <f>Vata_Sales[[#This Row],[Quantity]]*Vata_Sales[[#This Row],[Rate]]</f>
        <v>1800</v>
      </c>
      <c r="L9209" s="37">
        <f>Vata_Sales[[#This Row],[Price]]-Vata_Sales[[#This Row],[Discount]]</f>
        <v>1800</v>
      </c>
      <c r="N9209" s="3" t="str">
        <f>VLOOKUP(Vata_Sales[[#This Row],[Product Name]],Category_table[#Data],2,0)</f>
        <v>2no</v>
      </c>
      <c r="O9209" s="3">
        <f>VLOOKUP(Vata_Sales[[#This Row],[Product Name]],Category_table[#Data],3,0)</f>
        <v>3</v>
      </c>
      <c r="P9209" s="41">
        <f>VLOOKUP(Vata_Sales[[#This Row],[Product Name]],Category_table[],4,0)</f>
        <v>3</v>
      </c>
    </row>
    <row r="9210" spans="1:16" ht="25.5" customHeight="1" x14ac:dyDescent="0.25">
      <c r="A9210" s="3">
        <v>352</v>
      </c>
      <c r="B9210" s="35">
        <v>45578</v>
      </c>
      <c r="C9210" s="3" t="s">
        <v>165</v>
      </c>
      <c r="D9210" s="3" t="s">
        <v>163</v>
      </c>
      <c r="E9210" s="3" t="s">
        <v>282</v>
      </c>
      <c r="F9210" s="3">
        <v>4000</v>
      </c>
      <c r="G9210" s="3">
        <v>8</v>
      </c>
      <c r="H9210" s="39">
        <f>Vata_Sales[[#This Row],[Final Price]]/Vata_Sales[[#This Row],[Actual Quantity]]</f>
        <v>8</v>
      </c>
      <c r="I9210" s="36">
        <f>IF(Vata_Sales[[#This Row],[Ref Unit]]="Single",Vata_Sales[[#This Row],[Quantity]],VLOOKUP(Vata_Sales[[#This Row],[Ref Unit]],Cat_Unit[],2,0)*Vata_Sales[[#This Row],[Quantity]])</f>
        <v>4000</v>
      </c>
      <c r="J9210" s="37">
        <f>Vata_Sales[[#This Row],[Quantity]]*Vata_Sales[[#This Row],[Rate]]</f>
        <v>32000</v>
      </c>
      <c r="L9210" s="37">
        <f>Vata_Sales[[#This Row],[Price]]-Vata_Sales[[#This Row],[Discount]]</f>
        <v>32000</v>
      </c>
      <c r="N9210" s="3" t="str">
        <f>VLOOKUP(Vata_Sales[[#This Row],[Product Name]],Category_table[#Data],2,0)</f>
        <v>2no</v>
      </c>
      <c r="O9210" s="3">
        <f>VLOOKUP(Vata_Sales[[#This Row],[Product Name]],Category_table[#Data],3,0)</f>
        <v>3</v>
      </c>
      <c r="P9210" s="41">
        <f>VLOOKUP(Vata_Sales[[#This Row],[Product Name]],Category_table[],4,0)</f>
        <v>3</v>
      </c>
    </row>
    <row r="9211" spans="1:16" ht="25.5" customHeight="1" x14ac:dyDescent="0.25">
      <c r="A9211" s="3">
        <v>353</v>
      </c>
      <c r="B9211" s="35">
        <v>45578</v>
      </c>
      <c r="C9211" s="3" t="s">
        <v>806</v>
      </c>
      <c r="D9211" s="3" t="s">
        <v>203</v>
      </c>
      <c r="E9211" s="3" t="s">
        <v>282</v>
      </c>
      <c r="F9211" s="3">
        <v>2000</v>
      </c>
      <c r="G9211" s="3">
        <v>7</v>
      </c>
      <c r="H9211" s="39">
        <f>Vata_Sales[[#This Row],[Final Price]]/Vata_Sales[[#This Row],[Actual Quantity]]</f>
        <v>7</v>
      </c>
      <c r="I9211" s="36">
        <f>IF(Vata_Sales[[#This Row],[Ref Unit]]="Single",Vata_Sales[[#This Row],[Quantity]],VLOOKUP(Vata_Sales[[#This Row],[Ref Unit]],Cat_Unit[],2,0)*Vata_Sales[[#This Row],[Quantity]])</f>
        <v>2000</v>
      </c>
      <c r="J9211" s="37">
        <f>Vata_Sales[[#This Row],[Quantity]]*Vata_Sales[[#This Row],[Rate]]</f>
        <v>14000</v>
      </c>
      <c r="L9211" s="37">
        <f>Vata_Sales[[#This Row],[Price]]-Vata_Sales[[#This Row],[Discount]]</f>
        <v>14000</v>
      </c>
      <c r="N9211" s="3" t="str">
        <f>VLOOKUP(Vata_Sales[[#This Row],[Product Name]],Category_table[#Data],2,0)</f>
        <v>Kara</v>
      </c>
      <c r="O9211" s="3">
        <f>VLOOKUP(Vata_Sales[[#This Row],[Product Name]],Category_table[#Data],3,0)</f>
        <v>4</v>
      </c>
      <c r="P9211" s="41">
        <f>VLOOKUP(Vata_Sales[[#This Row],[Product Name]],Category_table[],4,0)</f>
        <v>4</v>
      </c>
    </row>
    <row r="9212" spans="1:16" ht="25.5" customHeight="1" x14ac:dyDescent="0.25">
      <c r="A9212" s="3">
        <v>354</v>
      </c>
      <c r="B9212" s="35">
        <v>45578</v>
      </c>
      <c r="C9212" s="3" t="s">
        <v>806</v>
      </c>
      <c r="D9212" s="3" t="s">
        <v>163</v>
      </c>
      <c r="E9212" s="3" t="s">
        <v>282</v>
      </c>
      <c r="F9212" s="3">
        <v>500</v>
      </c>
      <c r="G9212" s="3">
        <v>8.5</v>
      </c>
      <c r="H9212" s="39">
        <f>Vata_Sales[[#This Row],[Final Price]]/Vata_Sales[[#This Row],[Actual Quantity]]</f>
        <v>8.5</v>
      </c>
      <c r="I9212" s="36">
        <f>IF(Vata_Sales[[#This Row],[Ref Unit]]="Single",Vata_Sales[[#This Row],[Quantity]],VLOOKUP(Vata_Sales[[#This Row],[Ref Unit]],Cat_Unit[],2,0)*Vata_Sales[[#This Row],[Quantity]])</f>
        <v>500</v>
      </c>
      <c r="J9212" s="37">
        <f>Vata_Sales[[#This Row],[Quantity]]*Vata_Sales[[#This Row],[Rate]]</f>
        <v>4250</v>
      </c>
      <c r="L9212" s="37">
        <f>Vata_Sales[[#This Row],[Price]]-Vata_Sales[[#This Row],[Discount]]</f>
        <v>4250</v>
      </c>
      <c r="N9212" s="3" t="str">
        <f>VLOOKUP(Vata_Sales[[#This Row],[Product Name]],Category_table[#Data],2,0)</f>
        <v>2no</v>
      </c>
      <c r="O9212" s="3">
        <f>VLOOKUP(Vata_Sales[[#This Row],[Product Name]],Category_table[#Data],3,0)</f>
        <v>3</v>
      </c>
      <c r="P9212" s="41">
        <f>VLOOKUP(Vata_Sales[[#This Row],[Product Name]],Category_table[],4,0)</f>
        <v>3</v>
      </c>
    </row>
    <row r="9213" spans="1:16" ht="25.5" customHeight="1" x14ac:dyDescent="0.25">
      <c r="A9213" s="3">
        <v>355</v>
      </c>
      <c r="B9213" s="35">
        <v>45578</v>
      </c>
      <c r="C9213" s="3" t="s">
        <v>165</v>
      </c>
      <c r="D9213" s="3" t="s">
        <v>203</v>
      </c>
      <c r="E9213" s="3" t="s">
        <v>282</v>
      </c>
      <c r="F9213" s="3">
        <v>2000</v>
      </c>
      <c r="G9213" s="3">
        <v>7.5</v>
      </c>
      <c r="H9213" s="39">
        <f>Vata_Sales[[#This Row],[Final Price]]/Vata_Sales[[#This Row],[Actual Quantity]]</f>
        <v>7.5</v>
      </c>
      <c r="I9213" s="36">
        <f>IF(Vata_Sales[[#This Row],[Ref Unit]]="Single",Vata_Sales[[#This Row],[Quantity]],VLOOKUP(Vata_Sales[[#This Row],[Ref Unit]],Cat_Unit[],2,0)*Vata_Sales[[#This Row],[Quantity]])</f>
        <v>2000</v>
      </c>
      <c r="J9213" s="37">
        <f>Vata_Sales[[#This Row],[Quantity]]*Vata_Sales[[#This Row],[Rate]]</f>
        <v>15000</v>
      </c>
      <c r="L9213" s="37">
        <f>Vata_Sales[[#This Row],[Price]]-Vata_Sales[[#This Row],[Discount]]</f>
        <v>15000</v>
      </c>
      <c r="N9213" s="3" t="str">
        <f>VLOOKUP(Vata_Sales[[#This Row],[Product Name]],Category_table[#Data],2,0)</f>
        <v>Kara</v>
      </c>
      <c r="O9213" s="3">
        <f>VLOOKUP(Vata_Sales[[#This Row],[Product Name]],Category_table[#Data],3,0)</f>
        <v>4</v>
      </c>
      <c r="P9213" s="41">
        <f>VLOOKUP(Vata_Sales[[#This Row],[Product Name]],Category_table[],4,0)</f>
        <v>4</v>
      </c>
    </row>
    <row r="9214" spans="1:16" ht="25.5" customHeight="1" x14ac:dyDescent="0.25">
      <c r="A9214" s="3">
        <v>356</v>
      </c>
      <c r="B9214" s="35">
        <v>45579</v>
      </c>
      <c r="C9214" s="3" t="s">
        <v>151</v>
      </c>
      <c r="D9214" s="3" t="s">
        <v>163</v>
      </c>
      <c r="E9214" s="3" t="s">
        <v>282</v>
      </c>
      <c r="F9214" s="3">
        <v>100</v>
      </c>
      <c r="G9214" s="3">
        <v>9</v>
      </c>
      <c r="H9214" s="39">
        <f>Vata_Sales[[#This Row],[Final Price]]/Vata_Sales[[#This Row],[Actual Quantity]]</f>
        <v>9</v>
      </c>
      <c r="I9214" s="36">
        <f>IF(Vata_Sales[[#This Row],[Ref Unit]]="Single",Vata_Sales[[#This Row],[Quantity]],VLOOKUP(Vata_Sales[[#This Row],[Ref Unit]],Cat_Unit[],2,0)*Vata_Sales[[#This Row],[Quantity]])</f>
        <v>100</v>
      </c>
      <c r="J9214" s="37">
        <f>Vata_Sales[[#This Row],[Quantity]]*Vata_Sales[[#This Row],[Rate]]</f>
        <v>900</v>
      </c>
      <c r="L9214" s="37">
        <f>Vata_Sales[[#This Row],[Price]]-Vata_Sales[[#This Row],[Discount]]</f>
        <v>900</v>
      </c>
      <c r="N9214" s="3" t="str">
        <f>VLOOKUP(Vata_Sales[[#This Row],[Product Name]],Category_table[#Data],2,0)</f>
        <v>2no</v>
      </c>
      <c r="O9214" s="3">
        <f>VLOOKUP(Vata_Sales[[#This Row],[Product Name]],Category_table[#Data],3,0)</f>
        <v>3</v>
      </c>
      <c r="P9214" s="41">
        <f>VLOOKUP(Vata_Sales[[#This Row],[Product Name]],Category_table[],4,0)</f>
        <v>3</v>
      </c>
    </row>
    <row r="9215" spans="1:16" ht="25.5" customHeight="1" x14ac:dyDescent="0.25">
      <c r="A9215" s="3">
        <v>357</v>
      </c>
      <c r="B9215" s="35">
        <v>45579</v>
      </c>
      <c r="C9215" s="3" t="s">
        <v>165</v>
      </c>
      <c r="D9215" s="3" t="s">
        <v>203</v>
      </c>
      <c r="E9215" s="3" t="s">
        <v>282</v>
      </c>
      <c r="F9215" s="3">
        <v>500</v>
      </c>
      <c r="G9215" s="3">
        <v>7</v>
      </c>
      <c r="H9215" s="39">
        <f>Vata_Sales[[#This Row],[Final Price]]/Vata_Sales[[#This Row],[Actual Quantity]]</f>
        <v>7</v>
      </c>
      <c r="I9215" s="36">
        <f>IF(Vata_Sales[[#This Row],[Ref Unit]]="Single",Vata_Sales[[#This Row],[Quantity]],VLOOKUP(Vata_Sales[[#This Row],[Ref Unit]],Cat_Unit[],2,0)*Vata_Sales[[#This Row],[Quantity]])</f>
        <v>500</v>
      </c>
      <c r="J9215" s="37">
        <f>Vata_Sales[[#This Row],[Quantity]]*Vata_Sales[[#This Row],[Rate]]</f>
        <v>3500</v>
      </c>
      <c r="L9215" s="37">
        <f>Vata_Sales[[#This Row],[Price]]-Vata_Sales[[#This Row],[Discount]]</f>
        <v>3500</v>
      </c>
      <c r="N9215" s="3" t="str">
        <f>VLOOKUP(Vata_Sales[[#This Row],[Product Name]],Category_table[#Data],2,0)</f>
        <v>Kara</v>
      </c>
      <c r="O9215" s="3">
        <f>VLOOKUP(Vata_Sales[[#This Row],[Product Name]],Category_table[#Data],3,0)</f>
        <v>4</v>
      </c>
      <c r="P9215" s="41">
        <f>VLOOKUP(Vata_Sales[[#This Row],[Product Name]],Category_table[],4,0)</f>
        <v>4</v>
      </c>
    </row>
    <row r="9216" spans="1:16" ht="25.5" customHeight="1" x14ac:dyDescent="0.25">
      <c r="A9216" s="3">
        <v>358</v>
      </c>
      <c r="B9216" s="35">
        <v>45579</v>
      </c>
      <c r="C9216" s="3" t="s">
        <v>165</v>
      </c>
      <c r="D9216" s="3" t="s">
        <v>203</v>
      </c>
      <c r="E9216" s="3" t="s">
        <v>282</v>
      </c>
      <c r="F9216" s="3">
        <v>1000</v>
      </c>
      <c r="G9216" s="3">
        <v>7.5</v>
      </c>
      <c r="H9216" s="39">
        <f>Vata_Sales[[#This Row],[Final Price]]/Vata_Sales[[#This Row],[Actual Quantity]]</f>
        <v>7.5</v>
      </c>
      <c r="I9216" s="36">
        <f>IF(Vata_Sales[[#This Row],[Ref Unit]]="Single",Vata_Sales[[#This Row],[Quantity]],VLOOKUP(Vata_Sales[[#This Row],[Ref Unit]],Cat_Unit[],2,0)*Vata_Sales[[#This Row],[Quantity]])</f>
        <v>1000</v>
      </c>
      <c r="J9216" s="37">
        <f>Vata_Sales[[#This Row],[Quantity]]*Vata_Sales[[#This Row],[Rate]]</f>
        <v>7500</v>
      </c>
      <c r="L9216" s="37">
        <f>Vata_Sales[[#This Row],[Price]]-Vata_Sales[[#This Row],[Discount]]</f>
        <v>7500</v>
      </c>
      <c r="N9216" s="3" t="str">
        <f>VLOOKUP(Vata_Sales[[#This Row],[Product Name]],Category_table[#Data],2,0)</f>
        <v>Kara</v>
      </c>
      <c r="O9216" s="3">
        <f>VLOOKUP(Vata_Sales[[#This Row],[Product Name]],Category_table[#Data],3,0)</f>
        <v>4</v>
      </c>
      <c r="P9216" s="41">
        <f>VLOOKUP(Vata_Sales[[#This Row],[Product Name]],Category_table[],4,0)</f>
        <v>4</v>
      </c>
    </row>
    <row r="9217" spans="1:16" ht="25.5" customHeight="1" x14ac:dyDescent="0.25">
      <c r="A9217" s="3">
        <v>359</v>
      </c>
      <c r="B9217" s="35">
        <v>45579</v>
      </c>
      <c r="C9217" s="3" t="s">
        <v>922</v>
      </c>
      <c r="D9217" s="3" t="s">
        <v>163</v>
      </c>
      <c r="E9217" s="3" t="s">
        <v>282</v>
      </c>
      <c r="F9217" s="3">
        <v>500</v>
      </c>
      <c r="G9217" s="3">
        <v>8</v>
      </c>
      <c r="H9217" s="39">
        <f>Vata_Sales[[#This Row],[Final Price]]/Vata_Sales[[#This Row],[Actual Quantity]]</f>
        <v>8</v>
      </c>
      <c r="I9217" s="36">
        <f>IF(Vata_Sales[[#This Row],[Ref Unit]]="Single",Vata_Sales[[#This Row],[Quantity]],VLOOKUP(Vata_Sales[[#This Row],[Ref Unit]],Cat_Unit[],2,0)*Vata_Sales[[#This Row],[Quantity]])</f>
        <v>500</v>
      </c>
      <c r="J9217" s="37">
        <f>Vata_Sales[[#This Row],[Quantity]]*Vata_Sales[[#This Row],[Rate]]</f>
        <v>4000</v>
      </c>
      <c r="L9217" s="37">
        <f>Vata_Sales[[#This Row],[Price]]-Vata_Sales[[#This Row],[Discount]]</f>
        <v>4000</v>
      </c>
      <c r="N9217" s="3" t="str">
        <f>VLOOKUP(Vata_Sales[[#This Row],[Product Name]],Category_table[#Data],2,0)</f>
        <v>2no</v>
      </c>
      <c r="O9217" s="3">
        <f>VLOOKUP(Vata_Sales[[#This Row],[Product Name]],Category_table[#Data],3,0)</f>
        <v>3</v>
      </c>
      <c r="P9217" s="41">
        <f>VLOOKUP(Vata_Sales[[#This Row],[Product Name]],Category_table[],4,0)</f>
        <v>3</v>
      </c>
    </row>
    <row r="9218" spans="1:16" ht="25.5" customHeight="1" x14ac:dyDescent="0.25">
      <c r="A9218" s="3">
        <v>360</v>
      </c>
      <c r="B9218" s="35">
        <v>45579</v>
      </c>
      <c r="C9218" s="3" t="s">
        <v>165</v>
      </c>
      <c r="D9218" s="3" t="s">
        <v>940</v>
      </c>
      <c r="E9218" s="3" t="s">
        <v>194</v>
      </c>
      <c r="F9218" s="3">
        <v>20</v>
      </c>
      <c r="G9218" s="3">
        <v>110</v>
      </c>
      <c r="H9218" s="39">
        <f>Vata_Sales[[#This Row],[Final Price]]/Vata_Sales[[#This Row],[Actual Quantity]]</f>
        <v>11</v>
      </c>
      <c r="I9218" s="36">
        <f>IF(Vata_Sales[[#This Row],[Ref Unit]]="Single",Vata_Sales[[#This Row],[Quantity]],VLOOKUP(Vata_Sales[[#This Row],[Ref Unit]],Cat_Unit[],2,0)*Vata_Sales[[#This Row],[Quantity]])</f>
        <v>200</v>
      </c>
      <c r="J9218" s="37">
        <f>Vata_Sales[[#This Row],[Quantity]]*Vata_Sales[[#This Row],[Rate]]</f>
        <v>2200</v>
      </c>
      <c r="L9218" s="37">
        <f>Vata_Sales[[#This Row],[Price]]-Vata_Sales[[#This Row],[Discount]]</f>
        <v>2200</v>
      </c>
      <c r="N9218" s="3" t="str">
        <f>VLOOKUP(Vata_Sales[[#This Row],[Product Name]],Category_table[#Data],2,0)</f>
        <v>Khowa</v>
      </c>
      <c r="O9218" s="3">
        <f>VLOOKUP(Vata_Sales[[#This Row],[Product Name]],Category_table[#Data],3,0)</f>
        <v>8</v>
      </c>
      <c r="P9218" s="41">
        <f>VLOOKUP(Vata_Sales[[#This Row],[Product Name]],Category_table[],4,0)</f>
        <v>7</v>
      </c>
    </row>
    <row r="9219" spans="1:16" ht="25.5" customHeight="1" x14ac:dyDescent="0.25">
      <c r="A9219" s="3">
        <v>361</v>
      </c>
      <c r="B9219" s="35">
        <v>45579</v>
      </c>
      <c r="C9219" s="3" t="s">
        <v>165</v>
      </c>
      <c r="D9219" s="3" t="s">
        <v>203</v>
      </c>
      <c r="E9219" s="3" t="s">
        <v>282</v>
      </c>
      <c r="F9219" s="3">
        <v>2000</v>
      </c>
      <c r="G9219" s="3">
        <v>7.5</v>
      </c>
      <c r="H9219" s="39">
        <f>Vata_Sales[[#This Row],[Final Price]]/Vata_Sales[[#This Row],[Actual Quantity]]</f>
        <v>7.5</v>
      </c>
      <c r="I9219" s="36">
        <f>IF(Vata_Sales[[#This Row],[Ref Unit]]="Single",Vata_Sales[[#This Row],[Quantity]],VLOOKUP(Vata_Sales[[#This Row],[Ref Unit]],Cat_Unit[],2,0)*Vata_Sales[[#This Row],[Quantity]])</f>
        <v>2000</v>
      </c>
      <c r="J9219" s="37">
        <f>Vata_Sales[[#This Row],[Quantity]]*Vata_Sales[[#This Row],[Rate]]</f>
        <v>15000</v>
      </c>
      <c r="L9219" s="37">
        <f>Vata_Sales[[#This Row],[Price]]-Vata_Sales[[#This Row],[Discount]]</f>
        <v>15000</v>
      </c>
      <c r="N9219" s="3" t="str">
        <f>VLOOKUP(Vata_Sales[[#This Row],[Product Name]],Category_table[#Data],2,0)</f>
        <v>Kara</v>
      </c>
      <c r="O9219" s="3">
        <f>VLOOKUP(Vata_Sales[[#This Row],[Product Name]],Category_table[#Data],3,0)</f>
        <v>4</v>
      </c>
      <c r="P9219" s="41">
        <f>VLOOKUP(Vata_Sales[[#This Row],[Product Name]],Category_table[],4,0)</f>
        <v>4</v>
      </c>
    </row>
    <row r="9220" spans="1:16" ht="25.5" customHeight="1" x14ac:dyDescent="0.25">
      <c r="A9220" s="3">
        <v>362</v>
      </c>
      <c r="B9220" s="35">
        <v>45579</v>
      </c>
      <c r="C9220" s="3" t="s">
        <v>1120</v>
      </c>
      <c r="D9220" s="3" t="s">
        <v>203</v>
      </c>
      <c r="E9220" s="3" t="s">
        <v>282</v>
      </c>
      <c r="F9220" s="3">
        <v>6000</v>
      </c>
      <c r="G9220" s="3">
        <v>7</v>
      </c>
      <c r="H9220" s="39">
        <f>Vata_Sales[[#This Row],[Final Price]]/Vata_Sales[[#This Row],[Actual Quantity]]</f>
        <v>7</v>
      </c>
      <c r="I9220" s="36">
        <f>IF(Vata_Sales[[#This Row],[Ref Unit]]="Single",Vata_Sales[[#This Row],[Quantity]],VLOOKUP(Vata_Sales[[#This Row],[Ref Unit]],Cat_Unit[],2,0)*Vata_Sales[[#This Row],[Quantity]])</f>
        <v>6000</v>
      </c>
      <c r="J9220" s="37">
        <f>Vata_Sales[[#This Row],[Quantity]]*Vata_Sales[[#This Row],[Rate]]</f>
        <v>42000</v>
      </c>
      <c r="L9220" s="37">
        <f>Vata_Sales[[#This Row],[Price]]-Vata_Sales[[#This Row],[Discount]]</f>
        <v>42000</v>
      </c>
      <c r="N9220" s="3" t="str">
        <f>VLOOKUP(Vata_Sales[[#This Row],[Product Name]],Category_table[#Data],2,0)</f>
        <v>Kara</v>
      </c>
      <c r="O9220" s="3">
        <f>VLOOKUP(Vata_Sales[[#This Row],[Product Name]],Category_table[#Data],3,0)</f>
        <v>4</v>
      </c>
      <c r="P9220" s="41">
        <f>VLOOKUP(Vata_Sales[[#This Row],[Product Name]],Category_table[],4,0)</f>
        <v>4</v>
      </c>
    </row>
    <row r="9221" spans="1:16" ht="25.5" customHeight="1" x14ac:dyDescent="0.25">
      <c r="A9221" s="3">
        <v>363</v>
      </c>
      <c r="B9221" s="35">
        <v>45579</v>
      </c>
      <c r="C9221" s="3" t="s">
        <v>165</v>
      </c>
      <c r="D9221" s="3" t="s">
        <v>203</v>
      </c>
      <c r="E9221" s="3" t="s">
        <v>282</v>
      </c>
      <c r="F9221" s="3">
        <v>1000</v>
      </c>
      <c r="G9221" s="3">
        <v>7.5</v>
      </c>
      <c r="H9221" s="39">
        <f>Vata_Sales[[#This Row],[Final Price]]/Vata_Sales[[#This Row],[Actual Quantity]]</f>
        <v>7.5</v>
      </c>
      <c r="I9221" s="36">
        <f>IF(Vata_Sales[[#This Row],[Ref Unit]]="Single",Vata_Sales[[#This Row],[Quantity]],VLOOKUP(Vata_Sales[[#This Row],[Ref Unit]],Cat_Unit[],2,0)*Vata_Sales[[#This Row],[Quantity]])</f>
        <v>1000</v>
      </c>
      <c r="J9221" s="37">
        <f>Vata_Sales[[#This Row],[Quantity]]*Vata_Sales[[#This Row],[Rate]]</f>
        <v>7500</v>
      </c>
      <c r="L9221" s="37">
        <f>Vata_Sales[[#This Row],[Price]]-Vata_Sales[[#This Row],[Discount]]</f>
        <v>7500</v>
      </c>
      <c r="N9221" s="3" t="str">
        <f>VLOOKUP(Vata_Sales[[#This Row],[Product Name]],Category_table[#Data],2,0)</f>
        <v>Kara</v>
      </c>
      <c r="O9221" s="3">
        <f>VLOOKUP(Vata_Sales[[#This Row],[Product Name]],Category_table[#Data],3,0)</f>
        <v>4</v>
      </c>
      <c r="P9221" s="41">
        <f>VLOOKUP(Vata_Sales[[#This Row],[Product Name]],Category_table[],4,0)</f>
        <v>4</v>
      </c>
    </row>
    <row r="9222" spans="1:16" ht="25.5" customHeight="1" x14ac:dyDescent="0.25">
      <c r="A9222" s="3">
        <v>364</v>
      </c>
      <c r="B9222" s="35">
        <v>45579</v>
      </c>
      <c r="C9222" s="3" t="s">
        <v>151</v>
      </c>
      <c r="D9222" s="3" t="s">
        <v>163</v>
      </c>
      <c r="E9222" s="3" t="s">
        <v>282</v>
      </c>
      <c r="F9222" s="3">
        <v>1000</v>
      </c>
      <c r="G9222" s="3">
        <v>8</v>
      </c>
      <c r="H9222" s="39">
        <f>Vata_Sales[[#This Row],[Final Price]]/Vata_Sales[[#This Row],[Actual Quantity]]</f>
        <v>8</v>
      </c>
      <c r="I9222" s="36">
        <f>IF(Vata_Sales[[#This Row],[Ref Unit]]="Single",Vata_Sales[[#This Row],[Quantity]],VLOOKUP(Vata_Sales[[#This Row],[Ref Unit]],Cat_Unit[],2,0)*Vata_Sales[[#This Row],[Quantity]])</f>
        <v>1000</v>
      </c>
      <c r="J9222" s="37">
        <f>Vata_Sales[[#This Row],[Quantity]]*Vata_Sales[[#This Row],[Rate]]</f>
        <v>8000</v>
      </c>
      <c r="L9222" s="37">
        <f>Vata_Sales[[#This Row],[Price]]-Vata_Sales[[#This Row],[Discount]]</f>
        <v>8000</v>
      </c>
      <c r="N9222" s="3" t="str">
        <f>VLOOKUP(Vata_Sales[[#This Row],[Product Name]],Category_table[#Data],2,0)</f>
        <v>2no</v>
      </c>
      <c r="O9222" s="3">
        <f>VLOOKUP(Vata_Sales[[#This Row],[Product Name]],Category_table[#Data],3,0)</f>
        <v>3</v>
      </c>
      <c r="P9222" s="41">
        <f>VLOOKUP(Vata_Sales[[#This Row],[Product Name]],Category_table[],4,0)</f>
        <v>3</v>
      </c>
    </row>
    <row r="9223" spans="1:16" ht="25.5" customHeight="1" x14ac:dyDescent="0.25">
      <c r="A9223" s="3">
        <v>365</v>
      </c>
      <c r="B9223" s="35">
        <v>45579</v>
      </c>
      <c r="C9223" s="3" t="s">
        <v>151</v>
      </c>
      <c r="D9223" s="3" t="s">
        <v>34</v>
      </c>
      <c r="E9223" s="3" t="s">
        <v>282</v>
      </c>
      <c r="F9223" s="3">
        <v>250</v>
      </c>
      <c r="G9223" s="3">
        <v>6.5</v>
      </c>
      <c r="H9223" s="39">
        <f>Vata_Sales[[#This Row],[Final Price]]/Vata_Sales[[#This Row],[Actual Quantity]]</f>
        <v>6.48</v>
      </c>
      <c r="I9223" s="36">
        <f>IF(Vata_Sales[[#This Row],[Ref Unit]]="Single",Vata_Sales[[#This Row],[Quantity]],VLOOKUP(Vata_Sales[[#This Row],[Ref Unit]],Cat_Unit[],2,0)*Vata_Sales[[#This Row],[Quantity]])</f>
        <v>250</v>
      </c>
      <c r="J9223" s="37">
        <f>Vata_Sales[[#This Row],[Quantity]]*Vata_Sales[[#This Row],[Rate]]</f>
        <v>1625</v>
      </c>
      <c r="K9223">
        <v>5</v>
      </c>
      <c r="L9223" s="37">
        <f>Vata_Sales[[#This Row],[Price]]-Vata_Sales[[#This Row],[Discount]]</f>
        <v>1620</v>
      </c>
      <c r="N9223" s="3" t="str">
        <f>VLOOKUP(Vata_Sales[[#This Row],[Product Name]],Category_table[#Data],2,0)</f>
        <v>Goyra</v>
      </c>
      <c r="O9223" s="3">
        <f>VLOOKUP(Vata_Sales[[#This Row],[Product Name]],Category_table[#Data],3,0)</f>
        <v>6</v>
      </c>
      <c r="P9223" s="41">
        <f>VLOOKUP(Vata_Sales[[#This Row],[Product Name]],Category_table[],4,0)</f>
        <v>6</v>
      </c>
    </row>
    <row r="9224" spans="1:16" ht="25.5" customHeight="1" x14ac:dyDescent="0.25">
      <c r="A9224" s="3">
        <v>366</v>
      </c>
      <c r="B9224" s="35">
        <v>45579</v>
      </c>
      <c r="C9224" s="3" t="s">
        <v>151</v>
      </c>
      <c r="D9224" s="3" t="s">
        <v>163</v>
      </c>
      <c r="E9224" s="3" t="s">
        <v>282</v>
      </c>
      <c r="F9224" s="3">
        <v>6000</v>
      </c>
      <c r="G9224" s="3">
        <v>9</v>
      </c>
      <c r="H9224" s="39">
        <f>Vata_Sales[[#This Row],[Final Price]]/Vata_Sales[[#This Row],[Actual Quantity]]</f>
        <v>9</v>
      </c>
      <c r="I9224" s="36">
        <f>IF(Vata_Sales[[#This Row],[Ref Unit]]="Single",Vata_Sales[[#This Row],[Quantity]],VLOOKUP(Vata_Sales[[#This Row],[Ref Unit]],Cat_Unit[],2,0)*Vata_Sales[[#This Row],[Quantity]])</f>
        <v>6000</v>
      </c>
      <c r="J9224" s="37">
        <f>Vata_Sales[[#This Row],[Quantity]]*Vata_Sales[[#This Row],[Rate]]</f>
        <v>54000</v>
      </c>
      <c r="L9224" s="37">
        <f>Vata_Sales[[#This Row],[Price]]-Vata_Sales[[#This Row],[Discount]]</f>
        <v>54000</v>
      </c>
      <c r="N9224" s="3" t="str">
        <f>VLOOKUP(Vata_Sales[[#This Row],[Product Name]],Category_table[#Data],2,0)</f>
        <v>2no</v>
      </c>
      <c r="O9224" s="3">
        <f>VLOOKUP(Vata_Sales[[#This Row],[Product Name]],Category_table[#Data],3,0)</f>
        <v>3</v>
      </c>
      <c r="P9224" s="41">
        <f>VLOOKUP(Vata_Sales[[#This Row],[Product Name]],Category_table[],4,0)</f>
        <v>3</v>
      </c>
    </row>
    <row r="9225" spans="1:16" ht="25.5" customHeight="1" x14ac:dyDescent="0.25">
      <c r="A9225" s="3">
        <v>367</v>
      </c>
      <c r="B9225" s="35">
        <v>45581</v>
      </c>
      <c r="C9225" s="3" t="s">
        <v>906</v>
      </c>
      <c r="D9225" s="3" t="s">
        <v>940</v>
      </c>
      <c r="E9225" s="3" t="s">
        <v>194</v>
      </c>
      <c r="F9225" s="3">
        <v>24</v>
      </c>
      <c r="G9225" s="3">
        <v>110</v>
      </c>
      <c r="H9225" s="39">
        <f>Vata_Sales[[#This Row],[Final Price]]/Vata_Sales[[#This Row],[Actual Quantity]]</f>
        <v>10.833333333333334</v>
      </c>
      <c r="I9225" s="36">
        <f>IF(Vata_Sales[[#This Row],[Ref Unit]]="Single",Vata_Sales[[#This Row],[Quantity]],VLOOKUP(Vata_Sales[[#This Row],[Ref Unit]],Cat_Unit[],2,0)*Vata_Sales[[#This Row],[Quantity]])</f>
        <v>240</v>
      </c>
      <c r="J9225" s="37">
        <f>Vata_Sales[[#This Row],[Quantity]]*Vata_Sales[[#This Row],[Rate]]</f>
        <v>2640</v>
      </c>
      <c r="K9225">
        <v>40</v>
      </c>
      <c r="L9225" s="37">
        <f>Vata_Sales[[#This Row],[Price]]-Vata_Sales[[#This Row],[Discount]]</f>
        <v>2600</v>
      </c>
      <c r="N9225" s="3" t="str">
        <f>VLOOKUP(Vata_Sales[[#This Row],[Product Name]],Category_table[#Data],2,0)</f>
        <v>Khowa</v>
      </c>
      <c r="O9225" s="3">
        <f>VLOOKUP(Vata_Sales[[#This Row],[Product Name]],Category_table[#Data],3,0)</f>
        <v>8</v>
      </c>
      <c r="P9225" s="41">
        <f>VLOOKUP(Vata_Sales[[#This Row],[Product Name]],Category_table[],4,0)</f>
        <v>7</v>
      </c>
    </row>
    <row r="9226" spans="1:16" ht="25.5" customHeight="1" x14ac:dyDescent="0.25">
      <c r="A9226" s="3">
        <v>368</v>
      </c>
      <c r="B9226" s="35">
        <v>45581</v>
      </c>
      <c r="C9226" s="3" t="s">
        <v>165</v>
      </c>
      <c r="D9226" s="3" t="s">
        <v>203</v>
      </c>
      <c r="E9226" s="3" t="s">
        <v>282</v>
      </c>
      <c r="F9226" s="3">
        <v>2000</v>
      </c>
      <c r="G9226" s="3">
        <v>7.5</v>
      </c>
      <c r="H9226" s="39">
        <f>Vata_Sales[[#This Row],[Final Price]]/Vata_Sales[[#This Row],[Actual Quantity]]</f>
        <v>7.5</v>
      </c>
      <c r="I9226" s="36">
        <f>IF(Vata_Sales[[#This Row],[Ref Unit]]="Single",Vata_Sales[[#This Row],[Quantity]],VLOOKUP(Vata_Sales[[#This Row],[Ref Unit]],Cat_Unit[],2,0)*Vata_Sales[[#This Row],[Quantity]])</f>
        <v>2000</v>
      </c>
      <c r="J9226" s="37">
        <f>Vata_Sales[[#This Row],[Quantity]]*Vata_Sales[[#This Row],[Rate]]</f>
        <v>15000</v>
      </c>
      <c r="L9226" s="37">
        <f>Vata_Sales[[#This Row],[Price]]-Vata_Sales[[#This Row],[Discount]]</f>
        <v>15000</v>
      </c>
      <c r="N9226" s="3" t="str">
        <f>VLOOKUP(Vata_Sales[[#This Row],[Product Name]],Category_table[#Data],2,0)</f>
        <v>Kara</v>
      </c>
      <c r="O9226" s="3">
        <f>VLOOKUP(Vata_Sales[[#This Row],[Product Name]],Category_table[#Data],3,0)</f>
        <v>4</v>
      </c>
      <c r="P9226" s="41">
        <f>VLOOKUP(Vata_Sales[[#This Row],[Product Name]],Category_table[],4,0)</f>
        <v>4</v>
      </c>
    </row>
    <row r="9227" spans="1:16" ht="25.5" customHeight="1" x14ac:dyDescent="0.25">
      <c r="A9227" s="3">
        <v>369</v>
      </c>
      <c r="B9227" s="35">
        <v>45581</v>
      </c>
      <c r="C9227" s="3" t="s">
        <v>906</v>
      </c>
      <c r="D9227" s="3" t="s">
        <v>34</v>
      </c>
      <c r="E9227" s="3" t="s">
        <v>282</v>
      </c>
      <c r="F9227" s="3">
        <v>500</v>
      </c>
      <c r="G9227" s="3">
        <v>7</v>
      </c>
      <c r="H9227" s="39">
        <f>Vata_Sales[[#This Row],[Final Price]]/Vata_Sales[[#This Row],[Actual Quantity]]</f>
        <v>7</v>
      </c>
      <c r="I9227" s="36">
        <f>IF(Vata_Sales[[#This Row],[Ref Unit]]="Single",Vata_Sales[[#This Row],[Quantity]],VLOOKUP(Vata_Sales[[#This Row],[Ref Unit]],Cat_Unit[],2,0)*Vata_Sales[[#This Row],[Quantity]])</f>
        <v>500</v>
      </c>
      <c r="J9227" s="37">
        <f>Vata_Sales[[#This Row],[Quantity]]*Vata_Sales[[#This Row],[Rate]]</f>
        <v>3500</v>
      </c>
      <c r="L9227" s="37">
        <f>Vata_Sales[[#This Row],[Price]]-Vata_Sales[[#This Row],[Discount]]</f>
        <v>3500</v>
      </c>
      <c r="N9227" s="3" t="str">
        <f>VLOOKUP(Vata_Sales[[#This Row],[Product Name]],Category_table[#Data],2,0)</f>
        <v>Goyra</v>
      </c>
      <c r="O9227" s="3">
        <f>VLOOKUP(Vata_Sales[[#This Row],[Product Name]],Category_table[#Data],3,0)</f>
        <v>6</v>
      </c>
      <c r="P9227" s="41">
        <f>VLOOKUP(Vata_Sales[[#This Row],[Product Name]],Category_table[],4,0)</f>
        <v>6</v>
      </c>
    </row>
    <row r="9228" spans="1:16" ht="25.5" customHeight="1" x14ac:dyDescent="0.25">
      <c r="A9228" s="3">
        <v>370</v>
      </c>
      <c r="B9228" s="35">
        <v>45581</v>
      </c>
      <c r="C9228" s="3" t="s">
        <v>806</v>
      </c>
      <c r="D9228" s="3" t="s">
        <v>163</v>
      </c>
      <c r="E9228" s="3" t="s">
        <v>282</v>
      </c>
      <c r="F9228" s="3">
        <v>100</v>
      </c>
      <c r="G9228" s="3">
        <v>9</v>
      </c>
      <c r="H9228" s="39">
        <f>Vata_Sales[[#This Row],[Final Price]]/Vata_Sales[[#This Row],[Actual Quantity]]</f>
        <v>9</v>
      </c>
      <c r="I9228" s="36">
        <f>IF(Vata_Sales[[#This Row],[Ref Unit]]="Single",Vata_Sales[[#This Row],[Quantity]],VLOOKUP(Vata_Sales[[#This Row],[Ref Unit]],Cat_Unit[],2,0)*Vata_Sales[[#This Row],[Quantity]])</f>
        <v>100</v>
      </c>
      <c r="J9228" s="37">
        <f>Vata_Sales[[#This Row],[Quantity]]*Vata_Sales[[#This Row],[Rate]]</f>
        <v>900</v>
      </c>
      <c r="L9228" s="37">
        <f>Vata_Sales[[#This Row],[Price]]-Vata_Sales[[#This Row],[Discount]]</f>
        <v>900</v>
      </c>
      <c r="N9228" s="3" t="str">
        <f>VLOOKUP(Vata_Sales[[#This Row],[Product Name]],Category_table[#Data],2,0)</f>
        <v>2no</v>
      </c>
      <c r="O9228" s="3">
        <f>VLOOKUP(Vata_Sales[[#This Row],[Product Name]],Category_table[#Data],3,0)</f>
        <v>3</v>
      </c>
      <c r="P9228" s="41">
        <f>VLOOKUP(Vata_Sales[[#This Row],[Product Name]],Category_table[],4,0)</f>
        <v>3</v>
      </c>
    </row>
    <row r="9229" spans="1:16" ht="25.5" customHeight="1" x14ac:dyDescent="0.25">
      <c r="A9229" s="3">
        <v>371</v>
      </c>
      <c r="B9229" s="35">
        <v>45582</v>
      </c>
      <c r="C9229" s="3" t="s">
        <v>165</v>
      </c>
      <c r="D9229" s="3" t="s">
        <v>203</v>
      </c>
      <c r="E9229" s="3" t="s">
        <v>282</v>
      </c>
      <c r="F9229" s="3">
        <v>2000</v>
      </c>
      <c r="G9229" s="3">
        <v>7.5</v>
      </c>
      <c r="H9229" s="39">
        <f>Vata_Sales[[#This Row],[Final Price]]/Vata_Sales[[#This Row],[Actual Quantity]]</f>
        <v>7.5</v>
      </c>
      <c r="I9229" s="36">
        <f>IF(Vata_Sales[[#This Row],[Ref Unit]]="Single",Vata_Sales[[#This Row],[Quantity]],VLOOKUP(Vata_Sales[[#This Row],[Ref Unit]],Cat_Unit[],2,0)*Vata_Sales[[#This Row],[Quantity]])</f>
        <v>2000</v>
      </c>
      <c r="J9229" s="37">
        <f>Vata_Sales[[#This Row],[Quantity]]*Vata_Sales[[#This Row],[Rate]]</f>
        <v>15000</v>
      </c>
      <c r="L9229" s="37">
        <f>Vata_Sales[[#This Row],[Price]]-Vata_Sales[[#This Row],[Discount]]</f>
        <v>15000</v>
      </c>
      <c r="N9229" s="3" t="str">
        <f>VLOOKUP(Vata_Sales[[#This Row],[Product Name]],Category_table[#Data],2,0)</f>
        <v>Kara</v>
      </c>
      <c r="O9229" s="3">
        <f>VLOOKUP(Vata_Sales[[#This Row],[Product Name]],Category_table[#Data],3,0)</f>
        <v>4</v>
      </c>
      <c r="P9229" s="41">
        <f>VLOOKUP(Vata_Sales[[#This Row],[Product Name]],Category_table[],4,0)</f>
        <v>4</v>
      </c>
    </row>
    <row r="9230" spans="1:16" ht="25.5" customHeight="1" x14ac:dyDescent="0.25">
      <c r="A9230" s="3">
        <v>372</v>
      </c>
      <c r="B9230" s="35">
        <v>45582</v>
      </c>
      <c r="C9230" s="3" t="s">
        <v>806</v>
      </c>
      <c r="D9230" s="3" t="s">
        <v>34</v>
      </c>
      <c r="E9230" s="3" t="s">
        <v>282</v>
      </c>
      <c r="F9230" s="3">
        <v>600</v>
      </c>
      <c r="G9230" s="3">
        <v>6.8</v>
      </c>
      <c r="H9230" s="39">
        <f>Vata_Sales[[#This Row],[Final Price]]/Vata_Sales[[#This Row],[Actual Quantity]]</f>
        <v>6.8</v>
      </c>
      <c r="I9230" s="36">
        <f>IF(Vata_Sales[[#This Row],[Ref Unit]]="Single",Vata_Sales[[#This Row],[Quantity]],VLOOKUP(Vata_Sales[[#This Row],[Ref Unit]],Cat_Unit[],2,0)*Vata_Sales[[#This Row],[Quantity]])</f>
        <v>600</v>
      </c>
      <c r="J9230" s="37">
        <f>Vata_Sales[[#This Row],[Quantity]]*Vata_Sales[[#This Row],[Rate]]</f>
        <v>4080</v>
      </c>
      <c r="L9230" s="37">
        <f>Vata_Sales[[#This Row],[Price]]-Vata_Sales[[#This Row],[Discount]]</f>
        <v>4080</v>
      </c>
      <c r="N9230" s="3" t="str">
        <f>VLOOKUP(Vata_Sales[[#This Row],[Product Name]],Category_table[#Data],2,0)</f>
        <v>Goyra</v>
      </c>
      <c r="O9230" s="3">
        <f>VLOOKUP(Vata_Sales[[#This Row],[Product Name]],Category_table[#Data],3,0)</f>
        <v>6</v>
      </c>
      <c r="P9230" s="41">
        <f>VLOOKUP(Vata_Sales[[#This Row],[Product Name]],Category_table[],4,0)</f>
        <v>6</v>
      </c>
    </row>
    <row r="9231" spans="1:16" ht="25.5" customHeight="1" x14ac:dyDescent="0.25">
      <c r="A9231" s="3">
        <v>373</v>
      </c>
      <c r="B9231" s="35">
        <v>45582</v>
      </c>
      <c r="C9231" s="3" t="s">
        <v>165</v>
      </c>
      <c r="D9231" s="3" t="s">
        <v>163</v>
      </c>
      <c r="E9231" s="3" t="s">
        <v>282</v>
      </c>
      <c r="F9231" s="3">
        <v>1000</v>
      </c>
      <c r="G9231" s="3">
        <v>8.5</v>
      </c>
      <c r="H9231" s="39">
        <f>Vata_Sales[[#This Row],[Final Price]]/Vata_Sales[[#This Row],[Actual Quantity]]</f>
        <v>8.5</v>
      </c>
      <c r="I9231" s="36">
        <f>IF(Vata_Sales[[#This Row],[Ref Unit]]="Single",Vata_Sales[[#This Row],[Quantity]],VLOOKUP(Vata_Sales[[#This Row],[Ref Unit]],Cat_Unit[],2,0)*Vata_Sales[[#This Row],[Quantity]])</f>
        <v>1000</v>
      </c>
      <c r="J9231" s="37">
        <f>Vata_Sales[[#This Row],[Quantity]]*Vata_Sales[[#This Row],[Rate]]</f>
        <v>8500</v>
      </c>
      <c r="L9231" s="37">
        <f>Vata_Sales[[#This Row],[Price]]-Vata_Sales[[#This Row],[Discount]]</f>
        <v>8500</v>
      </c>
      <c r="N9231" s="3" t="str">
        <f>VLOOKUP(Vata_Sales[[#This Row],[Product Name]],Category_table[#Data],2,0)</f>
        <v>2no</v>
      </c>
      <c r="O9231" s="3">
        <f>VLOOKUP(Vata_Sales[[#This Row],[Product Name]],Category_table[#Data],3,0)</f>
        <v>3</v>
      </c>
      <c r="P9231" s="41">
        <f>VLOOKUP(Vata_Sales[[#This Row],[Product Name]],Category_table[],4,0)</f>
        <v>3</v>
      </c>
    </row>
    <row r="9232" spans="1:16" ht="25.5" customHeight="1" x14ac:dyDescent="0.25">
      <c r="A9232" s="3">
        <v>374</v>
      </c>
      <c r="B9232" s="35">
        <v>45582</v>
      </c>
      <c r="C9232" s="3" t="s">
        <v>806</v>
      </c>
      <c r="D9232" s="3" t="s">
        <v>164</v>
      </c>
      <c r="E9232" s="3" t="s">
        <v>282</v>
      </c>
      <c r="F9232" s="3">
        <v>1000</v>
      </c>
      <c r="G9232" s="3">
        <v>5</v>
      </c>
      <c r="H9232" s="39">
        <f>Vata_Sales[[#This Row],[Final Price]]/Vata_Sales[[#This Row],[Actual Quantity]]</f>
        <v>5</v>
      </c>
      <c r="I9232" s="36">
        <f>IF(Vata_Sales[[#This Row],[Ref Unit]]="Single",Vata_Sales[[#This Row],[Quantity]],VLOOKUP(Vata_Sales[[#This Row],[Ref Unit]],Cat_Unit[],2,0)*Vata_Sales[[#This Row],[Quantity]])</f>
        <v>1000</v>
      </c>
      <c r="J9232" s="37">
        <f>Vata_Sales[[#This Row],[Quantity]]*Vata_Sales[[#This Row],[Rate]]</f>
        <v>5000</v>
      </c>
      <c r="L9232" s="37">
        <f>Vata_Sales[[#This Row],[Price]]-Vata_Sales[[#This Row],[Discount]]</f>
        <v>5000</v>
      </c>
      <c r="N9232" s="3" t="str">
        <f>VLOOKUP(Vata_Sales[[#This Row],[Product Name]],Category_table[#Data],2,0)</f>
        <v>3no</v>
      </c>
      <c r="O9232" s="3">
        <f>VLOOKUP(Vata_Sales[[#This Row],[Product Name]],Category_table[#Data],3,0)</f>
        <v>5</v>
      </c>
      <c r="P9232" s="41">
        <f>VLOOKUP(Vata_Sales[[#This Row],[Product Name]],Category_table[],4,0)</f>
        <v>5</v>
      </c>
    </row>
    <row r="9233" spans="1:16" ht="25.5" customHeight="1" x14ac:dyDescent="0.25">
      <c r="A9233" s="3">
        <v>375</v>
      </c>
      <c r="B9233" s="35">
        <v>45582</v>
      </c>
      <c r="C9233" s="3" t="s">
        <v>151</v>
      </c>
      <c r="D9233" s="3" t="s">
        <v>940</v>
      </c>
      <c r="E9233" s="3" t="s">
        <v>194</v>
      </c>
      <c r="F9233" s="3">
        <v>20</v>
      </c>
      <c r="G9233" s="3">
        <v>110</v>
      </c>
      <c r="H9233" s="39">
        <f>Vata_Sales[[#This Row],[Final Price]]/Vata_Sales[[#This Row],[Actual Quantity]]</f>
        <v>11</v>
      </c>
      <c r="I9233" s="36">
        <f>IF(Vata_Sales[[#This Row],[Ref Unit]]="Single",Vata_Sales[[#This Row],[Quantity]],VLOOKUP(Vata_Sales[[#This Row],[Ref Unit]],Cat_Unit[],2,0)*Vata_Sales[[#This Row],[Quantity]])</f>
        <v>200</v>
      </c>
      <c r="J9233" s="37">
        <f>Vata_Sales[[#This Row],[Quantity]]*Vata_Sales[[#This Row],[Rate]]</f>
        <v>2200</v>
      </c>
      <c r="L9233" s="37">
        <f>Vata_Sales[[#This Row],[Price]]-Vata_Sales[[#This Row],[Discount]]</f>
        <v>2200</v>
      </c>
      <c r="N9233" s="3" t="str">
        <f>VLOOKUP(Vata_Sales[[#This Row],[Product Name]],Category_table[#Data],2,0)</f>
        <v>Khowa</v>
      </c>
      <c r="O9233" s="3">
        <f>VLOOKUP(Vata_Sales[[#This Row],[Product Name]],Category_table[#Data],3,0)</f>
        <v>8</v>
      </c>
      <c r="P9233" s="41">
        <f>VLOOKUP(Vata_Sales[[#This Row],[Product Name]],Category_table[],4,0)</f>
        <v>7</v>
      </c>
    </row>
    <row r="9234" spans="1:16" ht="25.5" customHeight="1" x14ac:dyDescent="0.25">
      <c r="A9234" s="3">
        <v>376</v>
      </c>
      <c r="B9234" s="35">
        <v>45582</v>
      </c>
      <c r="C9234" s="3" t="s">
        <v>906</v>
      </c>
      <c r="D9234" s="3" t="s">
        <v>32</v>
      </c>
      <c r="E9234" s="3" t="s">
        <v>282</v>
      </c>
      <c r="F9234" s="3">
        <v>800</v>
      </c>
      <c r="G9234" s="3">
        <v>10</v>
      </c>
      <c r="H9234" s="39">
        <f>Vata_Sales[[#This Row],[Final Price]]/Vata_Sales[[#This Row],[Actual Quantity]]</f>
        <v>10</v>
      </c>
      <c r="I9234" s="36">
        <f>IF(Vata_Sales[[#This Row],[Ref Unit]]="Single",Vata_Sales[[#This Row],[Quantity]],VLOOKUP(Vata_Sales[[#This Row],[Ref Unit]],Cat_Unit[],2,0)*Vata_Sales[[#This Row],[Quantity]])</f>
        <v>800</v>
      </c>
      <c r="J9234" s="37">
        <f>Vata_Sales[[#This Row],[Quantity]]*Vata_Sales[[#This Row],[Rate]]</f>
        <v>8000</v>
      </c>
      <c r="L9234" s="37">
        <f>Vata_Sales[[#This Row],[Price]]-Vata_Sales[[#This Row],[Discount]]</f>
        <v>8000</v>
      </c>
      <c r="N9234" s="3" t="str">
        <f>VLOOKUP(Vata_Sales[[#This Row],[Product Name]],Category_table[#Data],2,0)</f>
        <v>Picket</v>
      </c>
      <c r="O9234" s="3">
        <f>VLOOKUP(Vata_Sales[[#This Row],[Product Name]],Category_table[#Data],3,0)</f>
        <v>2</v>
      </c>
      <c r="P9234" s="41">
        <f>VLOOKUP(Vata_Sales[[#This Row],[Product Name]],Category_table[],4,0)</f>
        <v>2</v>
      </c>
    </row>
    <row r="9235" spans="1:16" ht="25.5" customHeight="1" x14ac:dyDescent="0.25">
      <c r="A9235" s="3">
        <v>377</v>
      </c>
      <c r="B9235" s="35">
        <v>45582</v>
      </c>
      <c r="C9235" s="3" t="s">
        <v>806</v>
      </c>
      <c r="D9235" s="3" t="s">
        <v>164</v>
      </c>
      <c r="E9235" s="3" t="s">
        <v>282</v>
      </c>
      <c r="F9235" s="3">
        <v>400</v>
      </c>
      <c r="G9235" s="3">
        <v>5</v>
      </c>
      <c r="H9235" s="39">
        <f>Vata_Sales[[#This Row],[Final Price]]/Vata_Sales[[#This Row],[Actual Quantity]]</f>
        <v>5</v>
      </c>
      <c r="I9235" s="36">
        <f>IF(Vata_Sales[[#This Row],[Ref Unit]]="Single",Vata_Sales[[#This Row],[Quantity]],VLOOKUP(Vata_Sales[[#This Row],[Ref Unit]],Cat_Unit[],2,0)*Vata_Sales[[#This Row],[Quantity]])</f>
        <v>400</v>
      </c>
      <c r="J9235" s="37">
        <f>Vata_Sales[[#This Row],[Quantity]]*Vata_Sales[[#This Row],[Rate]]</f>
        <v>2000</v>
      </c>
      <c r="L9235" s="37">
        <f>Vata_Sales[[#This Row],[Price]]-Vata_Sales[[#This Row],[Discount]]</f>
        <v>2000</v>
      </c>
      <c r="N9235" s="3" t="str">
        <f>VLOOKUP(Vata_Sales[[#This Row],[Product Name]],Category_table[#Data],2,0)</f>
        <v>3no</v>
      </c>
      <c r="O9235" s="3">
        <f>VLOOKUP(Vata_Sales[[#This Row],[Product Name]],Category_table[#Data],3,0)</f>
        <v>5</v>
      </c>
      <c r="P9235" s="41">
        <f>VLOOKUP(Vata_Sales[[#This Row],[Product Name]],Category_table[],4,0)</f>
        <v>5</v>
      </c>
    </row>
    <row r="9236" spans="1:16" ht="25.5" customHeight="1" x14ac:dyDescent="0.25">
      <c r="A9236" s="3">
        <v>378</v>
      </c>
      <c r="B9236" s="35">
        <v>45582</v>
      </c>
      <c r="C9236" s="3" t="s">
        <v>897</v>
      </c>
      <c r="D9236" s="3" t="s">
        <v>34</v>
      </c>
      <c r="E9236" s="3" t="s">
        <v>282</v>
      </c>
      <c r="F9236" s="3">
        <v>350</v>
      </c>
      <c r="G9236" s="3">
        <v>6.8559999999999999</v>
      </c>
      <c r="H9236" s="39">
        <f>Vata_Sales[[#This Row],[Final Price]]/Vata_Sales[[#This Row],[Actual Quantity]]</f>
        <v>6.8559999999999999</v>
      </c>
      <c r="I9236" s="36">
        <f>IF(Vata_Sales[[#This Row],[Ref Unit]]="Single",Vata_Sales[[#This Row],[Quantity]],VLOOKUP(Vata_Sales[[#This Row],[Ref Unit]],Cat_Unit[],2,0)*Vata_Sales[[#This Row],[Quantity]])</f>
        <v>350</v>
      </c>
      <c r="J9236" s="37">
        <f>Vata_Sales[[#This Row],[Quantity]]*Vata_Sales[[#This Row],[Rate]]</f>
        <v>2399.6</v>
      </c>
      <c r="L9236" s="37">
        <f>Vata_Sales[[#This Row],[Price]]-Vata_Sales[[#This Row],[Discount]]</f>
        <v>2399.6</v>
      </c>
      <c r="N9236" s="3" t="str">
        <f>VLOOKUP(Vata_Sales[[#This Row],[Product Name]],Category_table[#Data],2,0)</f>
        <v>Goyra</v>
      </c>
      <c r="O9236" s="3">
        <f>VLOOKUP(Vata_Sales[[#This Row],[Product Name]],Category_table[#Data],3,0)</f>
        <v>6</v>
      </c>
      <c r="P9236" s="41">
        <f>VLOOKUP(Vata_Sales[[#This Row],[Product Name]],Category_table[],4,0)</f>
        <v>6</v>
      </c>
    </row>
    <row r="9237" spans="1:16" ht="25.5" customHeight="1" x14ac:dyDescent="0.25">
      <c r="A9237" s="3">
        <v>379</v>
      </c>
      <c r="B9237" s="35">
        <v>45583</v>
      </c>
      <c r="C9237" s="3" t="s">
        <v>906</v>
      </c>
      <c r="D9237" s="3" t="s">
        <v>34</v>
      </c>
      <c r="E9237" s="3" t="s">
        <v>282</v>
      </c>
      <c r="F9237" s="3">
        <v>500</v>
      </c>
      <c r="G9237" s="3">
        <v>7</v>
      </c>
      <c r="H9237" s="39">
        <f>Vata_Sales[[#This Row],[Final Price]]/Vata_Sales[[#This Row],[Actual Quantity]]</f>
        <v>7</v>
      </c>
      <c r="I9237" s="36">
        <f>IF(Vata_Sales[[#This Row],[Ref Unit]]="Single",Vata_Sales[[#This Row],[Quantity]],VLOOKUP(Vata_Sales[[#This Row],[Ref Unit]],Cat_Unit[],2,0)*Vata_Sales[[#This Row],[Quantity]])</f>
        <v>500</v>
      </c>
      <c r="J9237" s="37">
        <f>Vata_Sales[[#This Row],[Quantity]]*Vata_Sales[[#This Row],[Rate]]</f>
        <v>3500</v>
      </c>
      <c r="L9237" s="37">
        <f>Vata_Sales[[#This Row],[Price]]-Vata_Sales[[#This Row],[Discount]]</f>
        <v>3500</v>
      </c>
      <c r="N9237" s="3" t="str">
        <f>VLOOKUP(Vata_Sales[[#This Row],[Product Name]],Category_table[#Data],2,0)</f>
        <v>Goyra</v>
      </c>
      <c r="O9237" s="3">
        <f>VLOOKUP(Vata_Sales[[#This Row],[Product Name]],Category_table[#Data],3,0)</f>
        <v>6</v>
      </c>
      <c r="P9237" s="41">
        <f>VLOOKUP(Vata_Sales[[#This Row],[Product Name]],Category_table[],4,0)</f>
        <v>6</v>
      </c>
    </row>
    <row r="9238" spans="1:16" ht="25.5" customHeight="1" x14ac:dyDescent="0.25">
      <c r="A9238" s="3">
        <v>380</v>
      </c>
      <c r="B9238" s="35">
        <v>45583</v>
      </c>
      <c r="C9238" s="3" t="s">
        <v>165</v>
      </c>
      <c r="D9238" s="3" t="s">
        <v>203</v>
      </c>
      <c r="E9238" s="3" t="s">
        <v>282</v>
      </c>
      <c r="F9238" s="3">
        <v>3000</v>
      </c>
      <c r="G9238" s="3">
        <v>7</v>
      </c>
      <c r="H9238" s="39">
        <f>Vata_Sales[[#This Row],[Final Price]]/Vata_Sales[[#This Row],[Actual Quantity]]</f>
        <v>7</v>
      </c>
      <c r="I9238" s="36">
        <f>IF(Vata_Sales[[#This Row],[Ref Unit]]="Single",Vata_Sales[[#This Row],[Quantity]],VLOOKUP(Vata_Sales[[#This Row],[Ref Unit]],Cat_Unit[],2,0)*Vata_Sales[[#This Row],[Quantity]])</f>
        <v>3000</v>
      </c>
      <c r="J9238" s="37">
        <f>Vata_Sales[[#This Row],[Quantity]]*Vata_Sales[[#This Row],[Rate]]</f>
        <v>21000</v>
      </c>
      <c r="L9238" s="37">
        <f>Vata_Sales[[#This Row],[Price]]-Vata_Sales[[#This Row],[Discount]]</f>
        <v>21000</v>
      </c>
      <c r="N9238" s="3" t="str">
        <f>VLOOKUP(Vata_Sales[[#This Row],[Product Name]],Category_table[#Data],2,0)</f>
        <v>Kara</v>
      </c>
      <c r="O9238" s="3">
        <f>VLOOKUP(Vata_Sales[[#This Row],[Product Name]],Category_table[#Data],3,0)</f>
        <v>4</v>
      </c>
      <c r="P9238" s="41">
        <f>VLOOKUP(Vata_Sales[[#This Row],[Product Name]],Category_table[],4,0)</f>
        <v>4</v>
      </c>
    </row>
    <row r="9239" spans="1:16" ht="25.5" customHeight="1" x14ac:dyDescent="0.25">
      <c r="A9239" s="3">
        <v>381</v>
      </c>
      <c r="B9239" s="35">
        <v>45583</v>
      </c>
      <c r="C9239" s="3" t="s">
        <v>165</v>
      </c>
      <c r="D9239" s="3" t="s">
        <v>203</v>
      </c>
      <c r="E9239" s="3" t="s">
        <v>282</v>
      </c>
      <c r="F9239" s="3">
        <v>2000</v>
      </c>
      <c r="G9239" s="3">
        <v>7</v>
      </c>
      <c r="H9239" s="39">
        <f>Vata_Sales[[#This Row],[Final Price]]/Vata_Sales[[#This Row],[Actual Quantity]]</f>
        <v>7</v>
      </c>
      <c r="I9239" s="36">
        <f>IF(Vata_Sales[[#This Row],[Ref Unit]]="Single",Vata_Sales[[#This Row],[Quantity]],VLOOKUP(Vata_Sales[[#This Row],[Ref Unit]],Cat_Unit[],2,0)*Vata_Sales[[#This Row],[Quantity]])</f>
        <v>2000</v>
      </c>
      <c r="J9239" s="37">
        <f>Vata_Sales[[#This Row],[Quantity]]*Vata_Sales[[#This Row],[Rate]]</f>
        <v>14000</v>
      </c>
      <c r="L9239" s="37">
        <f>Vata_Sales[[#This Row],[Price]]-Vata_Sales[[#This Row],[Discount]]</f>
        <v>14000</v>
      </c>
      <c r="N9239" s="3" t="str">
        <f>VLOOKUP(Vata_Sales[[#This Row],[Product Name]],Category_table[#Data],2,0)</f>
        <v>Kara</v>
      </c>
      <c r="O9239" s="3">
        <f>VLOOKUP(Vata_Sales[[#This Row],[Product Name]],Category_table[#Data],3,0)</f>
        <v>4</v>
      </c>
      <c r="P9239" s="41">
        <f>VLOOKUP(Vata_Sales[[#This Row],[Product Name]],Category_table[],4,0)</f>
        <v>4</v>
      </c>
    </row>
    <row r="9240" spans="1:16" ht="25.5" customHeight="1" x14ac:dyDescent="0.25">
      <c r="A9240" s="3">
        <v>382</v>
      </c>
      <c r="B9240" s="35">
        <v>45584</v>
      </c>
      <c r="C9240" s="3" t="s">
        <v>1120</v>
      </c>
      <c r="D9240" s="3" t="s">
        <v>164</v>
      </c>
      <c r="E9240" s="3" t="s">
        <v>282</v>
      </c>
      <c r="F9240" s="3">
        <v>6000</v>
      </c>
      <c r="G9240" s="3">
        <v>4.9000000000000004</v>
      </c>
      <c r="H9240" s="39">
        <f>Vata_Sales[[#This Row],[Final Price]]/Vata_Sales[[#This Row],[Actual Quantity]]</f>
        <v>4.8333333333333339</v>
      </c>
      <c r="I9240" s="36">
        <f>IF(Vata_Sales[[#This Row],[Ref Unit]]="Single",Vata_Sales[[#This Row],[Quantity]],VLOOKUP(Vata_Sales[[#This Row],[Ref Unit]],Cat_Unit[],2,0)*Vata_Sales[[#This Row],[Quantity]])</f>
        <v>6000</v>
      </c>
      <c r="J9240" s="37">
        <f>Vata_Sales[[#This Row],[Quantity]]*Vata_Sales[[#This Row],[Rate]]</f>
        <v>29400.000000000004</v>
      </c>
      <c r="K9240">
        <v>400</v>
      </c>
      <c r="L9240" s="37">
        <f>Vata_Sales[[#This Row],[Price]]-Vata_Sales[[#This Row],[Discount]]</f>
        <v>29000.000000000004</v>
      </c>
      <c r="N9240" s="3" t="str">
        <f>VLOOKUP(Vata_Sales[[#This Row],[Product Name]],Category_table[#Data],2,0)</f>
        <v>3no</v>
      </c>
      <c r="O9240" s="3">
        <f>VLOOKUP(Vata_Sales[[#This Row],[Product Name]],Category_table[#Data],3,0)</f>
        <v>5</v>
      </c>
      <c r="P9240" s="41">
        <f>VLOOKUP(Vata_Sales[[#This Row],[Product Name]],Category_table[],4,0)</f>
        <v>5</v>
      </c>
    </row>
    <row r="9241" spans="1:16" ht="25.5" customHeight="1" x14ac:dyDescent="0.25">
      <c r="A9241" s="3">
        <v>383</v>
      </c>
      <c r="B9241" s="35">
        <v>45584</v>
      </c>
      <c r="C9241" s="3" t="s">
        <v>897</v>
      </c>
      <c r="D9241" s="3" t="s">
        <v>163</v>
      </c>
      <c r="E9241" s="3" t="s">
        <v>282</v>
      </c>
      <c r="F9241" s="3">
        <v>1000</v>
      </c>
      <c r="G9241" s="3">
        <v>8</v>
      </c>
      <c r="H9241" s="39">
        <f>Vata_Sales[[#This Row],[Final Price]]/Vata_Sales[[#This Row],[Actual Quantity]]</f>
        <v>8</v>
      </c>
      <c r="I9241" s="36">
        <f>IF(Vata_Sales[[#This Row],[Ref Unit]]="Single",Vata_Sales[[#This Row],[Quantity]],VLOOKUP(Vata_Sales[[#This Row],[Ref Unit]],Cat_Unit[],2,0)*Vata_Sales[[#This Row],[Quantity]])</f>
        <v>1000</v>
      </c>
      <c r="J9241" s="37">
        <f>Vata_Sales[[#This Row],[Quantity]]*Vata_Sales[[#This Row],[Rate]]</f>
        <v>8000</v>
      </c>
      <c r="L9241" s="37">
        <f>Vata_Sales[[#This Row],[Price]]-Vata_Sales[[#This Row],[Discount]]</f>
        <v>8000</v>
      </c>
      <c r="N9241" s="3" t="str">
        <f>VLOOKUP(Vata_Sales[[#This Row],[Product Name]],Category_table[#Data],2,0)</f>
        <v>2no</v>
      </c>
      <c r="O9241" s="3">
        <f>VLOOKUP(Vata_Sales[[#This Row],[Product Name]],Category_table[#Data],3,0)</f>
        <v>3</v>
      </c>
      <c r="P9241" s="41">
        <f>VLOOKUP(Vata_Sales[[#This Row],[Product Name]],Category_table[],4,0)</f>
        <v>3</v>
      </c>
    </row>
    <row r="9242" spans="1:16" ht="25.5" customHeight="1" x14ac:dyDescent="0.25">
      <c r="A9242" s="3">
        <v>384</v>
      </c>
      <c r="B9242" s="35">
        <v>45584</v>
      </c>
      <c r="C9242" s="3" t="s">
        <v>806</v>
      </c>
      <c r="D9242" s="3" t="s">
        <v>163</v>
      </c>
      <c r="E9242" s="3" t="s">
        <v>282</v>
      </c>
      <c r="F9242" s="3">
        <v>3000</v>
      </c>
      <c r="G9242" s="3">
        <v>9</v>
      </c>
      <c r="H9242" s="39">
        <f>Vata_Sales[[#This Row],[Final Price]]/Vata_Sales[[#This Row],[Actual Quantity]]</f>
        <v>9</v>
      </c>
      <c r="I9242" s="36">
        <f>IF(Vata_Sales[[#This Row],[Ref Unit]]="Single",Vata_Sales[[#This Row],[Quantity]],VLOOKUP(Vata_Sales[[#This Row],[Ref Unit]],Cat_Unit[],2,0)*Vata_Sales[[#This Row],[Quantity]])</f>
        <v>3000</v>
      </c>
      <c r="J9242" s="37">
        <f>Vata_Sales[[#This Row],[Quantity]]*Vata_Sales[[#This Row],[Rate]]</f>
        <v>27000</v>
      </c>
      <c r="L9242" s="37">
        <f>Vata_Sales[[#This Row],[Price]]-Vata_Sales[[#This Row],[Discount]]</f>
        <v>27000</v>
      </c>
      <c r="N9242" s="3" t="str">
        <f>VLOOKUP(Vata_Sales[[#This Row],[Product Name]],Category_table[#Data],2,0)</f>
        <v>2no</v>
      </c>
      <c r="O9242" s="3">
        <f>VLOOKUP(Vata_Sales[[#This Row],[Product Name]],Category_table[#Data],3,0)</f>
        <v>3</v>
      </c>
      <c r="P9242" s="41">
        <f>VLOOKUP(Vata_Sales[[#This Row],[Product Name]],Category_table[],4,0)</f>
        <v>3</v>
      </c>
    </row>
    <row r="9243" spans="1:16" ht="25.5" customHeight="1" x14ac:dyDescent="0.25">
      <c r="A9243" s="3">
        <v>385</v>
      </c>
      <c r="B9243" s="35">
        <v>45584</v>
      </c>
      <c r="C9243" s="3" t="s">
        <v>806</v>
      </c>
      <c r="D9243" s="3" t="s">
        <v>149</v>
      </c>
      <c r="E9243" s="3" t="s">
        <v>27</v>
      </c>
      <c r="F9243" s="3">
        <v>1</v>
      </c>
      <c r="G9243" s="3">
        <v>1300</v>
      </c>
      <c r="H9243" s="39">
        <f>Vata_Sales[[#This Row],[Final Price]]/Vata_Sales[[#This Row],[Actual Quantity]]</f>
        <v>2.1666666666666665</v>
      </c>
      <c r="I9243" s="36">
        <f>IF(Vata_Sales[[#This Row],[Ref Unit]]="Single",Vata_Sales[[#This Row],[Quantity]],VLOOKUP(Vata_Sales[[#This Row],[Ref Unit]],Cat_Unit[],2,0)*Vata_Sales[[#This Row],[Quantity]])</f>
        <v>600</v>
      </c>
      <c r="J9243" s="37">
        <f>Vata_Sales[[#This Row],[Quantity]]*Vata_Sales[[#This Row],[Rate]]</f>
        <v>1300</v>
      </c>
      <c r="L9243" s="37">
        <f>Vata_Sales[[#This Row],[Price]]-Vata_Sales[[#This Row],[Discount]]</f>
        <v>1300</v>
      </c>
      <c r="N9243" s="3" t="str">
        <f>VLOOKUP(Vata_Sales[[#This Row],[Product Name]],Category_table[#Data],2,0)</f>
        <v>Adla_3</v>
      </c>
      <c r="O9243" s="3">
        <f>VLOOKUP(Vata_Sales[[#This Row],[Product Name]],Category_table[#Data],3,0)</f>
        <v>9</v>
      </c>
      <c r="P9243" s="41">
        <f>VLOOKUP(Vata_Sales[[#This Row],[Product Name]],Category_table[],4,0)</f>
        <v>7</v>
      </c>
    </row>
    <row r="9244" spans="1:16" ht="25.5" customHeight="1" x14ac:dyDescent="0.25">
      <c r="A9244" s="3">
        <v>386</v>
      </c>
      <c r="B9244" s="35">
        <v>45584</v>
      </c>
      <c r="C9244" s="3" t="s">
        <v>897</v>
      </c>
      <c r="D9244" s="3" t="s">
        <v>163</v>
      </c>
      <c r="E9244" s="3" t="s">
        <v>282</v>
      </c>
      <c r="F9244" s="3">
        <v>2000</v>
      </c>
      <c r="G9244" s="3">
        <v>8.5</v>
      </c>
      <c r="H9244" s="39">
        <f>Vata_Sales[[#This Row],[Final Price]]/Vata_Sales[[#This Row],[Actual Quantity]]</f>
        <v>8.5</v>
      </c>
      <c r="I9244" s="36">
        <f>IF(Vata_Sales[[#This Row],[Ref Unit]]="Single",Vata_Sales[[#This Row],[Quantity]],VLOOKUP(Vata_Sales[[#This Row],[Ref Unit]],Cat_Unit[],2,0)*Vata_Sales[[#This Row],[Quantity]])</f>
        <v>2000</v>
      </c>
      <c r="J9244" s="37">
        <f>Vata_Sales[[#This Row],[Quantity]]*Vata_Sales[[#This Row],[Rate]]</f>
        <v>17000</v>
      </c>
      <c r="L9244" s="37">
        <f>Vata_Sales[[#This Row],[Price]]-Vata_Sales[[#This Row],[Discount]]</f>
        <v>17000</v>
      </c>
      <c r="N9244" s="3" t="str">
        <f>VLOOKUP(Vata_Sales[[#This Row],[Product Name]],Category_table[#Data],2,0)</f>
        <v>2no</v>
      </c>
      <c r="O9244" s="3">
        <f>VLOOKUP(Vata_Sales[[#This Row],[Product Name]],Category_table[#Data],3,0)</f>
        <v>3</v>
      </c>
      <c r="P9244" s="41">
        <f>VLOOKUP(Vata_Sales[[#This Row],[Product Name]],Category_table[],4,0)</f>
        <v>3</v>
      </c>
    </row>
    <row r="9245" spans="1:16" ht="25.5" customHeight="1" x14ac:dyDescent="0.25">
      <c r="A9245" s="3">
        <v>387</v>
      </c>
      <c r="B9245" s="35">
        <v>45584</v>
      </c>
      <c r="C9245" s="3" t="s">
        <v>906</v>
      </c>
      <c r="D9245" s="3" t="s">
        <v>32</v>
      </c>
      <c r="E9245" s="3" t="s">
        <v>282</v>
      </c>
      <c r="F9245" s="3">
        <v>500</v>
      </c>
      <c r="G9245" s="3">
        <v>9</v>
      </c>
      <c r="H9245" s="39">
        <f>Vata_Sales[[#This Row],[Final Price]]/Vata_Sales[[#This Row],[Actual Quantity]]</f>
        <v>9</v>
      </c>
      <c r="I9245" s="36">
        <f>IF(Vata_Sales[[#This Row],[Ref Unit]]="Single",Vata_Sales[[#This Row],[Quantity]],VLOOKUP(Vata_Sales[[#This Row],[Ref Unit]],Cat_Unit[],2,0)*Vata_Sales[[#This Row],[Quantity]])</f>
        <v>500</v>
      </c>
      <c r="J9245" s="37">
        <f>Vata_Sales[[#This Row],[Quantity]]*Vata_Sales[[#This Row],[Rate]]</f>
        <v>4500</v>
      </c>
      <c r="L9245" s="37">
        <f>Vata_Sales[[#This Row],[Price]]-Vata_Sales[[#This Row],[Discount]]</f>
        <v>4500</v>
      </c>
      <c r="N9245" s="3" t="str">
        <f>VLOOKUP(Vata_Sales[[#This Row],[Product Name]],Category_table[#Data],2,0)</f>
        <v>Picket</v>
      </c>
      <c r="O9245" s="3">
        <f>VLOOKUP(Vata_Sales[[#This Row],[Product Name]],Category_table[#Data],3,0)</f>
        <v>2</v>
      </c>
      <c r="P9245" s="41">
        <f>VLOOKUP(Vata_Sales[[#This Row],[Product Name]],Category_table[],4,0)</f>
        <v>2</v>
      </c>
    </row>
    <row r="9246" spans="1:16" ht="25.5" customHeight="1" x14ac:dyDescent="0.25">
      <c r="A9246" s="3">
        <v>388</v>
      </c>
      <c r="B9246" s="35">
        <v>45585</v>
      </c>
      <c r="C9246" s="3" t="s">
        <v>922</v>
      </c>
      <c r="D9246" s="3" t="s">
        <v>252</v>
      </c>
      <c r="E9246" s="3" t="s">
        <v>282</v>
      </c>
      <c r="F9246" s="3">
        <v>1000</v>
      </c>
      <c r="G9246" s="3">
        <v>10</v>
      </c>
      <c r="H9246" s="39">
        <f>Vata_Sales[[#This Row],[Final Price]]/Vata_Sales[[#This Row],[Actual Quantity]]</f>
        <v>10</v>
      </c>
      <c r="I9246" s="36">
        <f>IF(Vata_Sales[[#This Row],[Ref Unit]]="Single",Vata_Sales[[#This Row],[Quantity]],VLOOKUP(Vata_Sales[[#This Row],[Ref Unit]],Cat_Unit[],2,0)*Vata_Sales[[#This Row],[Quantity]])</f>
        <v>1000</v>
      </c>
      <c r="J9246" s="37">
        <f>Vata_Sales[[#This Row],[Quantity]]*Vata_Sales[[#This Row],[Rate]]</f>
        <v>10000</v>
      </c>
      <c r="L9246" s="37">
        <f>Vata_Sales[[#This Row],[Price]]-Vata_Sales[[#This Row],[Discount]]</f>
        <v>10000</v>
      </c>
      <c r="N9246" s="3" t="str">
        <f>VLOOKUP(Vata_Sales[[#This Row],[Product Name]],Category_table[#Data],2,0)</f>
        <v>1no</v>
      </c>
      <c r="O9246" s="3">
        <f>VLOOKUP(Vata_Sales[[#This Row],[Product Name]],Category_table[#Data],3,0)</f>
        <v>1</v>
      </c>
      <c r="P9246" s="41">
        <f>VLOOKUP(Vata_Sales[[#This Row],[Product Name]],Category_table[],4,0)</f>
        <v>1</v>
      </c>
    </row>
    <row r="9247" spans="1:16" ht="25.5" customHeight="1" x14ac:dyDescent="0.25">
      <c r="A9247" s="3">
        <v>389</v>
      </c>
      <c r="B9247" s="35">
        <v>45585</v>
      </c>
      <c r="C9247" s="3" t="s">
        <v>151</v>
      </c>
      <c r="D9247" s="3" t="s">
        <v>940</v>
      </c>
      <c r="E9247" s="3" t="s">
        <v>194</v>
      </c>
      <c r="F9247" s="3">
        <v>10</v>
      </c>
      <c r="G9247" s="3">
        <v>110</v>
      </c>
      <c r="H9247" s="39">
        <f>Vata_Sales[[#This Row],[Final Price]]/Vata_Sales[[#This Row],[Actual Quantity]]</f>
        <v>11</v>
      </c>
      <c r="I9247" s="36">
        <f>IF(Vata_Sales[[#This Row],[Ref Unit]]="Single",Vata_Sales[[#This Row],[Quantity]],VLOOKUP(Vata_Sales[[#This Row],[Ref Unit]],Cat_Unit[],2,0)*Vata_Sales[[#This Row],[Quantity]])</f>
        <v>100</v>
      </c>
      <c r="J9247" s="37">
        <f>Vata_Sales[[#This Row],[Quantity]]*Vata_Sales[[#This Row],[Rate]]</f>
        <v>1100</v>
      </c>
      <c r="L9247" s="37">
        <f>Vata_Sales[[#This Row],[Price]]-Vata_Sales[[#This Row],[Discount]]</f>
        <v>1100</v>
      </c>
      <c r="N9247" s="3" t="str">
        <f>VLOOKUP(Vata_Sales[[#This Row],[Product Name]],Category_table[#Data],2,0)</f>
        <v>Khowa</v>
      </c>
      <c r="O9247" s="3">
        <f>VLOOKUP(Vata_Sales[[#This Row],[Product Name]],Category_table[#Data],3,0)</f>
        <v>8</v>
      </c>
      <c r="P9247" s="41">
        <f>VLOOKUP(Vata_Sales[[#This Row],[Product Name]],Category_table[],4,0)</f>
        <v>7</v>
      </c>
    </row>
    <row r="9248" spans="1:16" ht="25.5" customHeight="1" x14ac:dyDescent="0.25">
      <c r="A9248" s="3">
        <v>390</v>
      </c>
      <c r="B9248" s="35">
        <v>45585</v>
      </c>
      <c r="C9248" s="3" t="s">
        <v>151</v>
      </c>
      <c r="D9248" s="3" t="s">
        <v>163</v>
      </c>
      <c r="E9248" s="3" t="s">
        <v>282</v>
      </c>
      <c r="F9248" s="3">
        <v>250</v>
      </c>
      <c r="G9248" s="3">
        <v>9</v>
      </c>
      <c r="H9248" s="39">
        <f>Vata_Sales[[#This Row],[Final Price]]/Vata_Sales[[#This Row],[Actual Quantity]]</f>
        <v>9</v>
      </c>
      <c r="I9248" s="36">
        <f>IF(Vata_Sales[[#This Row],[Ref Unit]]="Single",Vata_Sales[[#This Row],[Quantity]],VLOOKUP(Vata_Sales[[#This Row],[Ref Unit]],Cat_Unit[],2,0)*Vata_Sales[[#This Row],[Quantity]])</f>
        <v>250</v>
      </c>
      <c r="J9248" s="37">
        <f>Vata_Sales[[#This Row],[Quantity]]*Vata_Sales[[#This Row],[Rate]]</f>
        <v>2250</v>
      </c>
      <c r="L9248" s="37">
        <f>Vata_Sales[[#This Row],[Price]]-Vata_Sales[[#This Row],[Discount]]</f>
        <v>2250</v>
      </c>
      <c r="N9248" s="3" t="str">
        <f>VLOOKUP(Vata_Sales[[#This Row],[Product Name]],Category_table[#Data],2,0)</f>
        <v>2no</v>
      </c>
      <c r="O9248" s="3">
        <f>VLOOKUP(Vata_Sales[[#This Row],[Product Name]],Category_table[#Data],3,0)</f>
        <v>3</v>
      </c>
      <c r="P9248" s="41">
        <f>VLOOKUP(Vata_Sales[[#This Row],[Product Name]],Category_table[],4,0)</f>
        <v>3</v>
      </c>
    </row>
    <row r="9249" spans="1:16" ht="25.5" customHeight="1" x14ac:dyDescent="0.25">
      <c r="A9249" s="3">
        <v>391</v>
      </c>
      <c r="B9249" s="35">
        <v>45585</v>
      </c>
      <c r="C9249" s="3" t="s">
        <v>806</v>
      </c>
      <c r="D9249" s="3" t="s">
        <v>163</v>
      </c>
      <c r="E9249" s="3" t="s">
        <v>282</v>
      </c>
      <c r="F9249" s="3">
        <v>1000</v>
      </c>
      <c r="G9249" s="3">
        <v>8</v>
      </c>
      <c r="H9249" s="39">
        <f>Vata_Sales[[#This Row],[Final Price]]/Vata_Sales[[#This Row],[Actual Quantity]]</f>
        <v>8</v>
      </c>
      <c r="I9249" s="36">
        <f>IF(Vata_Sales[[#This Row],[Ref Unit]]="Single",Vata_Sales[[#This Row],[Quantity]],VLOOKUP(Vata_Sales[[#This Row],[Ref Unit]],Cat_Unit[],2,0)*Vata_Sales[[#This Row],[Quantity]])</f>
        <v>1000</v>
      </c>
      <c r="J9249" s="37">
        <f>Vata_Sales[[#This Row],[Quantity]]*Vata_Sales[[#This Row],[Rate]]</f>
        <v>8000</v>
      </c>
      <c r="L9249" s="37">
        <f>Vata_Sales[[#This Row],[Price]]-Vata_Sales[[#This Row],[Discount]]</f>
        <v>8000</v>
      </c>
      <c r="N9249" s="3" t="str">
        <f>VLOOKUP(Vata_Sales[[#This Row],[Product Name]],Category_table[#Data],2,0)</f>
        <v>2no</v>
      </c>
      <c r="O9249" s="3">
        <f>VLOOKUP(Vata_Sales[[#This Row],[Product Name]],Category_table[#Data],3,0)</f>
        <v>3</v>
      </c>
      <c r="P9249" s="41">
        <f>VLOOKUP(Vata_Sales[[#This Row],[Product Name]],Category_table[],4,0)</f>
        <v>3</v>
      </c>
    </row>
    <row r="9250" spans="1:16" ht="25.5" customHeight="1" x14ac:dyDescent="0.25">
      <c r="A9250" s="3">
        <v>392</v>
      </c>
      <c r="B9250" s="35">
        <v>45586</v>
      </c>
      <c r="C9250" s="3" t="s">
        <v>897</v>
      </c>
      <c r="D9250" s="3" t="s">
        <v>149</v>
      </c>
      <c r="E9250" s="3" t="s">
        <v>27</v>
      </c>
      <c r="F9250" s="3">
        <v>2</v>
      </c>
      <c r="G9250" s="3">
        <v>1200</v>
      </c>
      <c r="H9250" s="39">
        <f>Vata_Sales[[#This Row],[Final Price]]/Vata_Sales[[#This Row],[Actual Quantity]]</f>
        <v>2</v>
      </c>
      <c r="I9250" s="36">
        <f>IF(Vata_Sales[[#This Row],[Ref Unit]]="Single",Vata_Sales[[#This Row],[Quantity]],VLOOKUP(Vata_Sales[[#This Row],[Ref Unit]],Cat_Unit[],2,0)*Vata_Sales[[#This Row],[Quantity]])</f>
        <v>1200</v>
      </c>
      <c r="J9250" s="37">
        <f>Vata_Sales[[#This Row],[Quantity]]*Vata_Sales[[#This Row],[Rate]]</f>
        <v>2400</v>
      </c>
      <c r="L9250" s="37">
        <f>Vata_Sales[[#This Row],[Price]]-Vata_Sales[[#This Row],[Discount]]</f>
        <v>2400</v>
      </c>
      <c r="N9250" s="3" t="str">
        <f>VLOOKUP(Vata_Sales[[#This Row],[Product Name]],Category_table[#Data],2,0)</f>
        <v>Adla_3</v>
      </c>
      <c r="O9250" s="3">
        <f>VLOOKUP(Vata_Sales[[#This Row],[Product Name]],Category_table[#Data],3,0)</f>
        <v>9</v>
      </c>
      <c r="P9250" s="41">
        <f>VLOOKUP(Vata_Sales[[#This Row],[Product Name]],Category_table[],4,0)</f>
        <v>7</v>
      </c>
    </row>
    <row r="9251" spans="1:16" ht="25.5" customHeight="1" x14ac:dyDescent="0.25">
      <c r="A9251" s="3">
        <v>393</v>
      </c>
      <c r="B9251" s="35">
        <v>45586</v>
      </c>
      <c r="C9251" s="3" t="s">
        <v>1120</v>
      </c>
      <c r="D9251" s="3" t="s">
        <v>164</v>
      </c>
      <c r="E9251" s="3" t="s">
        <v>282</v>
      </c>
      <c r="F9251" s="3">
        <v>6000</v>
      </c>
      <c r="G9251" s="3">
        <v>4.9000000000000004</v>
      </c>
      <c r="H9251" s="39">
        <f>Vata_Sales[[#This Row],[Final Price]]/Vata_Sales[[#This Row],[Actual Quantity]]</f>
        <v>4.8333333333333339</v>
      </c>
      <c r="I9251" s="36">
        <f>IF(Vata_Sales[[#This Row],[Ref Unit]]="Single",Vata_Sales[[#This Row],[Quantity]],VLOOKUP(Vata_Sales[[#This Row],[Ref Unit]],Cat_Unit[],2,0)*Vata_Sales[[#This Row],[Quantity]])</f>
        <v>6000</v>
      </c>
      <c r="J9251" s="37">
        <f>Vata_Sales[[#This Row],[Quantity]]*Vata_Sales[[#This Row],[Rate]]</f>
        <v>29400.000000000004</v>
      </c>
      <c r="K9251">
        <v>400</v>
      </c>
      <c r="L9251" s="37">
        <f>Vata_Sales[[#This Row],[Price]]-Vata_Sales[[#This Row],[Discount]]</f>
        <v>29000.000000000004</v>
      </c>
      <c r="N9251" s="3" t="str">
        <f>VLOOKUP(Vata_Sales[[#This Row],[Product Name]],Category_table[#Data],2,0)</f>
        <v>3no</v>
      </c>
      <c r="O9251" s="3">
        <f>VLOOKUP(Vata_Sales[[#This Row],[Product Name]],Category_table[#Data],3,0)</f>
        <v>5</v>
      </c>
      <c r="P9251" s="41">
        <f>VLOOKUP(Vata_Sales[[#This Row],[Product Name]],Category_table[],4,0)</f>
        <v>5</v>
      </c>
    </row>
    <row r="9252" spans="1:16" ht="25.5" customHeight="1" x14ac:dyDescent="0.25">
      <c r="A9252" s="3">
        <v>394</v>
      </c>
      <c r="B9252" s="35">
        <v>45586</v>
      </c>
      <c r="C9252" s="3" t="s">
        <v>151</v>
      </c>
      <c r="D9252" s="3" t="s">
        <v>163</v>
      </c>
      <c r="E9252" s="3" t="s">
        <v>282</v>
      </c>
      <c r="F9252" s="3">
        <v>100</v>
      </c>
      <c r="G9252" s="3">
        <v>8</v>
      </c>
      <c r="H9252" s="39">
        <f>Vata_Sales[[#This Row],[Final Price]]/Vata_Sales[[#This Row],[Actual Quantity]]</f>
        <v>8</v>
      </c>
      <c r="I9252" s="36">
        <f>IF(Vata_Sales[[#This Row],[Ref Unit]]="Single",Vata_Sales[[#This Row],[Quantity]],VLOOKUP(Vata_Sales[[#This Row],[Ref Unit]],Cat_Unit[],2,0)*Vata_Sales[[#This Row],[Quantity]])</f>
        <v>100</v>
      </c>
      <c r="J9252" s="37">
        <f>Vata_Sales[[#This Row],[Quantity]]*Vata_Sales[[#This Row],[Rate]]</f>
        <v>800</v>
      </c>
      <c r="L9252" s="37">
        <f>Vata_Sales[[#This Row],[Price]]-Vata_Sales[[#This Row],[Discount]]</f>
        <v>800</v>
      </c>
      <c r="N9252" s="3" t="str">
        <f>VLOOKUP(Vata_Sales[[#This Row],[Product Name]],Category_table[#Data],2,0)</f>
        <v>2no</v>
      </c>
      <c r="O9252" s="3">
        <f>VLOOKUP(Vata_Sales[[#This Row],[Product Name]],Category_table[#Data],3,0)</f>
        <v>3</v>
      </c>
      <c r="P9252" s="41">
        <f>VLOOKUP(Vata_Sales[[#This Row],[Product Name]],Category_table[],4,0)</f>
        <v>3</v>
      </c>
    </row>
    <row r="9253" spans="1:16" ht="25.5" customHeight="1" x14ac:dyDescent="0.25">
      <c r="A9253" s="3">
        <v>395</v>
      </c>
      <c r="B9253" s="35">
        <v>45586</v>
      </c>
      <c r="C9253" s="3" t="s">
        <v>151</v>
      </c>
      <c r="D9253" s="3" t="s">
        <v>163</v>
      </c>
      <c r="E9253" s="3" t="s">
        <v>282</v>
      </c>
      <c r="F9253" s="3">
        <v>200</v>
      </c>
      <c r="G9253" s="3">
        <v>9</v>
      </c>
      <c r="H9253" s="39">
        <f>Vata_Sales[[#This Row],[Final Price]]/Vata_Sales[[#This Row],[Actual Quantity]]</f>
        <v>9</v>
      </c>
      <c r="I9253" s="36">
        <f>IF(Vata_Sales[[#This Row],[Ref Unit]]="Single",Vata_Sales[[#This Row],[Quantity]],VLOOKUP(Vata_Sales[[#This Row],[Ref Unit]],Cat_Unit[],2,0)*Vata_Sales[[#This Row],[Quantity]])</f>
        <v>200</v>
      </c>
      <c r="J9253" s="37">
        <f>Vata_Sales[[#This Row],[Quantity]]*Vata_Sales[[#This Row],[Rate]]</f>
        <v>1800</v>
      </c>
      <c r="L9253" s="37">
        <f>Vata_Sales[[#This Row],[Price]]-Vata_Sales[[#This Row],[Discount]]</f>
        <v>1800</v>
      </c>
      <c r="N9253" s="3" t="str">
        <f>VLOOKUP(Vata_Sales[[#This Row],[Product Name]],Category_table[#Data],2,0)</f>
        <v>2no</v>
      </c>
      <c r="O9253" s="3">
        <f>VLOOKUP(Vata_Sales[[#This Row],[Product Name]],Category_table[#Data],3,0)</f>
        <v>3</v>
      </c>
      <c r="P9253" s="41">
        <f>VLOOKUP(Vata_Sales[[#This Row],[Product Name]],Category_table[],4,0)</f>
        <v>3</v>
      </c>
    </row>
    <row r="9254" spans="1:16" ht="25.5" customHeight="1" x14ac:dyDescent="0.25">
      <c r="A9254" s="3">
        <v>396</v>
      </c>
      <c r="B9254" s="35">
        <v>45587</v>
      </c>
      <c r="C9254" s="3" t="s">
        <v>1120</v>
      </c>
      <c r="D9254" s="3" t="s">
        <v>164</v>
      </c>
      <c r="E9254" s="3" t="s">
        <v>282</v>
      </c>
      <c r="F9254" s="3">
        <v>6000</v>
      </c>
      <c r="G9254" s="3">
        <v>4.9000000000000004</v>
      </c>
      <c r="H9254" s="39">
        <f>Vata_Sales[[#This Row],[Final Price]]/Vata_Sales[[#This Row],[Actual Quantity]]</f>
        <v>4.9000000000000004</v>
      </c>
      <c r="I9254" s="36">
        <f>IF(Vata_Sales[[#This Row],[Ref Unit]]="Single",Vata_Sales[[#This Row],[Quantity]],VLOOKUP(Vata_Sales[[#This Row],[Ref Unit]],Cat_Unit[],2,0)*Vata_Sales[[#This Row],[Quantity]])</f>
        <v>6000</v>
      </c>
      <c r="J9254" s="37">
        <f>Vata_Sales[[#This Row],[Quantity]]*Vata_Sales[[#This Row],[Rate]]</f>
        <v>29400.000000000004</v>
      </c>
      <c r="L9254" s="37">
        <f>Vata_Sales[[#This Row],[Price]]-Vata_Sales[[#This Row],[Discount]]</f>
        <v>29400.000000000004</v>
      </c>
      <c r="N9254" s="3" t="str">
        <f>VLOOKUP(Vata_Sales[[#This Row],[Product Name]],Category_table[#Data],2,0)</f>
        <v>3no</v>
      </c>
      <c r="O9254" s="3">
        <f>VLOOKUP(Vata_Sales[[#This Row],[Product Name]],Category_table[#Data],3,0)</f>
        <v>5</v>
      </c>
      <c r="P9254" s="41">
        <f>VLOOKUP(Vata_Sales[[#This Row],[Product Name]],Category_table[],4,0)</f>
        <v>5</v>
      </c>
    </row>
    <row r="9255" spans="1:16" ht="25.5" customHeight="1" x14ac:dyDescent="0.25">
      <c r="A9255" s="3">
        <v>397</v>
      </c>
      <c r="B9255" s="35">
        <v>45587</v>
      </c>
      <c r="C9255" s="3" t="s">
        <v>906</v>
      </c>
      <c r="D9255" s="3" t="s">
        <v>940</v>
      </c>
      <c r="E9255" s="3" t="s">
        <v>194</v>
      </c>
      <c r="F9255" s="3">
        <v>24</v>
      </c>
      <c r="G9255" s="3">
        <v>110</v>
      </c>
      <c r="H9255" s="39">
        <f>Vata_Sales[[#This Row],[Final Price]]/Vata_Sales[[#This Row],[Actual Quantity]]</f>
        <v>10.833333333333334</v>
      </c>
      <c r="I9255" s="36">
        <f>IF(Vata_Sales[[#This Row],[Ref Unit]]="Single",Vata_Sales[[#This Row],[Quantity]],VLOOKUP(Vata_Sales[[#This Row],[Ref Unit]],Cat_Unit[],2,0)*Vata_Sales[[#This Row],[Quantity]])</f>
        <v>240</v>
      </c>
      <c r="J9255" s="37">
        <f>Vata_Sales[[#This Row],[Quantity]]*Vata_Sales[[#This Row],[Rate]]</f>
        <v>2640</v>
      </c>
      <c r="K9255">
        <v>40</v>
      </c>
      <c r="L9255" s="37">
        <f>Vata_Sales[[#This Row],[Price]]-Vata_Sales[[#This Row],[Discount]]</f>
        <v>2600</v>
      </c>
      <c r="N9255" s="3" t="str">
        <f>VLOOKUP(Vata_Sales[[#This Row],[Product Name]],Category_table[#Data],2,0)</f>
        <v>Khowa</v>
      </c>
      <c r="O9255" s="3">
        <f>VLOOKUP(Vata_Sales[[#This Row],[Product Name]],Category_table[#Data],3,0)</f>
        <v>8</v>
      </c>
      <c r="P9255" s="41">
        <f>VLOOKUP(Vata_Sales[[#This Row],[Product Name]],Category_table[],4,0)</f>
        <v>7</v>
      </c>
    </row>
    <row r="9256" spans="1:16" ht="25.5" customHeight="1" x14ac:dyDescent="0.25">
      <c r="A9256" s="3">
        <v>398</v>
      </c>
      <c r="B9256" s="35">
        <v>45587</v>
      </c>
      <c r="C9256" s="3" t="s">
        <v>806</v>
      </c>
      <c r="D9256" s="3" t="s">
        <v>203</v>
      </c>
      <c r="E9256" s="3" t="s">
        <v>282</v>
      </c>
      <c r="F9256" s="3">
        <v>2000</v>
      </c>
      <c r="G9256" s="3">
        <v>7</v>
      </c>
      <c r="H9256" s="39">
        <f>Vata_Sales[[#This Row],[Final Price]]/Vata_Sales[[#This Row],[Actual Quantity]]</f>
        <v>7</v>
      </c>
      <c r="I9256" s="36">
        <f>IF(Vata_Sales[[#This Row],[Ref Unit]]="Single",Vata_Sales[[#This Row],[Quantity]],VLOOKUP(Vata_Sales[[#This Row],[Ref Unit]],Cat_Unit[],2,0)*Vata_Sales[[#This Row],[Quantity]])</f>
        <v>2000</v>
      </c>
      <c r="J9256" s="37">
        <f>Vata_Sales[[#This Row],[Quantity]]*Vata_Sales[[#This Row],[Rate]]</f>
        <v>14000</v>
      </c>
      <c r="L9256" s="37">
        <f>Vata_Sales[[#This Row],[Price]]-Vata_Sales[[#This Row],[Discount]]</f>
        <v>14000</v>
      </c>
      <c r="N9256" s="3" t="str">
        <f>VLOOKUP(Vata_Sales[[#This Row],[Product Name]],Category_table[#Data],2,0)</f>
        <v>Kara</v>
      </c>
      <c r="O9256" s="3">
        <f>VLOOKUP(Vata_Sales[[#This Row],[Product Name]],Category_table[#Data],3,0)</f>
        <v>4</v>
      </c>
      <c r="P9256" s="41">
        <f>VLOOKUP(Vata_Sales[[#This Row],[Product Name]],Category_table[],4,0)</f>
        <v>4</v>
      </c>
    </row>
    <row r="9257" spans="1:16" ht="25.5" customHeight="1" x14ac:dyDescent="0.25">
      <c r="A9257" s="3">
        <v>399</v>
      </c>
      <c r="B9257" s="35">
        <v>45587</v>
      </c>
      <c r="C9257" s="3" t="s">
        <v>897</v>
      </c>
      <c r="D9257" s="3" t="s">
        <v>163</v>
      </c>
      <c r="E9257" s="3" t="s">
        <v>282</v>
      </c>
      <c r="F9257" s="3">
        <v>1000</v>
      </c>
      <c r="G9257" s="3">
        <v>8</v>
      </c>
      <c r="H9257" s="39">
        <f>Vata_Sales[[#This Row],[Final Price]]/Vata_Sales[[#This Row],[Actual Quantity]]</f>
        <v>8</v>
      </c>
      <c r="I9257" s="36">
        <f>IF(Vata_Sales[[#This Row],[Ref Unit]]="Single",Vata_Sales[[#This Row],[Quantity]],VLOOKUP(Vata_Sales[[#This Row],[Ref Unit]],Cat_Unit[],2,0)*Vata_Sales[[#This Row],[Quantity]])</f>
        <v>1000</v>
      </c>
      <c r="J9257" s="37">
        <f>Vata_Sales[[#This Row],[Quantity]]*Vata_Sales[[#This Row],[Rate]]</f>
        <v>8000</v>
      </c>
      <c r="L9257" s="37">
        <f>Vata_Sales[[#This Row],[Price]]-Vata_Sales[[#This Row],[Discount]]</f>
        <v>8000</v>
      </c>
      <c r="N9257" s="3" t="str">
        <f>VLOOKUP(Vata_Sales[[#This Row],[Product Name]],Category_table[#Data],2,0)</f>
        <v>2no</v>
      </c>
      <c r="O9257" s="3">
        <f>VLOOKUP(Vata_Sales[[#This Row],[Product Name]],Category_table[#Data],3,0)</f>
        <v>3</v>
      </c>
      <c r="P9257" s="41">
        <f>VLOOKUP(Vata_Sales[[#This Row],[Product Name]],Category_table[],4,0)</f>
        <v>3</v>
      </c>
    </row>
    <row r="9258" spans="1:16" ht="25.5" customHeight="1" x14ac:dyDescent="0.25">
      <c r="A9258" s="3">
        <v>400</v>
      </c>
      <c r="B9258" s="35">
        <v>45587</v>
      </c>
      <c r="C9258" s="3" t="s">
        <v>922</v>
      </c>
      <c r="D9258" s="3" t="s">
        <v>203</v>
      </c>
      <c r="E9258" s="3" t="s">
        <v>282</v>
      </c>
      <c r="F9258" s="3">
        <v>1000</v>
      </c>
      <c r="G9258" s="3">
        <v>7</v>
      </c>
      <c r="H9258" s="39">
        <f>Vata_Sales[[#This Row],[Final Price]]/Vata_Sales[[#This Row],[Actual Quantity]]</f>
        <v>7</v>
      </c>
      <c r="I9258" s="36">
        <f>IF(Vata_Sales[[#This Row],[Ref Unit]]="Single",Vata_Sales[[#This Row],[Quantity]],VLOOKUP(Vata_Sales[[#This Row],[Ref Unit]],Cat_Unit[],2,0)*Vata_Sales[[#This Row],[Quantity]])</f>
        <v>1000</v>
      </c>
      <c r="J9258" s="37">
        <f>Vata_Sales[[#This Row],[Quantity]]*Vata_Sales[[#This Row],[Rate]]</f>
        <v>7000</v>
      </c>
      <c r="L9258" s="37">
        <f>Vata_Sales[[#This Row],[Price]]-Vata_Sales[[#This Row],[Discount]]</f>
        <v>7000</v>
      </c>
      <c r="N9258" s="3" t="str">
        <f>VLOOKUP(Vata_Sales[[#This Row],[Product Name]],Category_table[#Data],2,0)</f>
        <v>Kara</v>
      </c>
      <c r="O9258" s="3">
        <f>VLOOKUP(Vata_Sales[[#This Row],[Product Name]],Category_table[#Data],3,0)</f>
        <v>4</v>
      </c>
      <c r="P9258" s="41">
        <f>VLOOKUP(Vata_Sales[[#This Row],[Product Name]],Category_table[],4,0)</f>
        <v>4</v>
      </c>
    </row>
    <row r="9259" spans="1:16" ht="25.5" customHeight="1" x14ac:dyDescent="0.25">
      <c r="A9259" s="3">
        <v>401</v>
      </c>
      <c r="B9259" s="35">
        <v>45588</v>
      </c>
      <c r="C9259" s="3" t="s">
        <v>897</v>
      </c>
      <c r="D9259" s="3" t="s">
        <v>163</v>
      </c>
      <c r="E9259" s="3" t="s">
        <v>282</v>
      </c>
      <c r="F9259" s="3">
        <v>2000</v>
      </c>
      <c r="G9259" s="3">
        <v>9</v>
      </c>
      <c r="H9259" s="39">
        <f>Vata_Sales[[#This Row],[Final Price]]/Vata_Sales[[#This Row],[Actual Quantity]]</f>
        <v>9</v>
      </c>
      <c r="I9259" s="36">
        <f>IF(Vata_Sales[[#This Row],[Ref Unit]]="Single",Vata_Sales[[#This Row],[Quantity]],VLOOKUP(Vata_Sales[[#This Row],[Ref Unit]],Cat_Unit[],2,0)*Vata_Sales[[#This Row],[Quantity]])</f>
        <v>2000</v>
      </c>
      <c r="J9259" s="37">
        <f>Vata_Sales[[#This Row],[Quantity]]*Vata_Sales[[#This Row],[Rate]]</f>
        <v>18000</v>
      </c>
      <c r="L9259" s="37">
        <f>Vata_Sales[[#This Row],[Price]]-Vata_Sales[[#This Row],[Discount]]</f>
        <v>18000</v>
      </c>
      <c r="N9259" s="3" t="str">
        <f>VLOOKUP(Vata_Sales[[#This Row],[Product Name]],Category_table[#Data],2,0)</f>
        <v>2no</v>
      </c>
      <c r="O9259" s="3">
        <f>VLOOKUP(Vata_Sales[[#This Row],[Product Name]],Category_table[#Data],3,0)</f>
        <v>3</v>
      </c>
      <c r="P9259" s="41">
        <f>VLOOKUP(Vata_Sales[[#This Row],[Product Name]],Category_table[],4,0)</f>
        <v>3</v>
      </c>
    </row>
    <row r="9260" spans="1:16" ht="25.5" customHeight="1" x14ac:dyDescent="0.25">
      <c r="A9260" s="3">
        <v>402</v>
      </c>
      <c r="B9260" s="35">
        <v>45588</v>
      </c>
      <c r="C9260" s="3" t="s">
        <v>897</v>
      </c>
      <c r="D9260" s="3" t="s">
        <v>164</v>
      </c>
      <c r="E9260" s="3" t="s">
        <v>282</v>
      </c>
      <c r="F9260" s="3">
        <v>1000</v>
      </c>
      <c r="G9260" s="3">
        <v>5</v>
      </c>
      <c r="H9260" s="39">
        <f>Vata_Sales[[#This Row],[Final Price]]/Vata_Sales[[#This Row],[Actual Quantity]]</f>
        <v>5</v>
      </c>
      <c r="I9260" s="36">
        <f>IF(Vata_Sales[[#This Row],[Ref Unit]]="Single",Vata_Sales[[#This Row],[Quantity]],VLOOKUP(Vata_Sales[[#This Row],[Ref Unit]],Cat_Unit[],2,0)*Vata_Sales[[#This Row],[Quantity]])</f>
        <v>1000</v>
      </c>
      <c r="J9260" s="37">
        <f>Vata_Sales[[#This Row],[Quantity]]*Vata_Sales[[#This Row],[Rate]]</f>
        <v>5000</v>
      </c>
      <c r="L9260" s="37">
        <f>Vata_Sales[[#This Row],[Price]]-Vata_Sales[[#This Row],[Discount]]</f>
        <v>5000</v>
      </c>
      <c r="N9260" s="3" t="str">
        <f>VLOOKUP(Vata_Sales[[#This Row],[Product Name]],Category_table[#Data],2,0)</f>
        <v>3no</v>
      </c>
      <c r="O9260" s="3">
        <f>VLOOKUP(Vata_Sales[[#This Row],[Product Name]],Category_table[#Data],3,0)</f>
        <v>5</v>
      </c>
      <c r="P9260" s="41">
        <f>VLOOKUP(Vata_Sales[[#This Row],[Product Name]],Category_table[],4,0)</f>
        <v>5</v>
      </c>
    </row>
    <row r="9261" spans="1:16" ht="25.5" customHeight="1" x14ac:dyDescent="0.25">
      <c r="A9261" s="3">
        <v>403</v>
      </c>
      <c r="B9261" s="35">
        <v>45588</v>
      </c>
      <c r="C9261" s="3" t="s">
        <v>806</v>
      </c>
      <c r="D9261" s="3" t="s">
        <v>149</v>
      </c>
      <c r="E9261" s="3" t="s">
        <v>885</v>
      </c>
      <c r="F9261" s="3">
        <v>1</v>
      </c>
      <c r="G9261" s="3">
        <v>1500</v>
      </c>
      <c r="H9261" s="39">
        <f>Vata_Sales[[#This Row],[Final Price]]/Vata_Sales[[#This Row],[Actual Quantity]]</f>
        <v>0.83333333333333337</v>
      </c>
      <c r="I9261" s="36">
        <f>IF(Vata_Sales[[#This Row],[Ref Unit]]="Single",Vata_Sales[[#This Row],[Quantity]],VLOOKUP(Vata_Sales[[#This Row],[Ref Unit]],Cat_Unit[],2,0)*Vata_Sales[[#This Row],[Quantity]])</f>
        <v>1800</v>
      </c>
      <c r="J9261" s="37">
        <f>Vata_Sales[[#This Row],[Quantity]]*Vata_Sales[[#This Row],[Rate]]</f>
        <v>1500</v>
      </c>
      <c r="L9261" s="37">
        <f>Vata_Sales[[#This Row],[Price]]-Vata_Sales[[#This Row],[Discount]]</f>
        <v>1500</v>
      </c>
      <c r="N9261" s="3" t="str">
        <f>VLOOKUP(Vata_Sales[[#This Row],[Product Name]],Category_table[#Data],2,0)</f>
        <v>Adla_3</v>
      </c>
      <c r="O9261" s="3">
        <f>VLOOKUP(Vata_Sales[[#This Row],[Product Name]],Category_table[#Data],3,0)</f>
        <v>9</v>
      </c>
      <c r="P9261" s="41">
        <f>VLOOKUP(Vata_Sales[[#This Row],[Product Name]],Category_table[],4,0)</f>
        <v>7</v>
      </c>
    </row>
    <row r="9262" spans="1:16" ht="25.5" customHeight="1" x14ac:dyDescent="0.25">
      <c r="A9262" s="3">
        <v>404</v>
      </c>
      <c r="B9262" s="35">
        <v>45588</v>
      </c>
      <c r="C9262" s="3" t="s">
        <v>922</v>
      </c>
      <c r="D9262" s="3" t="s">
        <v>34</v>
      </c>
      <c r="E9262" s="3" t="s">
        <v>282</v>
      </c>
      <c r="F9262" s="3">
        <v>200</v>
      </c>
      <c r="G9262" s="3">
        <v>7</v>
      </c>
      <c r="H9262" s="39">
        <f>Vata_Sales[[#This Row],[Final Price]]/Vata_Sales[[#This Row],[Actual Quantity]]</f>
        <v>7</v>
      </c>
      <c r="I9262" s="36">
        <f>IF(Vata_Sales[[#This Row],[Ref Unit]]="Single",Vata_Sales[[#This Row],[Quantity]],VLOOKUP(Vata_Sales[[#This Row],[Ref Unit]],Cat_Unit[],2,0)*Vata_Sales[[#This Row],[Quantity]])</f>
        <v>200</v>
      </c>
      <c r="J9262" s="37">
        <f>Vata_Sales[[#This Row],[Quantity]]*Vata_Sales[[#This Row],[Rate]]</f>
        <v>1400</v>
      </c>
      <c r="L9262" s="37">
        <f>Vata_Sales[[#This Row],[Price]]-Vata_Sales[[#This Row],[Discount]]</f>
        <v>1400</v>
      </c>
      <c r="N9262" s="3" t="str">
        <f>VLOOKUP(Vata_Sales[[#This Row],[Product Name]],Category_table[#Data],2,0)</f>
        <v>Goyra</v>
      </c>
      <c r="O9262" s="3">
        <f>VLOOKUP(Vata_Sales[[#This Row],[Product Name]],Category_table[#Data],3,0)</f>
        <v>6</v>
      </c>
      <c r="P9262" s="41">
        <f>VLOOKUP(Vata_Sales[[#This Row],[Product Name]],Category_table[],4,0)</f>
        <v>6</v>
      </c>
    </row>
    <row r="9263" spans="1:16" ht="25.5" customHeight="1" x14ac:dyDescent="0.25">
      <c r="A9263" s="3">
        <v>405</v>
      </c>
      <c r="B9263" s="35">
        <v>45588</v>
      </c>
      <c r="C9263" s="3" t="s">
        <v>1120</v>
      </c>
      <c r="D9263" s="3" t="s">
        <v>203</v>
      </c>
      <c r="E9263" s="3" t="s">
        <v>282</v>
      </c>
      <c r="F9263" s="3">
        <v>4000</v>
      </c>
      <c r="G9263" s="3">
        <v>7</v>
      </c>
      <c r="H9263" s="39">
        <f>Vata_Sales[[#This Row],[Final Price]]/Vata_Sales[[#This Row],[Actual Quantity]]</f>
        <v>7</v>
      </c>
      <c r="I9263" s="36">
        <f>IF(Vata_Sales[[#This Row],[Ref Unit]]="Single",Vata_Sales[[#This Row],[Quantity]],VLOOKUP(Vata_Sales[[#This Row],[Ref Unit]],Cat_Unit[],2,0)*Vata_Sales[[#This Row],[Quantity]])</f>
        <v>4000</v>
      </c>
      <c r="J9263" s="37">
        <f>Vata_Sales[[#This Row],[Quantity]]*Vata_Sales[[#This Row],[Rate]]</f>
        <v>28000</v>
      </c>
      <c r="L9263" s="37">
        <f>Vata_Sales[[#This Row],[Price]]-Vata_Sales[[#This Row],[Discount]]</f>
        <v>28000</v>
      </c>
      <c r="N9263" s="3" t="str">
        <f>VLOOKUP(Vata_Sales[[#This Row],[Product Name]],Category_table[#Data],2,0)</f>
        <v>Kara</v>
      </c>
      <c r="O9263" s="3">
        <f>VLOOKUP(Vata_Sales[[#This Row],[Product Name]],Category_table[#Data],3,0)</f>
        <v>4</v>
      </c>
      <c r="P9263" s="41">
        <f>VLOOKUP(Vata_Sales[[#This Row],[Product Name]],Category_table[],4,0)</f>
        <v>4</v>
      </c>
    </row>
    <row r="9264" spans="1:16" ht="25.5" customHeight="1" x14ac:dyDescent="0.25">
      <c r="A9264" s="3">
        <v>405</v>
      </c>
      <c r="B9264" s="35">
        <v>45588</v>
      </c>
      <c r="C9264" s="3" t="s">
        <v>1120</v>
      </c>
      <c r="D9264" s="3" t="s">
        <v>164</v>
      </c>
      <c r="E9264" s="3" t="s">
        <v>282</v>
      </c>
      <c r="F9264" s="3">
        <v>2000</v>
      </c>
      <c r="G9264" s="3">
        <v>4.9000000000000004</v>
      </c>
      <c r="H9264" s="39">
        <f>Vata_Sales[[#This Row],[Final Price]]/Vata_Sales[[#This Row],[Actual Quantity]]</f>
        <v>4.9000000000000004</v>
      </c>
      <c r="I9264" s="36">
        <f>IF(Vata_Sales[[#This Row],[Ref Unit]]="Single",Vata_Sales[[#This Row],[Quantity]],VLOOKUP(Vata_Sales[[#This Row],[Ref Unit]],Cat_Unit[],2,0)*Vata_Sales[[#This Row],[Quantity]])</f>
        <v>2000</v>
      </c>
      <c r="J9264" s="37">
        <f>Vata_Sales[[#This Row],[Quantity]]*Vata_Sales[[#This Row],[Rate]]</f>
        <v>9800</v>
      </c>
      <c r="L9264" s="37">
        <f>Vata_Sales[[#This Row],[Price]]-Vata_Sales[[#This Row],[Discount]]</f>
        <v>9800</v>
      </c>
      <c r="N9264" s="3" t="str">
        <f>VLOOKUP(Vata_Sales[[#This Row],[Product Name]],Category_table[#Data],2,0)</f>
        <v>3no</v>
      </c>
      <c r="O9264" s="3">
        <f>VLOOKUP(Vata_Sales[[#This Row],[Product Name]],Category_table[#Data],3,0)</f>
        <v>5</v>
      </c>
      <c r="P9264" s="41">
        <f>VLOOKUP(Vata_Sales[[#This Row],[Product Name]],Category_table[],4,0)</f>
        <v>5</v>
      </c>
    </row>
    <row r="9265" spans="1:16" ht="25.5" customHeight="1" x14ac:dyDescent="0.25">
      <c r="A9265" s="3">
        <v>406</v>
      </c>
      <c r="B9265" s="35">
        <v>45589</v>
      </c>
      <c r="C9265" s="3" t="s">
        <v>806</v>
      </c>
      <c r="D9265" s="3" t="s">
        <v>163</v>
      </c>
      <c r="E9265" s="3" t="s">
        <v>282</v>
      </c>
      <c r="F9265" s="3">
        <v>1000</v>
      </c>
      <c r="G9265" s="3">
        <v>8</v>
      </c>
      <c r="H9265" s="39">
        <f>Vata_Sales[[#This Row],[Final Price]]/Vata_Sales[[#This Row],[Actual Quantity]]</f>
        <v>8</v>
      </c>
      <c r="I9265" s="36">
        <f>IF(Vata_Sales[[#This Row],[Ref Unit]]="Single",Vata_Sales[[#This Row],[Quantity]],VLOOKUP(Vata_Sales[[#This Row],[Ref Unit]],Cat_Unit[],2,0)*Vata_Sales[[#This Row],[Quantity]])</f>
        <v>1000</v>
      </c>
      <c r="J9265" s="37">
        <f>Vata_Sales[[#This Row],[Quantity]]*Vata_Sales[[#This Row],[Rate]]</f>
        <v>8000</v>
      </c>
      <c r="L9265" s="37">
        <f>Vata_Sales[[#This Row],[Price]]-Vata_Sales[[#This Row],[Discount]]</f>
        <v>8000</v>
      </c>
      <c r="N9265" s="3" t="str">
        <f>VLOOKUP(Vata_Sales[[#This Row],[Product Name]],Category_table[#Data],2,0)</f>
        <v>2no</v>
      </c>
      <c r="O9265" s="3">
        <f>VLOOKUP(Vata_Sales[[#This Row],[Product Name]],Category_table[#Data],3,0)</f>
        <v>3</v>
      </c>
      <c r="P9265" s="41">
        <f>VLOOKUP(Vata_Sales[[#This Row],[Product Name]],Category_table[],4,0)</f>
        <v>3</v>
      </c>
    </row>
    <row r="9266" spans="1:16" ht="25.5" customHeight="1" x14ac:dyDescent="0.25">
      <c r="A9266" s="3">
        <v>407</v>
      </c>
      <c r="B9266" s="35">
        <v>45589</v>
      </c>
      <c r="C9266" s="3" t="s">
        <v>906</v>
      </c>
      <c r="D9266" s="3" t="s">
        <v>163</v>
      </c>
      <c r="E9266" s="3" t="s">
        <v>282</v>
      </c>
      <c r="F9266" s="3">
        <v>2000</v>
      </c>
      <c r="G9266" s="3">
        <v>8.5</v>
      </c>
      <c r="H9266" s="39">
        <f>Vata_Sales[[#This Row],[Final Price]]/Vata_Sales[[#This Row],[Actual Quantity]]</f>
        <v>8.5</v>
      </c>
      <c r="I9266" s="36">
        <f>IF(Vata_Sales[[#This Row],[Ref Unit]]="Single",Vata_Sales[[#This Row],[Quantity]],VLOOKUP(Vata_Sales[[#This Row],[Ref Unit]],Cat_Unit[],2,0)*Vata_Sales[[#This Row],[Quantity]])</f>
        <v>2000</v>
      </c>
      <c r="J9266" s="37">
        <f>Vata_Sales[[#This Row],[Quantity]]*Vata_Sales[[#This Row],[Rate]]</f>
        <v>17000</v>
      </c>
      <c r="L9266" s="37">
        <f>Vata_Sales[[#This Row],[Price]]-Vata_Sales[[#This Row],[Discount]]</f>
        <v>17000</v>
      </c>
      <c r="N9266" s="3" t="str">
        <f>VLOOKUP(Vata_Sales[[#This Row],[Product Name]],Category_table[#Data],2,0)</f>
        <v>2no</v>
      </c>
      <c r="O9266" s="3">
        <f>VLOOKUP(Vata_Sales[[#This Row],[Product Name]],Category_table[#Data],3,0)</f>
        <v>3</v>
      </c>
      <c r="P9266" s="41">
        <f>VLOOKUP(Vata_Sales[[#This Row],[Product Name]],Category_table[],4,0)</f>
        <v>3</v>
      </c>
    </row>
    <row r="9267" spans="1:16" ht="25.5" customHeight="1" x14ac:dyDescent="0.25">
      <c r="A9267" s="3">
        <v>408</v>
      </c>
      <c r="B9267" s="35">
        <v>45589</v>
      </c>
      <c r="C9267" s="3" t="s">
        <v>165</v>
      </c>
      <c r="D9267" s="3" t="s">
        <v>163</v>
      </c>
      <c r="E9267" s="3" t="s">
        <v>282</v>
      </c>
      <c r="F9267" s="3">
        <v>1500</v>
      </c>
      <c r="G9267" s="3">
        <v>8.5</v>
      </c>
      <c r="H9267" s="39">
        <f>Vata_Sales[[#This Row],[Final Price]]/Vata_Sales[[#This Row],[Actual Quantity]]</f>
        <v>8.4666666666666668</v>
      </c>
      <c r="I9267" s="36">
        <f>IF(Vata_Sales[[#This Row],[Ref Unit]]="Single",Vata_Sales[[#This Row],[Quantity]],VLOOKUP(Vata_Sales[[#This Row],[Ref Unit]],Cat_Unit[],2,0)*Vata_Sales[[#This Row],[Quantity]])</f>
        <v>1500</v>
      </c>
      <c r="J9267" s="37">
        <f>Vata_Sales[[#This Row],[Quantity]]*Vata_Sales[[#This Row],[Rate]]</f>
        <v>12750</v>
      </c>
      <c r="K9267">
        <v>50</v>
      </c>
      <c r="L9267" s="37">
        <f>Vata_Sales[[#This Row],[Price]]-Vata_Sales[[#This Row],[Discount]]</f>
        <v>12700</v>
      </c>
      <c r="N9267" s="3" t="str">
        <f>VLOOKUP(Vata_Sales[[#This Row],[Product Name]],Category_table[#Data],2,0)</f>
        <v>2no</v>
      </c>
      <c r="O9267" s="3">
        <f>VLOOKUP(Vata_Sales[[#This Row],[Product Name]],Category_table[#Data],3,0)</f>
        <v>3</v>
      </c>
      <c r="P9267" s="41">
        <f>VLOOKUP(Vata_Sales[[#This Row],[Product Name]],Category_table[],4,0)</f>
        <v>3</v>
      </c>
    </row>
    <row r="9268" spans="1:16" ht="25.5" customHeight="1" x14ac:dyDescent="0.25">
      <c r="A9268" s="3">
        <v>409</v>
      </c>
      <c r="B9268" s="35">
        <v>45589</v>
      </c>
      <c r="C9268" s="3" t="s">
        <v>897</v>
      </c>
      <c r="D9268" s="3" t="s">
        <v>164</v>
      </c>
      <c r="E9268" s="3" t="s">
        <v>282</v>
      </c>
      <c r="F9268" s="3">
        <v>1000</v>
      </c>
      <c r="G9268" s="3">
        <v>5</v>
      </c>
      <c r="H9268" s="39">
        <f>Vata_Sales[[#This Row],[Final Price]]/Vata_Sales[[#This Row],[Actual Quantity]]</f>
        <v>5</v>
      </c>
      <c r="I9268" s="36">
        <f>IF(Vata_Sales[[#This Row],[Ref Unit]]="Single",Vata_Sales[[#This Row],[Quantity]],VLOOKUP(Vata_Sales[[#This Row],[Ref Unit]],Cat_Unit[],2,0)*Vata_Sales[[#This Row],[Quantity]])</f>
        <v>1000</v>
      </c>
      <c r="J9268" s="37">
        <f>Vata_Sales[[#This Row],[Quantity]]*Vata_Sales[[#This Row],[Rate]]</f>
        <v>5000</v>
      </c>
      <c r="L9268" s="37">
        <f>Vata_Sales[[#This Row],[Price]]-Vata_Sales[[#This Row],[Discount]]</f>
        <v>5000</v>
      </c>
      <c r="N9268" s="3" t="str">
        <f>VLOOKUP(Vata_Sales[[#This Row],[Product Name]],Category_table[#Data],2,0)</f>
        <v>3no</v>
      </c>
      <c r="O9268" s="3">
        <f>VLOOKUP(Vata_Sales[[#This Row],[Product Name]],Category_table[#Data],3,0)</f>
        <v>5</v>
      </c>
      <c r="P9268" s="41">
        <f>VLOOKUP(Vata_Sales[[#This Row],[Product Name]],Category_table[],4,0)</f>
        <v>5</v>
      </c>
    </row>
    <row r="9269" spans="1:16" ht="25.5" customHeight="1" x14ac:dyDescent="0.25">
      <c r="A9269" s="3">
        <v>410</v>
      </c>
      <c r="B9269" s="35">
        <v>45590</v>
      </c>
      <c r="C9269" s="3" t="s">
        <v>806</v>
      </c>
      <c r="D9269" s="3" t="s">
        <v>203</v>
      </c>
      <c r="E9269" s="3" t="s">
        <v>282</v>
      </c>
      <c r="F9269" s="3">
        <v>2000</v>
      </c>
      <c r="G9269" s="3">
        <v>8</v>
      </c>
      <c r="H9269" s="39">
        <f>Vata_Sales[[#This Row],[Final Price]]/Vata_Sales[[#This Row],[Actual Quantity]]</f>
        <v>8</v>
      </c>
      <c r="I9269" s="36">
        <f>IF(Vata_Sales[[#This Row],[Ref Unit]]="Single",Vata_Sales[[#This Row],[Quantity]],VLOOKUP(Vata_Sales[[#This Row],[Ref Unit]],Cat_Unit[],2,0)*Vata_Sales[[#This Row],[Quantity]])</f>
        <v>2000</v>
      </c>
      <c r="J9269" s="37">
        <f>Vata_Sales[[#This Row],[Quantity]]*Vata_Sales[[#This Row],[Rate]]</f>
        <v>16000</v>
      </c>
      <c r="L9269" s="37">
        <f>Vata_Sales[[#This Row],[Price]]-Vata_Sales[[#This Row],[Discount]]</f>
        <v>16000</v>
      </c>
      <c r="N9269" s="3" t="str">
        <f>VLOOKUP(Vata_Sales[[#This Row],[Product Name]],Category_table[#Data],2,0)</f>
        <v>Kara</v>
      </c>
      <c r="O9269" s="3">
        <f>VLOOKUP(Vata_Sales[[#This Row],[Product Name]],Category_table[#Data],3,0)</f>
        <v>4</v>
      </c>
      <c r="P9269" s="41">
        <f>VLOOKUP(Vata_Sales[[#This Row],[Product Name]],Category_table[],4,0)</f>
        <v>4</v>
      </c>
    </row>
    <row r="9270" spans="1:16" ht="25.5" customHeight="1" x14ac:dyDescent="0.25">
      <c r="A9270" s="3">
        <v>411</v>
      </c>
      <c r="B9270" s="35">
        <v>45590</v>
      </c>
      <c r="C9270" s="3" t="s">
        <v>897</v>
      </c>
      <c r="D9270" s="3" t="s">
        <v>163</v>
      </c>
      <c r="E9270" s="3" t="s">
        <v>282</v>
      </c>
      <c r="F9270" s="3">
        <v>1000</v>
      </c>
      <c r="G9270" s="3">
        <v>9</v>
      </c>
      <c r="H9270" s="39">
        <f>Vata_Sales[[#This Row],[Final Price]]/Vata_Sales[[#This Row],[Actual Quantity]]</f>
        <v>9</v>
      </c>
      <c r="I9270" s="36">
        <f>IF(Vata_Sales[[#This Row],[Ref Unit]]="Single",Vata_Sales[[#This Row],[Quantity]],VLOOKUP(Vata_Sales[[#This Row],[Ref Unit]],Cat_Unit[],2,0)*Vata_Sales[[#This Row],[Quantity]])</f>
        <v>1000</v>
      </c>
      <c r="J9270" s="37">
        <f>Vata_Sales[[#This Row],[Quantity]]*Vata_Sales[[#This Row],[Rate]]</f>
        <v>9000</v>
      </c>
      <c r="L9270" s="37">
        <f>Vata_Sales[[#This Row],[Price]]-Vata_Sales[[#This Row],[Discount]]</f>
        <v>9000</v>
      </c>
      <c r="N9270" s="3" t="str">
        <f>VLOOKUP(Vata_Sales[[#This Row],[Product Name]],Category_table[#Data],2,0)</f>
        <v>2no</v>
      </c>
      <c r="O9270" s="3">
        <f>VLOOKUP(Vata_Sales[[#This Row],[Product Name]],Category_table[#Data],3,0)</f>
        <v>3</v>
      </c>
      <c r="P9270" s="41">
        <f>VLOOKUP(Vata_Sales[[#This Row],[Product Name]],Category_table[],4,0)</f>
        <v>3</v>
      </c>
    </row>
    <row r="9271" spans="1:16" ht="25.5" customHeight="1" x14ac:dyDescent="0.25">
      <c r="A9271" s="3">
        <v>412</v>
      </c>
      <c r="B9271" s="35">
        <v>45590</v>
      </c>
      <c r="C9271" s="3" t="s">
        <v>897</v>
      </c>
      <c r="D9271" s="3" t="s">
        <v>163</v>
      </c>
      <c r="E9271" s="3" t="s">
        <v>282</v>
      </c>
      <c r="F9271" s="3">
        <v>4000</v>
      </c>
      <c r="G9271" s="3">
        <v>9</v>
      </c>
      <c r="H9271" s="39">
        <f>Vata_Sales[[#This Row],[Final Price]]/Vata_Sales[[#This Row],[Actual Quantity]]</f>
        <v>9</v>
      </c>
      <c r="I9271" s="36">
        <f>IF(Vata_Sales[[#This Row],[Ref Unit]]="Single",Vata_Sales[[#This Row],[Quantity]],VLOOKUP(Vata_Sales[[#This Row],[Ref Unit]],Cat_Unit[],2,0)*Vata_Sales[[#This Row],[Quantity]])</f>
        <v>4000</v>
      </c>
      <c r="J9271" s="37">
        <f>Vata_Sales[[#This Row],[Quantity]]*Vata_Sales[[#This Row],[Rate]]</f>
        <v>36000</v>
      </c>
      <c r="L9271" s="37">
        <f>Vata_Sales[[#This Row],[Price]]-Vata_Sales[[#This Row],[Discount]]</f>
        <v>36000</v>
      </c>
      <c r="N9271" s="3" t="str">
        <f>VLOOKUP(Vata_Sales[[#This Row],[Product Name]],Category_table[#Data],2,0)</f>
        <v>2no</v>
      </c>
      <c r="O9271" s="3">
        <f>VLOOKUP(Vata_Sales[[#This Row],[Product Name]],Category_table[#Data],3,0)</f>
        <v>3</v>
      </c>
      <c r="P9271" s="41">
        <f>VLOOKUP(Vata_Sales[[#This Row],[Product Name]],Category_table[],4,0)</f>
        <v>3</v>
      </c>
    </row>
    <row r="9272" spans="1:16" ht="25.5" customHeight="1" x14ac:dyDescent="0.25">
      <c r="A9272" s="3">
        <v>413</v>
      </c>
      <c r="B9272" s="35">
        <v>45590</v>
      </c>
      <c r="C9272" s="3" t="s">
        <v>897</v>
      </c>
      <c r="D9272" s="3" t="s">
        <v>163</v>
      </c>
      <c r="E9272" s="3" t="s">
        <v>282</v>
      </c>
      <c r="F9272" s="3">
        <v>3000</v>
      </c>
      <c r="G9272" s="3">
        <v>9</v>
      </c>
      <c r="H9272" s="39">
        <f>Vata_Sales[[#This Row],[Final Price]]/Vata_Sales[[#This Row],[Actual Quantity]]</f>
        <v>9</v>
      </c>
      <c r="I9272" s="36">
        <f>IF(Vata_Sales[[#This Row],[Ref Unit]]="Single",Vata_Sales[[#This Row],[Quantity]],VLOOKUP(Vata_Sales[[#This Row],[Ref Unit]],Cat_Unit[],2,0)*Vata_Sales[[#This Row],[Quantity]])</f>
        <v>3000</v>
      </c>
      <c r="J9272" s="37">
        <f>Vata_Sales[[#This Row],[Quantity]]*Vata_Sales[[#This Row],[Rate]]</f>
        <v>27000</v>
      </c>
      <c r="L9272" s="37">
        <f>Vata_Sales[[#This Row],[Price]]-Vata_Sales[[#This Row],[Discount]]</f>
        <v>27000</v>
      </c>
      <c r="N9272" s="3" t="str">
        <f>VLOOKUP(Vata_Sales[[#This Row],[Product Name]],Category_table[#Data],2,0)</f>
        <v>2no</v>
      </c>
      <c r="O9272" s="3">
        <f>VLOOKUP(Vata_Sales[[#This Row],[Product Name]],Category_table[#Data],3,0)</f>
        <v>3</v>
      </c>
      <c r="P9272" s="41">
        <f>VLOOKUP(Vata_Sales[[#This Row],[Product Name]],Category_table[],4,0)</f>
        <v>3</v>
      </c>
    </row>
    <row r="9273" spans="1:16" ht="25.5" customHeight="1" x14ac:dyDescent="0.25">
      <c r="A9273" s="3">
        <v>414</v>
      </c>
      <c r="B9273" s="35">
        <v>45590</v>
      </c>
      <c r="C9273" s="3" t="s">
        <v>897</v>
      </c>
      <c r="D9273" s="3" t="s">
        <v>149</v>
      </c>
      <c r="E9273" s="3" t="s">
        <v>27</v>
      </c>
      <c r="F9273" s="3">
        <v>1</v>
      </c>
      <c r="G9273" s="3">
        <v>1300</v>
      </c>
      <c r="H9273" s="39">
        <f>Vata_Sales[[#This Row],[Final Price]]/Vata_Sales[[#This Row],[Actual Quantity]]</f>
        <v>2.1666666666666665</v>
      </c>
      <c r="I9273" s="36">
        <f>IF(Vata_Sales[[#This Row],[Ref Unit]]="Single",Vata_Sales[[#This Row],[Quantity]],VLOOKUP(Vata_Sales[[#This Row],[Ref Unit]],Cat_Unit[],2,0)*Vata_Sales[[#This Row],[Quantity]])</f>
        <v>600</v>
      </c>
      <c r="J9273" s="37">
        <f>Vata_Sales[[#This Row],[Quantity]]*Vata_Sales[[#This Row],[Rate]]</f>
        <v>1300</v>
      </c>
      <c r="L9273" s="37">
        <f>Vata_Sales[[#This Row],[Price]]-Vata_Sales[[#This Row],[Discount]]</f>
        <v>1300</v>
      </c>
      <c r="N9273" s="3" t="str">
        <f>VLOOKUP(Vata_Sales[[#This Row],[Product Name]],Category_table[#Data],2,0)</f>
        <v>Adla_3</v>
      </c>
      <c r="O9273" s="3">
        <f>VLOOKUP(Vata_Sales[[#This Row],[Product Name]],Category_table[#Data],3,0)</f>
        <v>9</v>
      </c>
      <c r="P9273" s="41">
        <f>VLOOKUP(Vata_Sales[[#This Row],[Product Name]],Category_table[],4,0)</f>
        <v>7</v>
      </c>
    </row>
    <row r="9274" spans="1:16" ht="25.5" customHeight="1" x14ac:dyDescent="0.25">
      <c r="A9274" s="3">
        <v>415</v>
      </c>
      <c r="B9274" s="35">
        <v>45590</v>
      </c>
      <c r="C9274" s="3" t="s">
        <v>906</v>
      </c>
      <c r="D9274" s="3" t="s">
        <v>940</v>
      </c>
      <c r="E9274" s="3" t="s">
        <v>194</v>
      </c>
      <c r="F9274" s="3">
        <v>9</v>
      </c>
      <c r="G9274" s="3">
        <v>110</v>
      </c>
      <c r="H9274" s="39">
        <f>Vata_Sales[[#This Row],[Final Price]]/Vata_Sales[[#This Row],[Actual Quantity]]</f>
        <v>11</v>
      </c>
      <c r="I9274" s="36">
        <f>IF(Vata_Sales[[#This Row],[Ref Unit]]="Single",Vata_Sales[[#This Row],[Quantity]],VLOOKUP(Vata_Sales[[#This Row],[Ref Unit]],Cat_Unit[],2,0)*Vata_Sales[[#This Row],[Quantity]])</f>
        <v>90</v>
      </c>
      <c r="J9274" s="37">
        <f>Vata_Sales[[#This Row],[Quantity]]*Vata_Sales[[#This Row],[Rate]]</f>
        <v>990</v>
      </c>
      <c r="L9274" s="37">
        <f>Vata_Sales[[#This Row],[Price]]-Vata_Sales[[#This Row],[Discount]]</f>
        <v>990</v>
      </c>
      <c r="N9274" s="3" t="str">
        <f>VLOOKUP(Vata_Sales[[#This Row],[Product Name]],Category_table[#Data],2,0)</f>
        <v>Khowa</v>
      </c>
      <c r="O9274" s="3">
        <f>VLOOKUP(Vata_Sales[[#This Row],[Product Name]],Category_table[#Data],3,0)</f>
        <v>8</v>
      </c>
      <c r="P9274" s="41">
        <f>VLOOKUP(Vata_Sales[[#This Row],[Product Name]],Category_table[],4,0)</f>
        <v>7</v>
      </c>
    </row>
    <row r="9275" spans="1:16" ht="25.5" customHeight="1" x14ac:dyDescent="0.25">
      <c r="A9275" s="3">
        <v>416</v>
      </c>
      <c r="B9275" s="35">
        <v>45591</v>
      </c>
      <c r="C9275" s="3" t="s">
        <v>922</v>
      </c>
      <c r="D9275" s="3" t="s">
        <v>203</v>
      </c>
      <c r="E9275" s="3" t="s">
        <v>282</v>
      </c>
      <c r="F9275" s="3">
        <v>500</v>
      </c>
      <c r="G9275" s="3">
        <v>7</v>
      </c>
      <c r="H9275" s="39">
        <f>Vata_Sales[[#This Row],[Final Price]]/Vata_Sales[[#This Row],[Actual Quantity]]</f>
        <v>7</v>
      </c>
      <c r="I9275" s="36">
        <f>IF(Vata_Sales[[#This Row],[Ref Unit]]="Single",Vata_Sales[[#This Row],[Quantity]],VLOOKUP(Vata_Sales[[#This Row],[Ref Unit]],Cat_Unit[],2,0)*Vata_Sales[[#This Row],[Quantity]])</f>
        <v>500</v>
      </c>
      <c r="J9275" s="37">
        <f>Vata_Sales[[#This Row],[Quantity]]*Vata_Sales[[#This Row],[Rate]]</f>
        <v>3500</v>
      </c>
      <c r="L9275" s="37">
        <f>Vata_Sales[[#This Row],[Price]]-Vata_Sales[[#This Row],[Discount]]</f>
        <v>3500</v>
      </c>
      <c r="N9275" s="3" t="str">
        <f>VLOOKUP(Vata_Sales[[#This Row],[Product Name]],Category_table[#Data],2,0)</f>
        <v>Kara</v>
      </c>
      <c r="O9275" s="3">
        <f>VLOOKUP(Vata_Sales[[#This Row],[Product Name]],Category_table[#Data],3,0)</f>
        <v>4</v>
      </c>
      <c r="P9275" s="41">
        <f>VLOOKUP(Vata_Sales[[#This Row],[Product Name]],Category_table[],4,0)</f>
        <v>4</v>
      </c>
    </row>
    <row r="9276" spans="1:16" ht="25.5" customHeight="1" x14ac:dyDescent="0.25">
      <c r="A9276" s="3">
        <v>417</v>
      </c>
      <c r="B9276" s="35">
        <v>45591</v>
      </c>
      <c r="C9276" s="3" t="s">
        <v>906</v>
      </c>
      <c r="D9276" s="3" t="s">
        <v>163</v>
      </c>
      <c r="E9276" s="3" t="s">
        <v>282</v>
      </c>
      <c r="F9276" s="3">
        <v>2000</v>
      </c>
      <c r="G9276" s="3">
        <v>8.9</v>
      </c>
      <c r="H9276" s="39">
        <f>Vata_Sales[[#This Row],[Final Price]]/Vata_Sales[[#This Row],[Actual Quantity]]</f>
        <v>8.9</v>
      </c>
      <c r="I9276" s="36">
        <f>IF(Vata_Sales[[#This Row],[Ref Unit]]="Single",Vata_Sales[[#This Row],[Quantity]],VLOOKUP(Vata_Sales[[#This Row],[Ref Unit]],Cat_Unit[],2,0)*Vata_Sales[[#This Row],[Quantity]])</f>
        <v>2000</v>
      </c>
      <c r="J9276" s="37">
        <f>Vata_Sales[[#This Row],[Quantity]]*Vata_Sales[[#This Row],[Rate]]</f>
        <v>17800</v>
      </c>
      <c r="L9276" s="37">
        <f>Vata_Sales[[#This Row],[Price]]-Vata_Sales[[#This Row],[Discount]]</f>
        <v>17800</v>
      </c>
      <c r="N9276" s="3" t="str">
        <f>VLOOKUP(Vata_Sales[[#This Row],[Product Name]],Category_table[#Data],2,0)</f>
        <v>2no</v>
      </c>
      <c r="O9276" s="3">
        <f>VLOOKUP(Vata_Sales[[#This Row],[Product Name]],Category_table[#Data],3,0)</f>
        <v>3</v>
      </c>
      <c r="P9276" s="41">
        <f>VLOOKUP(Vata_Sales[[#This Row],[Product Name]],Category_table[],4,0)</f>
        <v>3</v>
      </c>
    </row>
    <row r="9277" spans="1:16" ht="25.5" customHeight="1" x14ac:dyDescent="0.25">
      <c r="A9277" s="3">
        <v>418</v>
      </c>
      <c r="B9277" s="35">
        <v>45591</v>
      </c>
      <c r="C9277" s="3" t="s">
        <v>906</v>
      </c>
      <c r="D9277" s="3" t="s">
        <v>163</v>
      </c>
      <c r="E9277" s="3" t="s">
        <v>282</v>
      </c>
      <c r="F9277" s="3">
        <v>250</v>
      </c>
      <c r="G9277" s="3">
        <v>9</v>
      </c>
      <c r="H9277" s="39">
        <f>Vata_Sales[[#This Row],[Final Price]]/Vata_Sales[[#This Row],[Actual Quantity]]</f>
        <v>9</v>
      </c>
      <c r="I9277" s="36">
        <f>IF(Vata_Sales[[#This Row],[Ref Unit]]="Single",Vata_Sales[[#This Row],[Quantity]],VLOOKUP(Vata_Sales[[#This Row],[Ref Unit]],Cat_Unit[],2,0)*Vata_Sales[[#This Row],[Quantity]])</f>
        <v>250</v>
      </c>
      <c r="J9277" s="37">
        <f>Vata_Sales[[#This Row],[Quantity]]*Vata_Sales[[#This Row],[Rate]]</f>
        <v>2250</v>
      </c>
      <c r="L9277" s="37">
        <f>Vata_Sales[[#This Row],[Price]]-Vata_Sales[[#This Row],[Discount]]</f>
        <v>2250</v>
      </c>
      <c r="N9277" s="3" t="str">
        <f>VLOOKUP(Vata_Sales[[#This Row],[Product Name]],Category_table[#Data],2,0)</f>
        <v>2no</v>
      </c>
      <c r="O9277" s="3">
        <f>VLOOKUP(Vata_Sales[[#This Row],[Product Name]],Category_table[#Data],3,0)</f>
        <v>3</v>
      </c>
      <c r="P9277" s="41">
        <f>VLOOKUP(Vata_Sales[[#This Row],[Product Name]],Category_table[],4,0)</f>
        <v>3</v>
      </c>
    </row>
    <row r="9278" spans="1:16" ht="25.5" customHeight="1" x14ac:dyDescent="0.25">
      <c r="A9278" s="3">
        <v>419</v>
      </c>
      <c r="B9278" s="35">
        <v>45591</v>
      </c>
      <c r="C9278" s="3" t="s">
        <v>806</v>
      </c>
      <c r="D9278" s="3" t="s">
        <v>163</v>
      </c>
      <c r="E9278" s="3" t="s">
        <v>282</v>
      </c>
      <c r="F9278" s="3">
        <v>100</v>
      </c>
      <c r="G9278" s="3">
        <v>9</v>
      </c>
      <c r="H9278" s="39">
        <f>Vata_Sales[[#This Row],[Final Price]]/Vata_Sales[[#This Row],[Actual Quantity]]</f>
        <v>9</v>
      </c>
      <c r="I9278" s="36">
        <f>IF(Vata_Sales[[#This Row],[Ref Unit]]="Single",Vata_Sales[[#This Row],[Quantity]],VLOOKUP(Vata_Sales[[#This Row],[Ref Unit]],Cat_Unit[],2,0)*Vata_Sales[[#This Row],[Quantity]])</f>
        <v>100</v>
      </c>
      <c r="J9278" s="37">
        <f>Vata_Sales[[#This Row],[Quantity]]*Vata_Sales[[#This Row],[Rate]]</f>
        <v>900</v>
      </c>
      <c r="L9278" s="37">
        <f>Vata_Sales[[#This Row],[Price]]-Vata_Sales[[#This Row],[Discount]]</f>
        <v>900</v>
      </c>
      <c r="N9278" s="3" t="str">
        <f>VLOOKUP(Vata_Sales[[#This Row],[Product Name]],Category_table[#Data],2,0)</f>
        <v>2no</v>
      </c>
      <c r="O9278" s="3">
        <f>VLOOKUP(Vata_Sales[[#This Row],[Product Name]],Category_table[#Data],3,0)</f>
        <v>3</v>
      </c>
      <c r="P9278" s="41">
        <f>VLOOKUP(Vata_Sales[[#This Row],[Product Name]],Category_table[],4,0)</f>
        <v>3</v>
      </c>
    </row>
    <row r="9279" spans="1:16" ht="25.5" customHeight="1" x14ac:dyDescent="0.25">
      <c r="A9279" s="3">
        <v>420</v>
      </c>
      <c r="B9279" s="35">
        <v>45591</v>
      </c>
      <c r="C9279" s="3" t="s">
        <v>165</v>
      </c>
      <c r="D9279" s="3" t="s">
        <v>203</v>
      </c>
      <c r="E9279" s="3" t="s">
        <v>282</v>
      </c>
      <c r="F9279" s="3">
        <v>1000</v>
      </c>
      <c r="G9279" s="3">
        <v>7</v>
      </c>
      <c r="H9279" s="39">
        <f>Vata_Sales[[#This Row],[Final Price]]/Vata_Sales[[#This Row],[Actual Quantity]]</f>
        <v>7</v>
      </c>
      <c r="I9279" s="36">
        <f>IF(Vata_Sales[[#This Row],[Ref Unit]]="Single",Vata_Sales[[#This Row],[Quantity]],VLOOKUP(Vata_Sales[[#This Row],[Ref Unit]],Cat_Unit[],2,0)*Vata_Sales[[#This Row],[Quantity]])</f>
        <v>1000</v>
      </c>
      <c r="J9279" s="37">
        <f>Vata_Sales[[#This Row],[Quantity]]*Vata_Sales[[#This Row],[Rate]]</f>
        <v>7000</v>
      </c>
      <c r="L9279" s="37">
        <f>Vata_Sales[[#This Row],[Price]]-Vata_Sales[[#This Row],[Discount]]</f>
        <v>7000</v>
      </c>
      <c r="N9279" s="3" t="str">
        <f>VLOOKUP(Vata_Sales[[#This Row],[Product Name]],Category_table[#Data],2,0)</f>
        <v>Kara</v>
      </c>
      <c r="O9279" s="3">
        <f>VLOOKUP(Vata_Sales[[#This Row],[Product Name]],Category_table[#Data],3,0)</f>
        <v>4</v>
      </c>
      <c r="P9279" s="41">
        <f>VLOOKUP(Vata_Sales[[#This Row],[Product Name]],Category_table[],4,0)</f>
        <v>4</v>
      </c>
    </row>
    <row r="9280" spans="1:16" ht="25.5" customHeight="1" x14ac:dyDescent="0.25">
      <c r="A9280" s="3">
        <v>421</v>
      </c>
      <c r="B9280" s="35">
        <v>45592</v>
      </c>
      <c r="C9280" s="3" t="s">
        <v>151</v>
      </c>
      <c r="D9280" s="3" t="s">
        <v>163</v>
      </c>
      <c r="E9280" s="3" t="s">
        <v>282</v>
      </c>
      <c r="F9280" s="3">
        <v>2000</v>
      </c>
      <c r="G9280" s="3">
        <v>8.5</v>
      </c>
      <c r="H9280" s="39">
        <f>Vata_Sales[[#This Row],[Final Price]]/Vata_Sales[[#This Row],[Actual Quantity]]</f>
        <v>8.5</v>
      </c>
      <c r="I9280" s="36">
        <f>IF(Vata_Sales[[#This Row],[Ref Unit]]="Single",Vata_Sales[[#This Row],[Quantity]],VLOOKUP(Vata_Sales[[#This Row],[Ref Unit]],Cat_Unit[],2,0)*Vata_Sales[[#This Row],[Quantity]])</f>
        <v>2000</v>
      </c>
      <c r="J9280" s="37">
        <f>Vata_Sales[[#This Row],[Quantity]]*Vata_Sales[[#This Row],[Rate]]</f>
        <v>17000</v>
      </c>
      <c r="L9280" s="37">
        <f>Vata_Sales[[#This Row],[Price]]-Vata_Sales[[#This Row],[Discount]]</f>
        <v>17000</v>
      </c>
      <c r="N9280" s="3" t="str">
        <f>VLOOKUP(Vata_Sales[[#This Row],[Product Name]],Category_table[#Data],2,0)</f>
        <v>2no</v>
      </c>
      <c r="O9280" s="3">
        <f>VLOOKUP(Vata_Sales[[#This Row],[Product Name]],Category_table[#Data],3,0)</f>
        <v>3</v>
      </c>
      <c r="P9280" s="41">
        <f>VLOOKUP(Vata_Sales[[#This Row],[Product Name]],Category_table[],4,0)</f>
        <v>3</v>
      </c>
    </row>
    <row r="9281" spans="1:16" ht="25.5" customHeight="1" x14ac:dyDescent="0.25">
      <c r="A9281" s="3">
        <v>422</v>
      </c>
      <c r="B9281" s="35">
        <v>45592</v>
      </c>
      <c r="C9281" s="3" t="s">
        <v>165</v>
      </c>
      <c r="D9281" s="3" t="s">
        <v>163</v>
      </c>
      <c r="E9281" s="3" t="s">
        <v>282</v>
      </c>
      <c r="F9281" s="3">
        <v>1000</v>
      </c>
      <c r="G9281" s="3">
        <v>8</v>
      </c>
      <c r="H9281" s="39">
        <f>Vata_Sales[[#This Row],[Final Price]]/Vata_Sales[[#This Row],[Actual Quantity]]</f>
        <v>8</v>
      </c>
      <c r="I9281" s="36">
        <f>IF(Vata_Sales[[#This Row],[Ref Unit]]="Single",Vata_Sales[[#This Row],[Quantity]],VLOOKUP(Vata_Sales[[#This Row],[Ref Unit]],Cat_Unit[],2,0)*Vata_Sales[[#This Row],[Quantity]])</f>
        <v>1000</v>
      </c>
      <c r="J9281" s="37">
        <f>Vata_Sales[[#This Row],[Quantity]]*Vata_Sales[[#This Row],[Rate]]</f>
        <v>8000</v>
      </c>
      <c r="L9281" s="37">
        <f>Vata_Sales[[#This Row],[Price]]-Vata_Sales[[#This Row],[Discount]]</f>
        <v>8000</v>
      </c>
      <c r="N9281" s="3" t="str">
        <f>VLOOKUP(Vata_Sales[[#This Row],[Product Name]],Category_table[#Data],2,0)</f>
        <v>2no</v>
      </c>
      <c r="O9281" s="3">
        <f>VLOOKUP(Vata_Sales[[#This Row],[Product Name]],Category_table[#Data],3,0)</f>
        <v>3</v>
      </c>
      <c r="P9281" s="41">
        <f>VLOOKUP(Vata_Sales[[#This Row],[Product Name]],Category_table[],4,0)</f>
        <v>3</v>
      </c>
    </row>
    <row r="9282" spans="1:16" ht="25.5" customHeight="1" x14ac:dyDescent="0.25">
      <c r="A9282" s="3">
        <v>423</v>
      </c>
      <c r="B9282" s="35">
        <v>45592</v>
      </c>
      <c r="C9282" s="3" t="s">
        <v>922</v>
      </c>
      <c r="D9282" s="3" t="s">
        <v>203</v>
      </c>
      <c r="E9282" s="3" t="s">
        <v>282</v>
      </c>
      <c r="F9282" s="3">
        <v>500</v>
      </c>
      <c r="G9282" s="3">
        <v>7</v>
      </c>
      <c r="H9282" s="39">
        <f>Vata_Sales[[#This Row],[Final Price]]/Vata_Sales[[#This Row],[Actual Quantity]]</f>
        <v>7</v>
      </c>
      <c r="I9282" s="36">
        <f>IF(Vata_Sales[[#This Row],[Ref Unit]]="Single",Vata_Sales[[#This Row],[Quantity]],VLOOKUP(Vata_Sales[[#This Row],[Ref Unit]],Cat_Unit[],2,0)*Vata_Sales[[#This Row],[Quantity]])</f>
        <v>500</v>
      </c>
      <c r="J9282" s="37">
        <f>Vata_Sales[[#This Row],[Quantity]]*Vata_Sales[[#This Row],[Rate]]</f>
        <v>3500</v>
      </c>
      <c r="L9282" s="37">
        <f>Vata_Sales[[#This Row],[Price]]-Vata_Sales[[#This Row],[Discount]]</f>
        <v>3500</v>
      </c>
      <c r="N9282" s="3" t="str">
        <f>VLOOKUP(Vata_Sales[[#This Row],[Product Name]],Category_table[#Data],2,0)</f>
        <v>Kara</v>
      </c>
      <c r="O9282" s="3">
        <f>VLOOKUP(Vata_Sales[[#This Row],[Product Name]],Category_table[#Data],3,0)</f>
        <v>4</v>
      </c>
      <c r="P9282" s="41">
        <f>VLOOKUP(Vata_Sales[[#This Row],[Product Name]],Category_table[],4,0)</f>
        <v>4</v>
      </c>
    </row>
    <row r="9283" spans="1:16" ht="25.5" customHeight="1" x14ac:dyDescent="0.25">
      <c r="A9283" s="3">
        <v>424</v>
      </c>
      <c r="B9283" s="35">
        <v>45592</v>
      </c>
      <c r="C9283" s="3" t="s">
        <v>151</v>
      </c>
      <c r="D9283" s="3" t="s">
        <v>163</v>
      </c>
      <c r="E9283" s="3" t="s">
        <v>282</v>
      </c>
      <c r="F9283" s="3">
        <v>200</v>
      </c>
      <c r="G9283" s="3">
        <v>8</v>
      </c>
      <c r="H9283" s="39">
        <f>Vata_Sales[[#This Row],[Final Price]]/Vata_Sales[[#This Row],[Actual Quantity]]</f>
        <v>8</v>
      </c>
      <c r="I9283" s="36">
        <f>IF(Vata_Sales[[#This Row],[Ref Unit]]="Single",Vata_Sales[[#This Row],[Quantity]],VLOOKUP(Vata_Sales[[#This Row],[Ref Unit]],Cat_Unit[],2,0)*Vata_Sales[[#This Row],[Quantity]])</f>
        <v>200</v>
      </c>
      <c r="J9283" s="37">
        <f>Vata_Sales[[#This Row],[Quantity]]*Vata_Sales[[#This Row],[Rate]]</f>
        <v>1600</v>
      </c>
      <c r="L9283" s="37">
        <f>Vata_Sales[[#This Row],[Price]]-Vata_Sales[[#This Row],[Discount]]</f>
        <v>1600</v>
      </c>
      <c r="N9283" s="3" t="str">
        <f>VLOOKUP(Vata_Sales[[#This Row],[Product Name]],Category_table[#Data],2,0)</f>
        <v>2no</v>
      </c>
      <c r="O9283" s="3">
        <f>VLOOKUP(Vata_Sales[[#This Row],[Product Name]],Category_table[#Data],3,0)</f>
        <v>3</v>
      </c>
      <c r="P9283" s="41">
        <f>VLOOKUP(Vata_Sales[[#This Row],[Product Name]],Category_table[],4,0)</f>
        <v>3</v>
      </c>
    </row>
    <row r="9284" spans="1:16" ht="25.5" customHeight="1" x14ac:dyDescent="0.25">
      <c r="A9284" s="3">
        <v>425</v>
      </c>
      <c r="B9284" s="35">
        <v>45592</v>
      </c>
      <c r="C9284" s="3" t="s">
        <v>806</v>
      </c>
      <c r="D9284" s="3" t="s">
        <v>163</v>
      </c>
      <c r="E9284" s="3" t="s">
        <v>282</v>
      </c>
      <c r="F9284" s="3">
        <v>200</v>
      </c>
      <c r="G9284" s="3">
        <v>9</v>
      </c>
      <c r="H9284" s="39">
        <f>Vata_Sales[[#This Row],[Final Price]]/Vata_Sales[[#This Row],[Actual Quantity]]</f>
        <v>9</v>
      </c>
      <c r="I9284" s="36">
        <f>IF(Vata_Sales[[#This Row],[Ref Unit]]="Single",Vata_Sales[[#This Row],[Quantity]],VLOOKUP(Vata_Sales[[#This Row],[Ref Unit]],Cat_Unit[],2,0)*Vata_Sales[[#This Row],[Quantity]])</f>
        <v>200</v>
      </c>
      <c r="J9284" s="37">
        <f>Vata_Sales[[#This Row],[Quantity]]*Vata_Sales[[#This Row],[Rate]]</f>
        <v>1800</v>
      </c>
      <c r="L9284" s="37">
        <f>Vata_Sales[[#This Row],[Price]]-Vata_Sales[[#This Row],[Discount]]</f>
        <v>1800</v>
      </c>
      <c r="N9284" s="3" t="str">
        <f>VLOOKUP(Vata_Sales[[#This Row],[Product Name]],Category_table[#Data],2,0)</f>
        <v>2no</v>
      </c>
      <c r="O9284" s="3">
        <f>VLOOKUP(Vata_Sales[[#This Row],[Product Name]],Category_table[#Data],3,0)</f>
        <v>3</v>
      </c>
      <c r="P9284" s="41">
        <f>VLOOKUP(Vata_Sales[[#This Row],[Product Name]],Category_table[],4,0)</f>
        <v>3</v>
      </c>
    </row>
    <row r="9285" spans="1:16" ht="25.5" customHeight="1" x14ac:dyDescent="0.25">
      <c r="A9285" s="3">
        <v>426</v>
      </c>
      <c r="B9285" s="35">
        <v>45593</v>
      </c>
      <c r="C9285" s="3" t="s">
        <v>897</v>
      </c>
      <c r="D9285" s="3" t="s">
        <v>149</v>
      </c>
      <c r="E9285" s="3" t="s">
        <v>27</v>
      </c>
      <c r="F9285" s="3">
        <v>1</v>
      </c>
      <c r="G9285" s="3">
        <v>1400</v>
      </c>
      <c r="H9285" s="39">
        <f>Vata_Sales[[#This Row],[Final Price]]/Vata_Sales[[#This Row],[Actual Quantity]]</f>
        <v>2.3333333333333335</v>
      </c>
      <c r="I9285" s="36">
        <f>IF(Vata_Sales[[#This Row],[Ref Unit]]="Single",Vata_Sales[[#This Row],[Quantity]],VLOOKUP(Vata_Sales[[#This Row],[Ref Unit]],Cat_Unit[],2,0)*Vata_Sales[[#This Row],[Quantity]])</f>
        <v>600</v>
      </c>
      <c r="J9285" s="37">
        <f>Vata_Sales[[#This Row],[Quantity]]*Vata_Sales[[#This Row],[Rate]]</f>
        <v>1400</v>
      </c>
      <c r="L9285" s="37">
        <f>Vata_Sales[[#This Row],[Price]]-Vata_Sales[[#This Row],[Discount]]</f>
        <v>1400</v>
      </c>
      <c r="N9285" s="3" t="str">
        <f>VLOOKUP(Vata_Sales[[#This Row],[Product Name]],Category_table[#Data],2,0)</f>
        <v>Adla_3</v>
      </c>
      <c r="O9285" s="3">
        <f>VLOOKUP(Vata_Sales[[#This Row],[Product Name]],Category_table[#Data],3,0)</f>
        <v>9</v>
      </c>
      <c r="P9285" s="41">
        <f>VLOOKUP(Vata_Sales[[#This Row],[Product Name]],Category_table[],4,0)</f>
        <v>7</v>
      </c>
    </row>
    <row r="9286" spans="1:16" ht="25.5" customHeight="1" x14ac:dyDescent="0.25">
      <c r="A9286" s="3">
        <v>427</v>
      </c>
      <c r="B9286" s="35">
        <v>45593</v>
      </c>
      <c r="C9286" s="3" t="s">
        <v>165</v>
      </c>
      <c r="D9286" s="3" t="s">
        <v>163</v>
      </c>
      <c r="E9286" s="3" t="s">
        <v>282</v>
      </c>
      <c r="F9286" s="3">
        <v>1000</v>
      </c>
      <c r="G9286" s="3">
        <v>8</v>
      </c>
      <c r="H9286" s="39">
        <f>Vata_Sales[[#This Row],[Final Price]]/Vata_Sales[[#This Row],[Actual Quantity]]</f>
        <v>8</v>
      </c>
      <c r="I9286" s="36">
        <f>IF(Vata_Sales[[#This Row],[Ref Unit]]="Single",Vata_Sales[[#This Row],[Quantity]],VLOOKUP(Vata_Sales[[#This Row],[Ref Unit]],Cat_Unit[],2,0)*Vata_Sales[[#This Row],[Quantity]])</f>
        <v>1000</v>
      </c>
      <c r="J9286" s="37">
        <f>Vata_Sales[[#This Row],[Quantity]]*Vata_Sales[[#This Row],[Rate]]</f>
        <v>8000</v>
      </c>
      <c r="L9286" s="37">
        <f>Vata_Sales[[#This Row],[Price]]-Vata_Sales[[#This Row],[Discount]]</f>
        <v>8000</v>
      </c>
      <c r="N9286" s="3" t="str">
        <f>VLOOKUP(Vata_Sales[[#This Row],[Product Name]],Category_table[#Data],2,0)</f>
        <v>2no</v>
      </c>
      <c r="O9286" s="3">
        <f>VLOOKUP(Vata_Sales[[#This Row],[Product Name]],Category_table[#Data],3,0)</f>
        <v>3</v>
      </c>
      <c r="P9286" s="41">
        <f>VLOOKUP(Vata_Sales[[#This Row],[Product Name]],Category_table[],4,0)</f>
        <v>3</v>
      </c>
    </row>
    <row r="9287" spans="1:16" ht="25.5" customHeight="1" x14ac:dyDescent="0.25">
      <c r="A9287" s="3">
        <v>428</v>
      </c>
      <c r="B9287" s="35">
        <v>45593</v>
      </c>
      <c r="C9287" s="3" t="s">
        <v>897</v>
      </c>
      <c r="D9287" s="3" t="s">
        <v>34</v>
      </c>
      <c r="E9287" s="3" t="s">
        <v>282</v>
      </c>
      <c r="F9287" s="3">
        <v>1000</v>
      </c>
      <c r="G9287" s="3">
        <v>7.5</v>
      </c>
      <c r="H9287" s="39">
        <f>Vata_Sales[[#This Row],[Final Price]]/Vata_Sales[[#This Row],[Actual Quantity]]</f>
        <v>7.5</v>
      </c>
      <c r="I9287" s="36">
        <f>IF(Vata_Sales[[#This Row],[Ref Unit]]="Single",Vata_Sales[[#This Row],[Quantity]],VLOOKUP(Vata_Sales[[#This Row],[Ref Unit]],Cat_Unit[],2,0)*Vata_Sales[[#This Row],[Quantity]])</f>
        <v>1000</v>
      </c>
      <c r="J9287" s="37">
        <f>Vata_Sales[[#This Row],[Quantity]]*Vata_Sales[[#This Row],[Rate]]</f>
        <v>7500</v>
      </c>
      <c r="L9287" s="37">
        <f>Vata_Sales[[#This Row],[Price]]-Vata_Sales[[#This Row],[Discount]]</f>
        <v>7500</v>
      </c>
      <c r="N9287" s="3" t="str">
        <f>VLOOKUP(Vata_Sales[[#This Row],[Product Name]],Category_table[#Data],2,0)</f>
        <v>Goyra</v>
      </c>
      <c r="O9287" s="3">
        <f>VLOOKUP(Vata_Sales[[#This Row],[Product Name]],Category_table[#Data],3,0)</f>
        <v>6</v>
      </c>
      <c r="P9287" s="41">
        <f>VLOOKUP(Vata_Sales[[#This Row],[Product Name]],Category_table[],4,0)</f>
        <v>6</v>
      </c>
    </row>
    <row r="9288" spans="1:16" ht="25.5" customHeight="1" x14ac:dyDescent="0.25">
      <c r="A9288" s="3">
        <v>429</v>
      </c>
      <c r="B9288" s="35">
        <v>45593</v>
      </c>
      <c r="C9288" s="3" t="s">
        <v>906</v>
      </c>
      <c r="D9288" s="3" t="s">
        <v>203</v>
      </c>
      <c r="E9288" s="3" t="s">
        <v>282</v>
      </c>
      <c r="F9288" s="3">
        <v>150</v>
      </c>
      <c r="G9288" s="3">
        <v>8</v>
      </c>
      <c r="H9288" s="39">
        <f>Vata_Sales[[#This Row],[Final Price]]/Vata_Sales[[#This Row],[Actual Quantity]]</f>
        <v>8</v>
      </c>
      <c r="I9288" s="36">
        <f>IF(Vata_Sales[[#This Row],[Ref Unit]]="Single",Vata_Sales[[#This Row],[Quantity]],VLOOKUP(Vata_Sales[[#This Row],[Ref Unit]],Cat_Unit[],2,0)*Vata_Sales[[#This Row],[Quantity]])</f>
        <v>150</v>
      </c>
      <c r="J9288" s="37">
        <f>Vata_Sales[[#This Row],[Quantity]]*Vata_Sales[[#This Row],[Rate]]</f>
        <v>1200</v>
      </c>
      <c r="L9288" s="37">
        <f>Vata_Sales[[#This Row],[Price]]-Vata_Sales[[#This Row],[Discount]]</f>
        <v>1200</v>
      </c>
      <c r="N9288" s="3" t="str">
        <f>VLOOKUP(Vata_Sales[[#This Row],[Product Name]],Category_table[#Data],2,0)</f>
        <v>Kara</v>
      </c>
      <c r="O9288" s="3">
        <f>VLOOKUP(Vata_Sales[[#This Row],[Product Name]],Category_table[#Data],3,0)</f>
        <v>4</v>
      </c>
      <c r="P9288" s="41">
        <f>VLOOKUP(Vata_Sales[[#This Row],[Product Name]],Category_table[],4,0)</f>
        <v>4</v>
      </c>
    </row>
    <row r="9289" spans="1:16" ht="25.5" customHeight="1" x14ac:dyDescent="0.25">
      <c r="A9289" s="3">
        <v>430</v>
      </c>
      <c r="B9289" s="35">
        <v>45593</v>
      </c>
      <c r="C9289" s="3" t="s">
        <v>806</v>
      </c>
      <c r="D9289" s="3" t="s">
        <v>163</v>
      </c>
      <c r="E9289" s="3" t="s">
        <v>282</v>
      </c>
      <c r="F9289" s="3">
        <v>1000</v>
      </c>
      <c r="G9289" s="3">
        <v>8</v>
      </c>
      <c r="H9289" s="39">
        <f>Vata_Sales[[#This Row],[Final Price]]/Vata_Sales[[#This Row],[Actual Quantity]]</f>
        <v>8</v>
      </c>
      <c r="I9289" s="36">
        <f>IF(Vata_Sales[[#This Row],[Ref Unit]]="Single",Vata_Sales[[#This Row],[Quantity]],VLOOKUP(Vata_Sales[[#This Row],[Ref Unit]],Cat_Unit[],2,0)*Vata_Sales[[#This Row],[Quantity]])</f>
        <v>1000</v>
      </c>
      <c r="J9289" s="37">
        <f>Vata_Sales[[#This Row],[Quantity]]*Vata_Sales[[#This Row],[Rate]]</f>
        <v>8000</v>
      </c>
      <c r="L9289" s="37">
        <f>Vata_Sales[[#This Row],[Price]]-Vata_Sales[[#This Row],[Discount]]</f>
        <v>8000</v>
      </c>
      <c r="N9289" s="3" t="str">
        <f>VLOOKUP(Vata_Sales[[#This Row],[Product Name]],Category_table[#Data],2,0)</f>
        <v>2no</v>
      </c>
      <c r="O9289" s="3">
        <f>VLOOKUP(Vata_Sales[[#This Row],[Product Name]],Category_table[#Data],3,0)</f>
        <v>3</v>
      </c>
      <c r="P9289" s="41">
        <f>VLOOKUP(Vata_Sales[[#This Row],[Product Name]],Category_table[],4,0)</f>
        <v>3</v>
      </c>
    </row>
    <row r="9290" spans="1:16" ht="25.5" customHeight="1" x14ac:dyDescent="0.25">
      <c r="A9290" s="3">
        <v>431</v>
      </c>
      <c r="B9290" s="35">
        <v>45593</v>
      </c>
      <c r="C9290" s="3" t="s">
        <v>806</v>
      </c>
      <c r="D9290" s="3" t="s">
        <v>163</v>
      </c>
      <c r="E9290" s="3" t="s">
        <v>282</v>
      </c>
      <c r="F9290" s="3">
        <v>2000</v>
      </c>
      <c r="G9290" s="3">
        <v>8.5</v>
      </c>
      <c r="H9290" s="39">
        <f>Vata_Sales[[#This Row],[Final Price]]/Vata_Sales[[#This Row],[Actual Quantity]]</f>
        <v>8.5</v>
      </c>
      <c r="I9290" s="36">
        <f>IF(Vata_Sales[[#This Row],[Ref Unit]]="Single",Vata_Sales[[#This Row],[Quantity]],VLOOKUP(Vata_Sales[[#This Row],[Ref Unit]],Cat_Unit[],2,0)*Vata_Sales[[#This Row],[Quantity]])</f>
        <v>2000</v>
      </c>
      <c r="J9290" s="37">
        <f>Vata_Sales[[#This Row],[Quantity]]*Vata_Sales[[#This Row],[Rate]]</f>
        <v>17000</v>
      </c>
      <c r="L9290" s="37">
        <f>Vata_Sales[[#This Row],[Price]]-Vata_Sales[[#This Row],[Discount]]</f>
        <v>17000</v>
      </c>
      <c r="N9290" s="3" t="str">
        <f>VLOOKUP(Vata_Sales[[#This Row],[Product Name]],Category_table[#Data],2,0)</f>
        <v>2no</v>
      </c>
      <c r="O9290" s="3">
        <f>VLOOKUP(Vata_Sales[[#This Row],[Product Name]],Category_table[#Data],3,0)</f>
        <v>3</v>
      </c>
      <c r="P9290" s="41">
        <f>VLOOKUP(Vata_Sales[[#This Row],[Product Name]],Category_table[],4,0)</f>
        <v>3</v>
      </c>
    </row>
    <row r="9291" spans="1:16" ht="25.5" customHeight="1" x14ac:dyDescent="0.25">
      <c r="A9291" s="3">
        <v>432</v>
      </c>
      <c r="B9291" s="35">
        <v>45594</v>
      </c>
      <c r="C9291" s="3" t="s">
        <v>806</v>
      </c>
      <c r="D9291" s="3" t="s">
        <v>203</v>
      </c>
      <c r="E9291" s="3" t="s">
        <v>282</v>
      </c>
      <c r="F9291" s="3">
        <v>2000</v>
      </c>
      <c r="G9291" s="3">
        <v>7</v>
      </c>
      <c r="H9291" s="39">
        <f>Vata_Sales[[#This Row],[Final Price]]/Vata_Sales[[#This Row],[Actual Quantity]]</f>
        <v>7</v>
      </c>
      <c r="I9291" s="36">
        <f>IF(Vata_Sales[[#This Row],[Ref Unit]]="Single",Vata_Sales[[#This Row],[Quantity]],VLOOKUP(Vata_Sales[[#This Row],[Ref Unit]],Cat_Unit[],2,0)*Vata_Sales[[#This Row],[Quantity]])</f>
        <v>2000</v>
      </c>
      <c r="J9291" s="37">
        <f>Vata_Sales[[#This Row],[Quantity]]*Vata_Sales[[#This Row],[Rate]]</f>
        <v>14000</v>
      </c>
      <c r="L9291" s="37">
        <f>Vata_Sales[[#This Row],[Price]]-Vata_Sales[[#This Row],[Discount]]</f>
        <v>14000</v>
      </c>
      <c r="N9291" s="3" t="str">
        <f>VLOOKUP(Vata_Sales[[#This Row],[Product Name]],Category_table[#Data],2,0)</f>
        <v>Kara</v>
      </c>
      <c r="O9291" s="3">
        <f>VLOOKUP(Vata_Sales[[#This Row],[Product Name]],Category_table[#Data],3,0)</f>
        <v>4</v>
      </c>
      <c r="P9291" s="41">
        <f>VLOOKUP(Vata_Sales[[#This Row],[Product Name]],Category_table[],4,0)</f>
        <v>4</v>
      </c>
    </row>
    <row r="9292" spans="1:16" ht="25.5" customHeight="1" x14ac:dyDescent="0.25">
      <c r="A9292" s="3">
        <v>433</v>
      </c>
      <c r="B9292" s="35">
        <v>45594</v>
      </c>
      <c r="C9292" s="3" t="s">
        <v>806</v>
      </c>
      <c r="D9292" s="3" t="s">
        <v>203</v>
      </c>
      <c r="E9292" s="3" t="s">
        <v>282</v>
      </c>
      <c r="F9292" s="3">
        <v>1000</v>
      </c>
      <c r="G9292" s="3">
        <v>7</v>
      </c>
      <c r="H9292" s="39">
        <f>Vata_Sales[[#This Row],[Final Price]]/Vata_Sales[[#This Row],[Actual Quantity]]</f>
        <v>7</v>
      </c>
      <c r="I9292" s="36">
        <f>IF(Vata_Sales[[#This Row],[Ref Unit]]="Single",Vata_Sales[[#This Row],[Quantity]],VLOOKUP(Vata_Sales[[#This Row],[Ref Unit]],Cat_Unit[],2,0)*Vata_Sales[[#This Row],[Quantity]])</f>
        <v>1000</v>
      </c>
      <c r="J9292" s="37">
        <f>Vata_Sales[[#This Row],[Quantity]]*Vata_Sales[[#This Row],[Rate]]</f>
        <v>7000</v>
      </c>
      <c r="L9292" s="37">
        <f>Vata_Sales[[#This Row],[Price]]-Vata_Sales[[#This Row],[Discount]]</f>
        <v>7000</v>
      </c>
      <c r="N9292" s="3" t="str">
        <f>VLOOKUP(Vata_Sales[[#This Row],[Product Name]],Category_table[#Data],2,0)</f>
        <v>Kara</v>
      </c>
      <c r="O9292" s="3">
        <f>VLOOKUP(Vata_Sales[[#This Row],[Product Name]],Category_table[#Data],3,0)</f>
        <v>4</v>
      </c>
      <c r="P9292" s="41">
        <f>VLOOKUP(Vata_Sales[[#This Row],[Product Name]],Category_table[],4,0)</f>
        <v>4</v>
      </c>
    </row>
    <row r="9293" spans="1:16" ht="25.5" customHeight="1" x14ac:dyDescent="0.25">
      <c r="A9293" s="3">
        <v>434</v>
      </c>
      <c r="B9293" s="35">
        <v>45595</v>
      </c>
      <c r="C9293" s="3" t="s">
        <v>1120</v>
      </c>
      <c r="D9293" s="3" t="s">
        <v>203</v>
      </c>
      <c r="E9293" s="3" t="s">
        <v>282</v>
      </c>
      <c r="F9293" s="3">
        <v>6000</v>
      </c>
      <c r="G9293" s="3">
        <v>7</v>
      </c>
      <c r="H9293" s="39">
        <f>Vata_Sales[[#This Row],[Final Price]]/Vata_Sales[[#This Row],[Actual Quantity]]</f>
        <v>7</v>
      </c>
      <c r="I9293" s="36">
        <f>IF(Vata_Sales[[#This Row],[Ref Unit]]="Single",Vata_Sales[[#This Row],[Quantity]],VLOOKUP(Vata_Sales[[#This Row],[Ref Unit]],Cat_Unit[],2,0)*Vata_Sales[[#This Row],[Quantity]])</f>
        <v>6000</v>
      </c>
      <c r="J9293" s="37">
        <f>Vata_Sales[[#This Row],[Quantity]]*Vata_Sales[[#This Row],[Rate]]</f>
        <v>42000</v>
      </c>
      <c r="L9293" s="37">
        <f>Vata_Sales[[#This Row],[Price]]-Vata_Sales[[#This Row],[Discount]]</f>
        <v>42000</v>
      </c>
      <c r="N9293" s="3" t="str">
        <f>VLOOKUP(Vata_Sales[[#This Row],[Product Name]],Category_table[#Data],2,0)</f>
        <v>Kara</v>
      </c>
      <c r="O9293" s="3">
        <f>VLOOKUP(Vata_Sales[[#This Row],[Product Name]],Category_table[#Data],3,0)</f>
        <v>4</v>
      </c>
      <c r="P9293" s="41">
        <f>VLOOKUP(Vata_Sales[[#This Row],[Product Name]],Category_table[],4,0)</f>
        <v>4</v>
      </c>
    </row>
    <row r="9294" spans="1:16" ht="25.5" customHeight="1" x14ac:dyDescent="0.25">
      <c r="A9294" s="3">
        <v>435</v>
      </c>
      <c r="B9294" s="35">
        <v>45595</v>
      </c>
      <c r="C9294" s="3" t="s">
        <v>922</v>
      </c>
      <c r="D9294" s="3" t="s">
        <v>163</v>
      </c>
      <c r="E9294" s="3" t="s">
        <v>282</v>
      </c>
      <c r="F9294" s="3">
        <v>900</v>
      </c>
      <c r="G9294" s="3">
        <v>8.5</v>
      </c>
      <c r="H9294" s="39">
        <f>Vata_Sales[[#This Row],[Final Price]]/Vata_Sales[[#This Row],[Actual Quantity]]</f>
        <v>8.4444444444444446</v>
      </c>
      <c r="I9294" s="36">
        <f>IF(Vata_Sales[[#This Row],[Ref Unit]]="Single",Vata_Sales[[#This Row],[Quantity]],VLOOKUP(Vata_Sales[[#This Row],[Ref Unit]],Cat_Unit[],2,0)*Vata_Sales[[#This Row],[Quantity]])</f>
        <v>900</v>
      </c>
      <c r="J9294" s="37">
        <f>Vata_Sales[[#This Row],[Quantity]]*Vata_Sales[[#This Row],[Rate]]</f>
        <v>7650</v>
      </c>
      <c r="K9294">
        <v>50</v>
      </c>
      <c r="L9294" s="37">
        <f>Vata_Sales[[#This Row],[Price]]-Vata_Sales[[#This Row],[Discount]]</f>
        <v>7600</v>
      </c>
      <c r="N9294" s="3" t="str">
        <f>VLOOKUP(Vata_Sales[[#This Row],[Product Name]],Category_table[#Data],2,0)</f>
        <v>2no</v>
      </c>
      <c r="O9294" s="3">
        <f>VLOOKUP(Vata_Sales[[#This Row],[Product Name]],Category_table[#Data],3,0)</f>
        <v>3</v>
      </c>
      <c r="P9294" s="41">
        <f>VLOOKUP(Vata_Sales[[#This Row],[Product Name]],Category_table[],4,0)</f>
        <v>3</v>
      </c>
    </row>
    <row r="9295" spans="1:16" ht="25.5" customHeight="1" x14ac:dyDescent="0.25">
      <c r="A9295" s="3">
        <v>436</v>
      </c>
      <c r="B9295" s="35">
        <v>45595</v>
      </c>
      <c r="C9295" s="3" t="s">
        <v>151</v>
      </c>
      <c r="D9295" s="3" t="s">
        <v>252</v>
      </c>
      <c r="E9295" s="3" t="s">
        <v>282</v>
      </c>
      <c r="F9295" s="3">
        <v>100</v>
      </c>
      <c r="G9295" s="3">
        <v>10</v>
      </c>
      <c r="H9295" s="39">
        <f>Vata_Sales[[#This Row],[Final Price]]/Vata_Sales[[#This Row],[Actual Quantity]]</f>
        <v>10</v>
      </c>
      <c r="I9295" s="36">
        <f>IF(Vata_Sales[[#This Row],[Ref Unit]]="Single",Vata_Sales[[#This Row],[Quantity]],VLOOKUP(Vata_Sales[[#This Row],[Ref Unit]],Cat_Unit[],2,0)*Vata_Sales[[#This Row],[Quantity]])</f>
        <v>100</v>
      </c>
      <c r="J9295" s="37">
        <f>Vata_Sales[[#This Row],[Quantity]]*Vata_Sales[[#This Row],[Rate]]</f>
        <v>1000</v>
      </c>
      <c r="L9295" s="37">
        <f>Vata_Sales[[#This Row],[Price]]-Vata_Sales[[#This Row],[Discount]]</f>
        <v>1000</v>
      </c>
      <c r="N9295" s="3" t="str">
        <f>VLOOKUP(Vata_Sales[[#This Row],[Product Name]],Category_table[#Data],2,0)</f>
        <v>1no</v>
      </c>
      <c r="O9295" s="3">
        <f>VLOOKUP(Vata_Sales[[#This Row],[Product Name]],Category_table[#Data],3,0)</f>
        <v>1</v>
      </c>
      <c r="P9295" s="41">
        <f>VLOOKUP(Vata_Sales[[#This Row],[Product Name]],Category_table[],4,0)</f>
        <v>1</v>
      </c>
    </row>
    <row r="9296" spans="1:16" ht="25.5" customHeight="1" x14ac:dyDescent="0.25">
      <c r="A9296" s="3">
        <v>437</v>
      </c>
      <c r="B9296" s="35">
        <v>45595</v>
      </c>
      <c r="C9296" s="3" t="s">
        <v>897</v>
      </c>
      <c r="D9296" s="3" t="s">
        <v>164</v>
      </c>
      <c r="E9296" s="3" t="s">
        <v>282</v>
      </c>
      <c r="F9296" s="3">
        <v>1000</v>
      </c>
      <c r="G9296" s="3">
        <v>5</v>
      </c>
      <c r="H9296" s="39">
        <f>Vata_Sales[[#This Row],[Final Price]]/Vata_Sales[[#This Row],[Actual Quantity]]</f>
        <v>5</v>
      </c>
      <c r="I9296" s="36">
        <f>IF(Vata_Sales[[#This Row],[Ref Unit]]="Single",Vata_Sales[[#This Row],[Quantity]],VLOOKUP(Vata_Sales[[#This Row],[Ref Unit]],Cat_Unit[],2,0)*Vata_Sales[[#This Row],[Quantity]])</f>
        <v>1000</v>
      </c>
      <c r="J9296" s="37">
        <f>Vata_Sales[[#This Row],[Quantity]]*Vata_Sales[[#This Row],[Rate]]</f>
        <v>5000</v>
      </c>
      <c r="L9296" s="37">
        <f>Vata_Sales[[#This Row],[Price]]-Vata_Sales[[#This Row],[Discount]]</f>
        <v>5000</v>
      </c>
      <c r="N9296" s="3" t="str">
        <f>VLOOKUP(Vata_Sales[[#This Row],[Product Name]],Category_table[#Data],2,0)</f>
        <v>3no</v>
      </c>
      <c r="O9296" s="3">
        <f>VLOOKUP(Vata_Sales[[#This Row],[Product Name]],Category_table[#Data],3,0)</f>
        <v>5</v>
      </c>
      <c r="P9296" s="41">
        <f>VLOOKUP(Vata_Sales[[#This Row],[Product Name]],Category_table[],4,0)</f>
        <v>5</v>
      </c>
    </row>
    <row r="9297" spans="1:16" ht="25.5" customHeight="1" x14ac:dyDescent="0.25">
      <c r="A9297" s="3">
        <v>438</v>
      </c>
      <c r="B9297" s="35">
        <v>45595</v>
      </c>
      <c r="C9297" s="3" t="s">
        <v>906</v>
      </c>
      <c r="D9297" s="3" t="s">
        <v>164</v>
      </c>
      <c r="E9297" s="3" t="s">
        <v>282</v>
      </c>
      <c r="F9297" s="3">
        <v>300</v>
      </c>
      <c r="G9297" s="3">
        <v>5</v>
      </c>
      <c r="H9297" s="39">
        <f>Vata_Sales[[#This Row],[Final Price]]/Vata_Sales[[#This Row],[Actual Quantity]]</f>
        <v>5</v>
      </c>
      <c r="I9297" s="36">
        <f>IF(Vata_Sales[[#This Row],[Ref Unit]]="Single",Vata_Sales[[#This Row],[Quantity]],VLOOKUP(Vata_Sales[[#This Row],[Ref Unit]],Cat_Unit[],2,0)*Vata_Sales[[#This Row],[Quantity]])</f>
        <v>300</v>
      </c>
      <c r="J9297" s="37">
        <f>Vata_Sales[[#This Row],[Quantity]]*Vata_Sales[[#This Row],[Rate]]</f>
        <v>1500</v>
      </c>
      <c r="L9297" s="37">
        <f>Vata_Sales[[#This Row],[Price]]-Vata_Sales[[#This Row],[Discount]]</f>
        <v>1500</v>
      </c>
      <c r="N9297" s="3" t="str">
        <f>VLOOKUP(Vata_Sales[[#This Row],[Product Name]],Category_table[#Data],2,0)</f>
        <v>3no</v>
      </c>
      <c r="O9297" s="3">
        <f>VLOOKUP(Vata_Sales[[#This Row],[Product Name]],Category_table[#Data],3,0)</f>
        <v>5</v>
      </c>
      <c r="P9297" s="41">
        <f>VLOOKUP(Vata_Sales[[#This Row],[Product Name]],Category_table[],4,0)</f>
        <v>5</v>
      </c>
    </row>
    <row r="9298" spans="1:16" ht="25.5" customHeight="1" x14ac:dyDescent="0.25">
      <c r="A9298" s="3">
        <v>439</v>
      </c>
      <c r="B9298" s="35">
        <v>45595</v>
      </c>
      <c r="C9298" s="3" t="s">
        <v>897</v>
      </c>
      <c r="D9298" s="3" t="s">
        <v>164</v>
      </c>
      <c r="E9298" s="3" t="s">
        <v>282</v>
      </c>
      <c r="F9298" s="3">
        <v>1000</v>
      </c>
      <c r="G9298" s="3">
        <v>5</v>
      </c>
      <c r="H9298" s="39">
        <f>Vata_Sales[[#This Row],[Final Price]]/Vata_Sales[[#This Row],[Actual Quantity]]</f>
        <v>5</v>
      </c>
      <c r="I9298" s="36">
        <f>IF(Vata_Sales[[#This Row],[Ref Unit]]="Single",Vata_Sales[[#This Row],[Quantity]],VLOOKUP(Vata_Sales[[#This Row],[Ref Unit]],Cat_Unit[],2,0)*Vata_Sales[[#This Row],[Quantity]])</f>
        <v>1000</v>
      </c>
      <c r="J9298" s="37">
        <f>Vata_Sales[[#This Row],[Quantity]]*Vata_Sales[[#This Row],[Rate]]</f>
        <v>5000</v>
      </c>
      <c r="L9298" s="37">
        <f>Vata_Sales[[#This Row],[Price]]-Vata_Sales[[#This Row],[Discount]]</f>
        <v>5000</v>
      </c>
      <c r="N9298" s="3" t="str">
        <f>VLOOKUP(Vata_Sales[[#This Row],[Product Name]],Category_table[#Data],2,0)</f>
        <v>3no</v>
      </c>
      <c r="O9298" s="3">
        <f>VLOOKUP(Vata_Sales[[#This Row],[Product Name]],Category_table[#Data],3,0)</f>
        <v>5</v>
      </c>
      <c r="P9298" s="41">
        <f>VLOOKUP(Vata_Sales[[#This Row],[Product Name]],Category_table[],4,0)</f>
        <v>5</v>
      </c>
    </row>
    <row r="9299" spans="1:16" ht="25.5" customHeight="1" x14ac:dyDescent="0.25">
      <c r="A9299" s="3">
        <v>440</v>
      </c>
      <c r="B9299" s="35">
        <v>45595</v>
      </c>
      <c r="C9299" s="3" t="s">
        <v>897</v>
      </c>
      <c r="D9299" s="3" t="s">
        <v>203</v>
      </c>
      <c r="E9299" s="3" t="s">
        <v>282</v>
      </c>
      <c r="F9299" s="3">
        <v>500</v>
      </c>
      <c r="G9299" s="3">
        <v>7</v>
      </c>
      <c r="H9299" s="39">
        <f>Vata_Sales[[#This Row],[Final Price]]/Vata_Sales[[#This Row],[Actual Quantity]]</f>
        <v>7</v>
      </c>
      <c r="I9299" s="36">
        <f>IF(Vata_Sales[[#This Row],[Ref Unit]]="Single",Vata_Sales[[#This Row],[Quantity]],VLOOKUP(Vata_Sales[[#This Row],[Ref Unit]],Cat_Unit[],2,0)*Vata_Sales[[#This Row],[Quantity]])</f>
        <v>500</v>
      </c>
      <c r="J9299" s="37">
        <f>Vata_Sales[[#This Row],[Quantity]]*Vata_Sales[[#This Row],[Rate]]</f>
        <v>3500</v>
      </c>
      <c r="L9299" s="37">
        <f>Vata_Sales[[#This Row],[Price]]-Vata_Sales[[#This Row],[Discount]]</f>
        <v>3500</v>
      </c>
      <c r="N9299" s="3" t="str">
        <f>VLOOKUP(Vata_Sales[[#This Row],[Product Name]],Category_table[#Data],2,0)</f>
        <v>Kara</v>
      </c>
      <c r="O9299" s="3">
        <f>VLOOKUP(Vata_Sales[[#This Row],[Product Name]],Category_table[#Data],3,0)</f>
        <v>4</v>
      </c>
      <c r="P9299" s="41">
        <f>VLOOKUP(Vata_Sales[[#This Row],[Product Name]],Category_table[],4,0)</f>
        <v>4</v>
      </c>
    </row>
    <row r="9300" spans="1:16" ht="25.5" customHeight="1" x14ac:dyDescent="0.25">
      <c r="A9300" s="3">
        <v>441</v>
      </c>
      <c r="B9300" s="35">
        <v>45595</v>
      </c>
      <c r="C9300" s="3" t="s">
        <v>806</v>
      </c>
      <c r="D9300" s="3" t="s">
        <v>163</v>
      </c>
      <c r="E9300" s="3" t="s">
        <v>282</v>
      </c>
      <c r="F9300" s="3">
        <v>2000</v>
      </c>
      <c r="G9300" s="3">
        <v>8.5</v>
      </c>
      <c r="H9300" s="39">
        <f>Vata_Sales[[#This Row],[Final Price]]/Vata_Sales[[#This Row],[Actual Quantity]]</f>
        <v>8.5</v>
      </c>
      <c r="I9300" s="36">
        <f>IF(Vata_Sales[[#This Row],[Ref Unit]]="Single",Vata_Sales[[#This Row],[Quantity]],VLOOKUP(Vata_Sales[[#This Row],[Ref Unit]],Cat_Unit[],2,0)*Vata_Sales[[#This Row],[Quantity]])</f>
        <v>2000</v>
      </c>
      <c r="J9300" s="37">
        <f>Vata_Sales[[#This Row],[Quantity]]*Vata_Sales[[#This Row],[Rate]]</f>
        <v>17000</v>
      </c>
      <c r="L9300" s="37">
        <f>Vata_Sales[[#This Row],[Price]]-Vata_Sales[[#This Row],[Discount]]</f>
        <v>17000</v>
      </c>
      <c r="N9300" s="3" t="str">
        <f>VLOOKUP(Vata_Sales[[#This Row],[Product Name]],Category_table[#Data],2,0)</f>
        <v>2no</v>
      </c>
      <c r="O9300" s="3">
        <f>VLOOKUP(Vata_Sales[[#This Row],[Product Name]],Category_table[#Data],3,0)</f>
        <v>3</v>
      </c>
      <c r="P9300" s="41">
        <f>VLOOKUP(Vata_Sales[[#This Row],[Product Name]],Category_table[],4,0)</f>
        <v>3</v>
      </c>
    </row>
    <row r="9301" spans="1:16" ht="25.5" customHeight="1" x14ac:dyDescent="0.25">
      <c r="A9301" s="3">
        <v>442</v>
      </c>
      <c r="B9301" s="35">
        <v>45595</v>
      </c>
      <c r="C9301" s="3" t="s">
        <v>906</v>
      </c>
      <c r="D9301" s="3" t="s">
        <v>252</v>
      </c>
      <c r="E9301" s="3" t="s">
        <v>282</v>
      </c>
      <c r="F9301" s="3">
        <v>150</v>
      </c>
      <c r="G9301" s="3">
        <v>10</v>
      </c>
      <c r="H9301" s="39">
        <f>Vata_Sales[[#This Row],[Final Price]]/Vata_Sales[[#This Row],[Actual Quantity]]</f>
        <v>10</v>
      </c>
      <c r="I9301" s="36">
        <f>IF(Vata_Sales[[#This Row],[Ref Unit]]="Single",Vata_Sales[[#This Row],[Quantity]],VLOOKUP(Vata_Sales[[#This Row],[Ref Unit]],Cat_Unit[],2,0)*Vata_Sales[[#This Row],[Quantity]])</f>
        <v>150</v>
      </c>
      <c r="J9301" s="37">
        <f>Vata_Sales[[#This Row],[Quantity]]*Vata_Sales[[#This Row],[Rate]]</f>
        <v>1500</v>
      </c>
      <c r="L9301" s="37">
        <f>Vata_Sales[[#This Row],[Price]]-Vata_Sales[[#This Row],[Discount]]</f>
        <v>1500</v>
      </c>
      <c r="N9301" s="3" t="str">
        <f>VLOOKUP(Vata_Sales[[#This Row],[Product Name]],Category_table[#Data],2,0)</f>
        <v>1no</v>
      </c>
      <c r="O9301" s="3">
        <f>VLOOKUP(Vata_Sales[[#This Row],[Product Name]],Category_table[#Data],3,0)</f>
        <v>1</v>
      </c>
      <c r="P9301" s="41">
        <f>VLOOKUP(Vata_Sales[[#This Row],[Product Name]],Category_table[],4,0)</f>
        <v>1</v>
      </c>
    </row>
    <row r="9302" spans="1:16" ht="25.5" customHeight="1" x14ac:dyDescent="0.25">
      <c r="A9302" s="3">
        <v>443</v>
      </c>
      <c r="B9302" s="35">
        <v>45595</v>
      </c>
      <c r="C9302" s="3" t="s">
        <v>151</v>
      </c>
      <c r="D9302" s="3" t="s">
        <v>163</v>
      </c>
      <c r="E9302" s="3" t="s">
        <v>282</v>
      </c>
      <c r="F9302" s="3">
        <v>200</v>
      </c>
      <c r="G9302" s="3">
        <v>9</v>
      </c>
      <c r="H9302" s="39">
        <f>Vata_Sales[[#This Row],[Final Price]]/Vata_Sales[[#This Row],[Actual Quantity]]</f>
        <v>9</v>
      </c>
      <c r="I9302" s="36">
        <f>IF(Vata_Sales[[#This Row],[Ref Unit]]="Single",Vata_Sales[[#This Row],[Quantity]],VLOOKUP(Vata_Sales[[#This Row],[Ref Unit]],Cat_Unit[],2,0)*Vata_Sales[[#This Row],[Quantity]])</f>
        <v>200</v>
      </c>
      <c r="J9302" s="37">
        <f>Vata_Sales[[#This Row],[Quantity]]*Vata_Sales[[#This Row],[Rate]]</f>
        <v>1800</v>
      </c>
      <c r="L9302" s="37">
        <f>Vata_Sales[[#This Row],[Price]]-Vata_Sales[[#This Row],[Discount]]</f>
        <v>1800</v>
      </c>
      <c r="N9302" s="3" t="str">
        <f>VLOOKUP(Vata_Sales[[#This Row],[Product Name]],Category_table[#Data],2,0)</f>
        <v>2no</v>
      </c>
      <c r="O9302" s="3">
        <f>VLOOKUP(Vata_Sales[[#This Row],[Product Name]],Category_table[#Data],3,0)</f>
        <v>3</v>
      </c>
      <c r="P9302" s="41">
        <f>VLOOKUP(Vata_Sales[[#This Row],[Product Name]],Category_table[],4,0)</f>
        <v>3</v>
      </c>
    </row>
    <row r="9303" spans="1:16" ht="25.5" customHeight="1" x14ac:dyDescent="0.25">
      <c r="A9303" s="3">
        <v>444</v>
      </c>
      <c r="B9303" s="35">
        <v>45596</v>
      </c>
      <c r="C9303" s="3" t="s">
        <v>806</v>
      </c>
      <c r="D9303" s="3" t="s">
        <v>203</v>
      </c>
      <c r="E9303" s="3" t="s">
        <v>282</v>
      </c>
      <c r="F9303" s="3">
        <v>2000</v>
      </c>
      <c r="G9303" s="3">
        <v>7.5</v>
      </c>
      <c r="H9303" s="39">
        <f>Vata_Sales[[#This Row],[Final Price]]/Vata_Sales[[#This Row],[Actual Quantity]]</f>
        <v>7.5</v>
      </c>
      <c r="I9303" s="36">
        <f>IF(Vata_Sales[[#This Row],[Ref Unit]]="Single",Vata_Sales[[#This Row],[Quantity]],VLOOKUP(Vata_Sales[[#This Row],[Ref Unit]],Cat_Unit[],2,0)*Vata_Sales[[#This Row],[Quantity]])</f>
        <v>2000</v>
      </c>
      <c r="J9303" s="37">
        <f>Vata_Sales[[#This Row],[Quantity]]*Vata_Sales[[#This Row],[Rate]]</f>
        <v>15000</v>
      </c>
      <c r="L9303" s="37">
        <f>Vata_Sales[[#This Row],[Price]]-Vata_Sales[[#This Row],[Discount]]</f>
        <v>15000</v>
      </c>
      <c r="N9303" s="3" t="str">
        <f>VLOOKUP(Vata_Sales[[#This Row],[Product Name]],Category_table[#Data],2,0)</f>
        <v>Kara</v>
      </c>
      <c r="O9303" s="3">
        <f>VLOOKUP(Vata_Sales[[#This Row],[Product Name]],Category_table[#Data],3,0)</f>
        <v>4</v>
      </c>
      <c r="P9303" s="41">
        <f>VLOOKUP(Vata_Sales[[#This Row],[Product Name]],Category_table[],4,0)</f>
        <v>4</v>
      </c>
    </row>
    <row r="9304" spans="1:16" ht="25.5" customHeight="1" x14ac:dyDescent="0.25">
      <c r="A9304" s="3">
        <v>445</v>
      </c>
      <c r="B9304" s="35">
        <v>45596</v>
      </c>
      <c r="C9304" s="3" t="s">
        <v>151</v>
      </c>
      <c r="D9304" s="3" t="s">
        <v>163</v>
      </c>
      <c r="E9304" s="3" t="s">
        <v>282</v>
      </c>
      <c r="F9304" s="3">
        <v>1000</v>
      </c>
      <c r="G9304" s="3">
        <v>8.5</v>
      </c>
      <c r="H9304" s="39">
        <f>Vata_Sales[[#This Row],[Final Price]]/Vata_Sales[[#This Row],[Actual Quantity]]</f>
        <v>8.5</v>
      </c>
      <c r="I9304" s="36">
        <f>IF(Vata_Sales[[#This Row],[Ref Unit]]="Single",Vata_Sales[[#This Row],[Quantity]],VLOOKUP(Vata_Sales[[#This Row],[Ref Unit]],Cat_Unit[],2,0)*Vata_Sales[[#This Row],[Quantity]])</f>
        <v>1000</v>
      </c>
      <c r="J9304" s="37">
        <f>Vata_Sales[[#This Row],[Quantity]]*Vata_Sales[[#This Row],[Rate]]</f>
        <v>8500</v>
      </c>
      <c r="L9304" s="37">
        <f>Vata_Sales[[#This Row],[Price]]-Vata_Sales[[#This Row],[Discount]]</f>
        <v>8500</v>
      </c>
      <c r="N9304" s="3" t="str">
        <f>VLOOKUP(Vata_Sales[[#This Row],[Product Name]],Category_table[#Data],2,0)</f>
        <v>2no</v>
      </c>
      <c r="O9304" s="3">
        <f>VLOOKUP(Vata_Sales[[#This Row],[Product Name]],Category_table[#Data],3,0)</f>
        <v>3</v>
      </c>
      <c r="P9304" s="41">
        <f>VLOOKUP(Vata_Sales[[#This Row],[Product Name]],Category_table[],4,0)</f>
        <v>3</v>
      </c>
    </row>
    <row r="9305" spans="1:16" ht="25.5" customHeight="1" x14ac:dyDescent="0.25">
      <c r="A9305" s="3">
        <v>446</v>
      </c>
      <c r="B9305" s="35">
        <v>45596</v>
      </c>
      <c r="C9305" s="3" t="s">
        <v>906</v>
      </c>
      <c r="D9305" s="3" t="s">
        <v>203</v>
      </c>
      <c r="E9305" s="3" t="s">
        <v>282</v>
      </c>
      <c r="F9305" s="3">
        <v>1000</v>
      </c>
      <c r="G9305" s="3">
        <v>8.1999999999999993</v>
      </c>
      <c r="H9305" s="39">
        <f>Vata_Sales[[#This Row],[Final Price]]/Vata_Sales[[#This Row],[Actual Quantity]]</f>
        <v>8.1999999999999993</v>
      </c>
      <c r="I9305" s="36">
        <f>IF(Vata_Sales[[#This Row],[Ref Unit]]="Single",Vata_Sales[[#This Row],[Quantity]],VLOOKUP(Vata_Sales[[#This Row],[Ref Unit]],Cat_Unit[],2,0)*Vata_Sales[[#This Row],[Quantity]])</f>
        <v>1000</v>
      </c>
      <c r="J9305" s="37">
        <f>Vata_Sales[[#This Row],[Quantity]]*Vata_Sales[[#This Row],[Rate]]</f>
        <v>8200</v>
      </c>
      <c r="L9305" s="37">
        <f>Vata_Sales[[#This Row],[Price]]-Vata_Sales[[#This Row],[Discount]]</f>
        <v>8200</v>
      </c>
      <c r="N9305" s="3" t="str">
        <f>VLOOKUP(Vata_Sales[[#This Row],[Product Name]],Category_table[#Data],2,0)</f>
        <v>Kara</v>
      </c>
      <c r="O9305" s="3">
        <f>VLOOKUP(Vata_Sales[[#This Row],[Product Name]],Category_table[#Data],3,0)</f>
        <v>4</v>
      </c>
      <c r="P9305" s="41">
        <f>VLOOKUP(Vata_Sales[[#This Row],[Product Name]],Category_table[],4,0)</f>
        <v>4</v>
      </c>
    </row>
    <row r="9306" spans="1:16" ht="25.5" customHeight="1" x14ac:dyDescent="0.25">
      <c r="A9306" s="3">
        <v>447</v>
      </c>
      <c r="B9306" s="35">
        <v>45596</v>
      </c>
      <c r="C9306" s="3" t="s">
        <v>165</v>
      </c>
      <c r="D9306" s="3" t="s">
        <v>203</v>
      </c>
      <c r="E9306" s="3" t="s">
        <v>282</v>
      </c>
      <c r="F9306" s="3">
        <v>1000</v>
      </c>
      <c r="G9306" s="3">
        <v>7</v>
      </c>
      <c r="H9306" s="39">
        <f>Vata_Sales[[#This Row],[Final Price]]/Vata_Sales[[#This Row],[Actual Quantity]]</f>
        <v>7</v>
      </c>
      <c r="I9306" s="36">
        <f>IF(Vata_Sales[[#This Row],[Ref Unit]]="Single",Vata_Sales[[#This Row],[Quantity]],VLOOKUP(Vata_Sales[[#This Row],[Ref Unit]],Cat_Unit[],2,0)*Vata_Sales[[#This Row],[Quantity]])</f>
        <v>1000</v>
      </c>
      <c r="J9306" s="37">
        <f>Vata_Sales[[#This Row],[Quantity]]*Vata_Sales[[#This Row],[Rate]]</f>
        <v>7000</v>
      </c>
      <c r="L9306" s="37">
        <f>Vata_Sales[[#This Row],[Price]]-Vata_Sales[[#This Row],[Discount]]</f>
        <v>7000</v>
      </c>
      <c r="N9306" s="3" t="str">
        <f>VLOOKUP(Vata_Sales[[#This Row],[Product Name]],Category_table[#Data],2,0)</f>
        <v>Kara</v>
      </c>
      <c r="O9306" s="3">
        <f>VLOOKUP(Vata_Sales[[#This Row],[Product Name]],Category_table[#Data],3,0)</f>
        <v>4</v>
      </c>
      <c r="P9306" s="41">
        <f>VLOOKUP(Vata_Sales[[#This Row],[Product Name]],Category_table[],4,0)</f>
        <v>4</v>
      </c>
    </row>
    <row r="9307" spans="1:16" ht="25.5" customHeight="1" x14ac:dyDescent="0.25">
      <c r="A9307" s="3">
        <v>448</v>
      </c>
      <c r="B9307" s="35">
        <v>45596</v>
      </c>
      <c r="C9307" s="3" t="s">
        <v>806</v>
      </c>
      <c r="D9307" s="3" t="s">
        <v>163</v>
      </c>
      <c r="E9307" s="3" t="s">
        <v>282</v>
      </c>
      <c r="F9307" s="3">
        <v>2000</v>
      </c>
      <c r="G9307" s="3">
        <v>8.5</v>
      </c>
      <c r="H9307" s="39">
        <f>Vata_Sales[[#This Row],[Final Price]]/Vata_Sales[[#This Row],[Actual Quantity]]</f>
        <v>8.5</v>
      </c>
      <c r="I9307" s="36">
        <f>IF(Vata_Sales[[#This Row],[Ref Unit]]="Single",Vata_Sales[[#This Row],[Quantity]],VLOOKUP(Vata_Sales[[#This Row],[Ref Unit]],Cat_Unit[],2,0)*Vata_Sales[[#This Row],[Quantity]])</f>
        <v>2000</v>
      </c>
      <c r="J9307" s="37">
        <f>Vata_Sales[[#This Row],[Quantity]]*Vata_Sales[[#This Row],[Rate]]</f>
        <v>17000</v>
      </c>
      <c r="L9307" s="37">
        <f>Vata_Sales[[#This Row],[Price]]-Vata_Sales[[#This Row],[Discount]]</f>
        <v>17000</v>
      </c>
      <c r="N9307" s="3" t="str">
        <f>VLOOKUP(Vata_Sales[[#This Row],[Product Name]],Category_table[#Data],2,0)</f>
        <v>2no</v>
      </c>
      <c r="O9307" s="3">
        <f>VLOOKUP(Vata_Sales[[#This Row],[Product Name]],Category_table[#Data],3,0)</f>
        <v>3</v>
      </c>
      <c r="P9307" s="41">
        <f>VLOOKUP(Vata_Sales[[#This Row],[Product Name]],Category_table[],4,0)</f>
        <v>3</v>
      </c>
    </row>
    <row r="9308" spans="1:16" ht="25.5" customHeight="1" x14ac:dyDescent="0.25">
      <c r="A9308" s="3">
        <v>449</v>
      </c>
      <c r="B9308" s="35">
        <v>45597</v>
      </c>
      <c r="C9308" s="3" t="s">
        <v>897</v>
      </c>
      <c r="D9308" s="3" t="s">
        <v>163</v>
      </c>
      <c r="E9308" s="3" t="s">
        <v>282</v>
      </c>
      <c r="F9308" s="3">
        <v>2000</v>
      </c>
      <c r="G9308" s="3">
        <v>8</v>
      </c>
      <c r="H9308" s="39">
        <f>Vata_Sales[[#This Row],[Final Price]]/Vata_Sales[[#This Row],[Actual Quantity]]</f>
        <v>8</v>
      </c>
      <c r="I9308" s="36">
        <f>IF(Vata_Sales[[#This Row],[Ref Unit]]="Single",Vata_Sales[[#This Row],[Quantity]],VLOOKUP(Vata_Sales[[#This Row],[Ref Unit]],Cat_Unit[],2,0)*Vata_Sales[[#This Row],[Quantity]])</f>
        <v>2000</v>
      </c>
      <c r="J9308" s="37">
        <f>Vata_Sales[[#This Row],[Quantity]]*Vata_Sales[[#This Row],[Rate]]</f>
        <v>16000</v>
      </c>
      <c r="L9308" s="37">
        <f>Vata_Sales[[#This Row],[Price]]-Vata_Sales[[#This Row],[Discount]]</f>
        <v>16000</v>
      </c>
      <c r="N9308" s="3" t="str">
        <f>VLOOKUP(Vata_Sales[[#This Row],[Product Name]],Category_table[#Data],2,0)</f>
        <v>2no</v>
      </c>
      <c r="O9308" s="3">
        <f>VLOOKUP(Vata_Sales[[#This Row],[Product Name]],Category_table[#Data],3,0)</f>
        <v>3</v>
      </c>
      <c r="P9308" s="41">
        <f>VLOOKUP(Vata_Sales[[#This Row],[Product Name]],Category_table[],4,0)</f>
        <v>3</v>
      </c>
    </row>
    <row r="9309" spans="1:16" ht="25.5" customHeight="1" x14ac:dyDescent="0.25">
      <c r="A9309" s="3">
        <v>450</v>
      </c>
      <c r="B9309" s="35">
        <v>45597</v>
      </c>
      <c r="C9309" s="3" t="s">
        <v>922</v>
      </c>
      <c r="D9309" s="3" t="s">
        <v>252</v>
      </c>
      <c r="E9309" s="3" t="s">
        <v>282</v>
      </c>
      <c r="F9309" s="3">
        <v>150</v>
      </c>
      <c r="G9309" s="3">
        <v>10</v>
      </c>
      <c r="H9309" s="39">
        <f>Vata_Sales[[#This Row],[Final Price]]/Vata_Sales[[#This Row],[Actual Quantity]]</f>
        <v>10</v>
      </c>
      <c r="I9309" s="36">
        <f>IF(Vata_Sales[[#This Row],[Ref Unit]]="Single",Vata_Sales[[#This Row],[Quantity]],VLOOKUP(Vata_Sales[[#This Row],[Ref Unit]],Cat_Unit[],2,0)*Vata_Sales[[#This Row],[Quantity]])</f>
        <v>150</v>
      </c>
      <c r="J9309" s="37">
        <f>Vata_Sales[[#This Row],[Quantity]]*Vata_Sales[[#This Row],[Rate]]</f>
        <v>1500</v>
      </c>
      <c r="L9309" s="37">
        <f>Vata_Sales[[#This Row],[Price]]-Vata_Sales[[#This Row],[Discount]]</f>
        <v>1500</v>
      </c>
      <c r="N9309" s="3" t="str">
        <f>VLOOKUP(Vata_Sales[[#This Row],[Product Name]],Category_table[#Data],2,0)</f>
        <v>1no</v>
      </c>
      <c r="O9309" s="3">
        <f>VLOOKUP(Vata_Sales[[#This Row],[Product Name]],Category_table[#Data],3,0)</f>
        <v>1</v>
      </c>
      <c r="P9309" s="41">
        <f>VLOOKUP(Vata_Sales[[#This Row],[Product Name]],Category_table[],4,0)</f>
        <v>1</v>
      </c>
    </row>
    <row r="9310" spans="1:16" ht="25.5" customHeight="1" x14ac:dyDescent="0.25">
      <c r="A9310" s="3">
        <v>451</v>
      </c>
      <c r="B9310" s="35">
        <v>45597</v>
      </c>
      <c r="C9310" s="3" t="s">
        <v>922</v>
      </c>
      <c r="D9310" s="3" t="s">
        <v>163</v>
      </c>
      <c r="E9310" s="3" t="s">
        <v>282</v>
      </c>
      <c r="F9310" s="3">
        <v>2000</v>
      </c>
      <c r="G9310" s="3">
        <v>8</v>
      </c>
      <c r="H9310" s="39">
        <f>Vata_Sales[[#This Row],[Final Price]]/Vata_Sales[[#This Row],[Actual Quantity]]</f>
        <v>8</v>
      </c>
      <c r="I9310" s="36">
        <f>IF(Vata_Sales[[#This Row],[Ref Unit]]="Single",Vata_Sales[[#This Row],[Quantity]],VLOOKUP(Vata_Sales[[#This Row],[Ref Unit]],Cat_Unit[],2,0)*Vata_Sales[[#This Row],[Quantity]])</f>
        <v>2000</v>
      </c>
      <c r="J9310" s="37">
        <f>Vata_Sales[[#This Row],[Quantity]]*Vata_Sales[[#This Row],[Rate]]</f>
        <v>16000</v>
      </c>
      <c r="L9310" s="37">
        <f>Vata_Sales[[#This Row],[Price]]-Vata_Sales[[#This Row],[Discount]]</f>
        <v>16000</v>
      </c>
      <c r="N9310" s="3" t="str">
        <f>VLOOKUP(Vata_Sales[[#This Row],[Product Name]],Category_table[#Data],2,0)</f>
        <v>2no</v>
      </c>
      <c r="O9310" s="3">
        <f>VLOOKUP(Vata_Sales[[#This Row],[Product Name]],Category_table[#Data],3,0)</f>
        <v>3</v>
      </c>
      <c r="P9310" s="41">
        <f>VLOOKUP(Vata_Sales[[#This Row],[Product Name]],Category_table[],4,0)</f>
        <v>3</v>
      </c>
    </row>
    <row r="9311" spans="1:16" ht="25.5" customHeight="1" x14ac:dyDescent="0.25">
      <c r="A9311" s="3">
        <v>452</v>
      </c>
      <c r="B9311" s="35">
        <v>45598</v>
      </c>
      <c r="C9311" s="3" t="s">
        <v>922</v>
      </c>
      <c r="D9311" s="3" t="s">
        <v>163</v>
      </c>
      <c r="E9311" s="3" t="s">
        <v>282</v>
      </c>
      <c r="F9311" s="3">
        <v>500</v>
      </c>
      <c r="G9311" s="3">
        <v>9</v>
      </c>
      <c r="H9311" s="39">
        <f>Vata_Sales[[#This Row],[Final Price]]/Vata_Sales[[#This Row],[Actual Quantity]]</f>
        <v>9</v>
      </c>
      <c r="I9311" s="36">
        <f>IF(Vata_Sales[[#This Row],[Ref Unit]]="Single",Vata_Sales[[#This Row],[Quantity]],VLOOKUP(Vata_Sales[[#This Row],[Ref Unit]],Cat_Unit[],2,0)*Vata_Sales[[#This Row],[Quantity]])</f>
        <v>500</v>
      </c>
      <c r="J9311" s="37">
        <f>Vata_Sales[[#This Row],[Quantity]]*Vata_Sales[[#This Row],[Rate]]</f>
        <v>4500</v>
      </c>
      <c r="L9311" s="37">
        <f>Vata_Sales[[#This Row],[Price]]-Vata_Sales[[#This Row],[Discount]]</f>
        <v>4500</v>
      </c>
      <c r="N9311" s="3" t="str">
        <f>VLOOKUP(Vata_Sales[[#This Row],[Product Name]],Category_table[#Data],2,0)</f>
        <v>2no</v>
      </c>
      <c r="O9311" s="3">
        <f>VLOOKUP(Vata_Sales[[#This Row],[Product Name]],Category_table[#Data],3,0)</f>
        <v>3</v>
      </c>
      <c r="P9311" s="41">
        <f>VLOOKUP(Vata_Sales[[#This Row],[Product Name]],Category_table[],4,0)</f>
        <v>3</v>
      </c>
    </row>
    <row r="9312" spans="1:16" ht="25.5" customHeight="1" x14ac:dyDescent="0.25">
      <c r="A9312" s="3">
        <v>453</v>
      </c>
      <c r="B9312" s="35">
        <v>45598</v>
      </c>
      <c r="C9312" s="3" t="s">
        <v>906</v>
      </c>
      <c r="D9312" s="3" t="s">
        <v>163</v>
      </c>
      <c r="E9312" s="3" t="s">
        <v>282</v>
      </c>
      <c r="F9312" s="3">
        <v>2000</v>
      </c>
      <c r="G9312" s="3">
        <v>8</v>
      </c>
      <c r="H9312" s="39">
        <f>Vata_Sales[[#This Row],[Final Price]]/Vata_Sales[[#This Row],[Actual Quantity]]</f>
        <v>8</v>
      </c>
      <c r="I9312" s="36">
        <f>IF(Vata_Sales[[#This Row],[Ref Unit]]="Single",Vata_Sales[[#This Row],[Quantity]],VLOOKUP(Vata_Sales[[#This Row],[Ref Unit]],Cat_Unit[],2,0)*Vata_Sales[[#This Row],[Quantity]])</f>
        <v>2000</v>
      </c>
      <c r="J9312" s="37">
        <f>Vata_Sales[[#This Row],[Quantity]]*Vata_Sales[[#This Row],[Rate]]</f>
        <v>16000</v>
      </c>
      <c r="L9312" s="37">
        <f>Vata_Sales[[#This Row],[Price]]-Vata_Sales[[#This Row],[Discount]]</f>
        <v>16000</v>
      </c>
      <c r="N9312" s="3" t="str">
        <f>VLOOKUP(Vata_Sales[[#This Row],[Product Name]],Category_table[#Data],2,0)</f>
        <v>2no</v>
      </c>
      <c r="O9312" s="3">
        <f>VLOOKUP(Vata_Sales[[#This Row],[Product Name]],Category_table[#Data],3,0)</f>
        <v>3</v>
      </c>
      <c r="P9312" s="41">
        <f>VLOOKUP(Vata_Sales[[#This Row],[Product Name]],Category_table[],4,0)</f>
        <v>3</v>
      </c>
    </row>
    <row r="9313" spans="1:16" ht="25.5" customHeight="1" x14ac:dyDescent="0.25">
      <c r="A9313" s="3">
        <v>454</v>
      </c>
      <c r="B9313" s="35">
        <v>45598</v>
      </c>
      <c r="C9313" s="3" t="s">
        <v>906</v>
      </c>
      <c r="D9313" s="3" t="s">
        <v>34</v>
      </c>
      <c r="E9313" s="3" t="s">
        <v>282</v>
      </c>
      <c r="F9313" s="3">
        <v>500</v>
      </c>
      <c r="G9313" s="3">
        <v>6.5</v>
      </c>
      <c r="H9313" s="39">
        <f>Vata_Sales[[#This Row],[Final Price]]/Vata_Sales[[#This Row],[Actual Quantity]]</f>
        <v>6.5</v>
      </c>
      <c r="I9313" s="36">
        <f>IF(Vata_Sales[[#This Row],[Ref Unit]]="Single",Vata_Sales[[#This Row],[Quantity]],VLOOKUP(Vata_Sales[[#This Row],[Ref Unit]],Cat_Unit[],2,0)*Vata_Sales[[#This Row],[Quantity]])</f>
        <v>500</v>
      </c>
      <c r="J9313" s="37">
        <f>Vata_Sales[[#This Row],[Quantity]]*Vata_Sales[[#This Row],[Rate]]</f>
        <v>3250</v>
      </c>
      <c r="L9313" s="37">
        <f>Vata_Sales[[#This Row],[Price]]-Vata_Sales[[#This Row],[Discount]]</f>
        <v>3250</v>
      </c>
      <c r="N9313" s="3" t="str">
        <f>VLOOKUP(Vata_Sales[[#This Row],[Product Name]],Category_table[#Data],2,0)</f>
        <v>Goyra</v>
      </c>
      <c r="O9313" s="3">
        <f>VLOOKUP(Vata_Sales[[#This Row],[Product Name]],Category_table[#Data],3,0)</f>
        <v>6</v>
      </c>
      <c r="P9313" s="41">
        <f>VLOOKUP(Vata_Sales[[#This Row],[Product Name]],Category_table[],4,0)</f>
        <v>6</v>
      </c>
    </row>
    <row r="9314" spans="1:16" ht="25.5" customHeight="1" x14ac:dyDescent="0.25">
      <c r="A9314" s="3">
        <v>455</v>
      </c>
      <c r="B9314" s="35">
        <v>45598</v>
      </c>
      <c r="C9314" s="3" t="s">
        <v>151</v>
      </c>
      <c r="D9314" s="3" t="s">
        <v>163</v>
      </c>
      <c r="E9314" s="3" t="s">
        <v>282</v>
      </c>
      <c r="F9314" s="3">
        <v>1000</v>
      </c>
      <c r="G9314" s="3">
        <v>8.5</v>
      </c>
      <c r="H9314" s="39">
        <f>Vata_Sales[[#This Row],[Final Price]]/Vata_Sales[[#This Row],[Actual Quantity]]</f>
        <v>8.5</v>
      </c>
      <c r="I9314" s="36">
        <f>IF(Vata_Sales[[#This Row],[Ref Unit]]="Single",Vata_Sales[[#This Row],[Quantity]],VLOOKUP(Vata_Sales[[#This Row],[Ref Unit]],Cat_Unit[],2,0)*Vata_Sales[[#This Row],[Quantity]])</f>
        <v>1000</v>
      </c>
      <c r="J9314" s="37">
        <f>Vata_Sales[[#This Row],[Quantity]]*Vata_Sales[[#This Row],[Rate]]</f>
        <v>8500</v>
      </c>
      <c r="L9314" s="37">
        <f>Vata_Sales[[#This Row],[Price]]-Vata_Sales[[#This Row],[Discount]]</f>
        <v>8500</v>
      </c>
      <c r="N9314" s="3" t="str">
        <f>VLOOKUP(Vata_Sales[[#This Row],[Product Name]],Category_table[#Data],2,0)</f>
        <v>2no</v>
      </c>
      <c r="O9314" s="3">
        <f>VLOOKUP(Vata_Sales[[#This Row],[Product Name]],Category_table[#Data],3,0)</f>
        <v>3</v>
      </c>
      <c r="P9314" s="41">
        <f>VLOOKUP(Vata_Sales[[#This Row],[Product Name]],Category_table[],4,0)</f>
        <v>3</v>
      </c>
    </row>
    <row r="9315" spans="1:16" ht="25.5" customHeight="1" x14ac:dyDescent="0.25">
      <c r="A9315" s="3">
        <v>456</v>
      </c>
      <c r="B9315" s="35">
        <v>45599</v>
      </c>
      <c r="C9315" s="3" t="s">
        <v>897</v>
      </c>
      <c r="D9315" s="3" t="s">
        <v>163</v>
      </c>
      <c r="E9315" s="3" t="s">
        <v>282</v>
      </c>
      <c r="F9315" s="3">
        <v>2000</v>
      </c>
      <c r="G9315" s="3">
        <v>8</v>
      </c>
      <c r="H9315" s="39">
        <f>Vata_Sales[[#This Row],[Final Price]]/Vata_Sales[[#This Row],[Actual Quantity]]</f>
        <v>8</v>
      </c>
      <c r="I9315" s="36">
        <f>IF(Vata_Sales[[#This Row],[Ref Unit]]="Single",Vata_Sales[[#This Row],[Quantity]],VLOOKUP(Vata_Sales[[#This Row],[Ref Unit]],Cat_Unit[],2,0)*Vata_Sales[[#This Row],[Quantity]])</f>
        <v>2000</v>
      </c>
      <c r="J9315" s="37">
        <f>Vata_Sales[[#This Row],[Quantity]]*Vata_Sales[[#This Row],[Rate]]</f>
        <v>16000</v>
      </c>
      <c r="L9315" s="37">
        <f>Vata_Sales[[#This Row],[Price]]-Vata_Sales[[#This Row],[Discount]]</f>
        <v>16000</v>
      </c>
      <c r="N9315" s="3" t="str">
        <f>VLOOKUP(Vata_Sales[[#This Row],[Product Name]],Category_table[#Data],2,0)</f>
        <v>2no</v>
      </c>
      <c r="O9315" s="3">
        <f>VLOOKUP(Vata_Sales[[#This Row],[Product Name]],Category_table[#Data],3,0)</f>
        <v>3</v>
      </c>
      <c r="P9315" s="41">
        <f>VLOOKUP(Vata_Sales[[#This Row],[Product Name]],Category_table[],4,0)</f>
        <v>3</v>
      </c>
    </row>
    <row r="9316" spans="1:16" ht="25.5" customHeight="1" x14ac:dyDescent="0.25">
      <c r="A9316" s="3">
        <v>457</v>
      </c>
      <c r="B9316" s="35">
        <v>45599</v>
      </c>
      <c r="C9316" s="3" t="s">
        <v>897</v>
      </c>
      <c r="D9316" s="3" t="s">
        <v>163</v>
      </c>
      <c r="E9316" s="3" t="s">
        <v>282</v>
      </c>
      <c r="F9316" s="3">
        <v>100</v>
      </c>
      <c r="G9316" s="3">
        <v>8</v>
      </c>
      <c r="H9316" s="39">
        <f>Vata_Sales[[#This Row],[Final Price]]/Vata_Sales[[#This Row],[Actual Quantity]]</f>
        <v>8</v>
      </c>
      <c r="I9316" s="36">
        <f>IF(Vata_Sales[[#This Row],[Ref Unit]]="Single",Vata_Sales[[#This Row],[Quantity]],VLOOKUP(Vata_Sales[[#This Row],[Ref Unit]],Cat_Unit[],2,0)*Vata_Sales[[#This Row],[Quantity]])</f>
        <v>100</v>
      </c>
      <c r="J9316" s="37">
        <f>Vata_Sales[[#This Row],[Quantity]]*Vata_Sales[[#This Row],[Rate]]</f>
        <v>800</v>
      </c>
      <c r="L9316" s="37">
        <f>Vata_Sales[[#This Row],[Price]]-Vata_Sales[[#This Row],[Discount]]</f>
        <v>800</v>
      </c>
      <c r="N9316" s="3" t="str">
        <f>VLOOKUP(Vata_Sales[[#This Row],[Product Name]],Category_table[#Data],2,0)</f>
        <v>2no</v>
      </c>
      <c r="O9316" s="3">
        <f>VLOOKUP(Vata_Sales[[#This Row],[Product Name]],Category_table[#Data],3,0)</f>
        <v>3</v>
      </c>
      <c r="P9316" s="41">
        <f>VLOOKUP(Vata_Sales[[#This Row],[Product Name]],Category_table[],4,0)</f>
        <v>3</v>
      </c>
    </row>
    <row r="9317" spans="1:16" ht="25.5" customHeight="1" x14ac:dyDescent="0.25">
      <c r="A9317" s="3">
        <v>458</v>
      </c>
      <c r="B9317" s="35">
        <v>45599</v>
      </c>
      <c r="C9317" s="3" t="s">
        <v>806</v>
      </c>
      <c r="D9317" s="3" t="s">
        <v>203</v>
      </c>
      <c r="E9317" s="3" t="s">
        <v>282</v>
      </c>
      <c r="F9317" s="3">
        <v>1200</v>
      </c>
      <c r="G9317" s="3">
        <v>7</v>
      </c>
      <c r="H9317" s="39">
        <f>Vata_Sales[[#This Row],[Final Price]]/Vata_Sales[[#This Row],[Actual Quantity]]</f>
        <v>7</v>
      </c>
      <c r="I9317" s="36">
        <f>IF(Vata_Sales[[#This Row],[Ref Unit]]="Single",Vata_Sales[[#This Row],[Quantity]],VLOOKUP(Vata_Sales[[#This Row],[Ref Unit]],Cat_Unit[],2,0)*Vata_Sales[[#This Row],[Quantity]])</f>
        <v>1200</v>
      </c>
      <c r="J9317" s="37">
        <f>Vata_Sales[[#This Row],[Quantity]]*Vata_Sales[[#This Row],[Rate]]</f>
        <v>8400</v>
      </c>
      <c r="L9317" s="37">
        <f>Vata_Sales[[#This Row],[Price]]-Vata_Sales[[#This Row],[Discount]]</f>
        <v>8400</v>
      </c>
      <c r="N9317" s="3" t="str">
        <f>VLOOKUP(Vata_Sales[[#This Row],[Product Name]],Category_table[#Data],2,0)</f>
        <v>Kara</v>
      </c>
      <c r="O9317" s="3">
        <f>VLOOKUP(Vata_Sales[[#This Row],[Product Name]],Category_table[#Data],3,0)</f>
        <v>4</v>
      </c>
      <c r="P9317" s="41">
        <f>VLOOKUP(Vata_Sales[[#This Row],[Product Name]],Category_table[],4,0)</f>
        <v>4</v>
      </c>
    </row>
    <row r="9318" spans="1:16" ht="25.5" customHeight="1" x14ac:dyDescent="0.25">
      <c r="A9318" s="3">
        <v>459</v>
      </c>
      <c r="B9318" s="35">
        <v>45599</v>
      </c>
      <c r="C9318" s="3" t="s">
        <v>897</v>
      </c>
      <c r="D9318" s="3" t="s">
        <v>163</v>
      </c>
      <c r="E9318" s="3" t="s">
        <v>282</v>
      </c>
      <c r="F9318" s="3">
        <v>1000</v>
      </c>
      <c r="G9318" s="3">
        <v>8</v>
      </c>
      <c r="H9318" s="39">
        <f>Vata_Sales[[#This Row],[Final Price]]/Vata_Sales[[#This Row],[Actual Quantity]]</f>
        <v>8</v>
      </c>
      <c r="I9318" s="36">
        <f>IF(Vata_Sales[[#This Row],[Ref Unit]]="Single",Vata_Sales[[#This Row],[Quantity]],VLOOKUP(Vata_Sales[[#This Row],[Ref Unit]],Cat_Unit[],2,0)*Vata_Sales[[#This Row],[Quantity]])</f>
        <v>1000</v>
      </c>
      <c r="J9318" s="37">
        <f>Vata_Sales[[#This Row],[Quantity]]*Vata_Sales[[#This Row],[Rate]]</f>
        <v>8000</v>
      </c>
      <c r="L9318" s="37">
        <f>Vata_Sales[[#This Row],[Price]]-Vata_Sales[[#This Row],[Discount]]</f>
        <v>8000</v>
      </c>
      <c r="N9318" s="3" t="str">
        <f>VLOOKUP(Vata_Sales[[#This Row],[Product Name]],Category_table[#Data],2,0)</f>
        <v>2no</v>
      </c>
      <c r="O9318" s="3">
        <f>VLOOKUP(Vata_Sales[[#This Row],[Product Name]],Category_table[#Data],3,0)</f>
        <v>3</v>
      </c>
      <c r="P9318" s="41">
        <f>VLOOKUP(Vata_Sales[[#This Row],[Product Name]],Category_table[],4,0)</f>
        <v>3</v>
      </c>
    </row>
    <row r="9319" spans="1:16" ht="25.5" customHeight="1" x14ac:dyDescent="0.25">
      <c r="A9319" s="3">
        <v>460</v>
      </c>
      <c r="B9319" s="35">
        <v>45600</v>
      </c>
      <c r="C9319" s="3" t="s">
        <v>151</v>
      </c>
      <c r="D9319" s="3" t="s">
        <v>164</v>
      </c>
      <c r="E9319" s="3" t="s">
        <v>282</v>
      </c>
      <c r="F9319" s="3">
        <v>500</v>
      </c>
      <c r="G9319" s="3">
        <v>5</v>
      </c>
      <c r="H9319" s="39">
        <f>Vata_Sales[[#This Row],[Final Price]]/Vata_Sales[[#This Row],[Actual Quantity]]</f>
        <v>5</v>
      </c>
      <c r="I9319" s="36">
        <f>IF(Vata_Sales[[#This Row],[Ref Unit]]="Single",Vata_Sales[[#This Row],[Quantity]],VLOOKUP(Vata_Sales[[#This Row],[Ref Unit]],Cat_Unit[],2,0)*Vata_Sales[[#This Row],[Quantity]])</f>
        <v>500</v>
      </c>
      <c r="J9319" s="37">
        <f>Vata_Sales[[#This Row],[Quantity]]*Vata_Sales[[#This Row],[Rate]]</f>
        <v>2500</v>
      </c>
      <c r="L9319" s="37">
        <f>Vata_Sales[[#This Row],[Price]]-Vata_Sales[[#This Row],[Discount]]</f>
        <v>2500</v>
      </c>
      <c r="N9319" s="3" t="str">
        <f>VLOOKUP(Vata_Sales[[#This Row],[Product Name]],Category_table[#Data],2,0)</f>
        <v>3no</v>
      </c>
      <c r="O9319" s="3">
        <f>VLOOKUP(Vata_Sales[[#This Row],[Product Name]],Category_table[#Data],3,0)</f>
        <v>5</v>
      </c>
      <c r="P9319" s="41">
        <f>VLOOKUP(Vata_Sales[[#This Row],[Product Name]],Category_table[],4,0)</f>
        <v>5</v>
      </c>
    </row>
    <row r="9320" spans="1:16" ht="25.5" customHeight="1" x14ac:dyDescent="0.25">
      <c r="A9320" s="3">
        <v>461</v>
      </c>
      <c r="B9320" s="35">
        <v>45600</v>
      </c>
      <c r="C9320" s="3" t="s">
        <v>165</v>
      </c>
      <c r="D9320" s="3" t="s">
        <v>164</v>
      </c>
      <c r="E9320" s="3" t="s">
        <v>282</v>
      </c>
      <c r="F9320" s="3">
        <v>1000</v>
      </c>
      <c r="G9320" s="3">
        <v>5</v>
      </c>
      <c r="H9320" s="39">
        <f>Vata_Sales[[#This Row],[Final Price]]/Vata_Sales[[#This Row],[Actual Quantity]]</f>
        <v>5</v>
      </c>
      <c r="I9320" s="36">
        <f>IF(Vata_Sales[[#This Row],[Ref Unit]]="Single",Vata_Sales[[#This Row],[Quantity]],VLOOKUP(Vata_Sales[[#This Row],[Ref Unit]],Cat_Unit[],2,0)*Vata_Sales[[#This Row],[Quantity]])</f>
        <v>1000</v>
      </c>
      <c r="J9320" s="37">
        <f>Vata_Sales[[#This Row],[Quantity]]*Vata_Sales[[#This Row],[Rate]]</f>
        <v>5000</v>
      </c>
      <c r="L9320" s="37">
        <f>Vata_Sales[[#This Row],[Price]]-Vata_Sales[[#This Row],[Discount]]</f>
        <v>5000</v>
      </c>
      <c r="N9320" s="3" t="str">
        <f>VLOOKUP(Vata_Sales[[#This Row],[Product Name]],Category_table[#Data],2,0)</f>
        <v>3no</v>
      </c>
      <c r="O9320" s="3">
        <f>VLOOKUP(Vata_Sales[[#This Row],[Product Name]],Category_table[#Data],3,0)</f>
        <v>5</v>
      </c>
      <c r="P9320" s="41">
        <f>VLOOKUP(Vata_Sales[[#This Row],[Product Name]],Category_table[],4,0)</f>
        <v>5</v>
      </c>
    </row>
    <row r="9321" spans="1:16" ht="25.5" customHeight="1" x14ac:dyDescent="0.25">
      <c r="A9321" s="3">
        <v>462</v>
      </c>
      <c r="B9321" s="35">
        <v>45600</v>
      </c>
      <c r="C9321" s="3" t="s">
        <v>897</v>
      </c>
      <c r="D9321" s="3" t="s">
        <v>203</v>
      </c>
      <c r="E9321" s="3" t="s">
        <v>282</v>
      </c>
      <c r="F9321" s="3">
        <v>2000</v>
      </c>
      <c r="G9321" s="3">
        <v>7</v>
      </c>
      <c r="H9321" s="39">
        <f>Vata_Sales[[#This Row],[Final Price]]/Vata_Sales[[#This Row],[Actual Quantity]]</f>
        <v>7</v>
      </c>
      <c r="I9321" s="36">
        <f>IF(Vata_Sales[[#This Row],[Ref Unit]]="Single",Vata_Sales[[#This Row],[Quantity]],VLOOKUP(Vata_Sales[[#This Row],[Ref Unit]],Cat_Unit[],2,0)*Vata_Sales[[#This Row],[Quantity]])</f>
        <v>2000</v>
      </c>
      <c r="J9321" s="37">
        <f>Vata_Sales[[#This Row],[Quantity]]*Vata_Sales[[#This Row],[Rate]]</f>
        <v>14000</v>
      </c>
      <c r="L9321" s="37">
        <f>Vata_Sales[[#This Row],[Price]]-Vata_Sales[[#This Row],[Discount]]</f>
        <v>14000</v>
      </c>
      <c r="N9321" s="3" t="str">
        <f>VLOOKUP(Vata_Sales[[#This Row],[Product Name]],Category_table[#Data],2,0)</f>
        <v>Kara</v>
      </c>
      <c r="O9321" s="3">
        <f>VLOOKUP(Vata_Sales[[#This Row],[Product Name]],Category_table[#Data],3,0)</f>
        <v>4</v>
      </c>
      <c r="P9321" s="41">
        <f>VLOOKUP(Vata_Sales[[#This Row],[Product Name]],Category_table[],4,0)</f>
        <v>4</v>
      </c>
    </row>
    <row r="9322" spans="1:16" ht="25.5" customHeight="1" x14ac:dyDescent="0.25">
      <c r="A9322" s="3">
        <v>463</v>
      </c>
      <c r="B9322" s="35">
        <v>45601</v>
      </c>
      <c r="C9322" s="3" t="s">
        <v>897</v>
      </c>
      <c r="D9322" s="3" t="s">
        <v>203</v>
      </c>
      <c r="E9322" s="3" t="s">
        <v>282</v>
      </c>
      <c r="F9322" s="3">
        <v>1000</v>
      </c>
      <c r="G9322" s="3">
        <v>7</v>
      </c>
      <c r="H9322" s="39">
        <f>Vata_Sales[[#This Row],[Final Price]]/Vata_Sales[[#This Row],[Actual Quantity]]</f>
        <v>7</v>
      </c>
      <c r="I9322" s="36">
        <f>IF(Vata_Sales[[#This Row],[Ref Unit]]="Single",Vata_Sales[[#This Row],[Quantity]],VLOOKUP(Vata_Sales[[#This Row],[Ref Unit]],Cat_Unit[],2,0)*Vata_Sales[[#This Row],[Quantity]])</f>
        <v>1000</v>
      </c>
      <c r="J9322" s="37">
        <f>Vata_Sales[[#This Row],[Quantity]]*Vata_Sales[[#This Row],[Rate]]</f>
        <v>7000</v>
      </c>
      <c r="L9322" s="37">
        <f>Vata_Sales[[#This Row],[Price]]-Vata_Sales[[#This Row],[Discount]]</f>
        <v>7000</v>
      </c>
      <c r="N9322" s="3" t="str">
        <f>VLOOKUP(Vata_Sales[[#This Row],[Product Name]],Category_table[#Data],2,0)</f>
        <v>Kara</v>
      </c>
      <c r="O9322" s="3">
        <f>VLOOKUP(Vata_Sales[[#This Row],[Product Name]],Category_table[#Data],3,0)</f>
        <v>4</v>
      </c>
      <c r="P9322" s="41">
        <f>VLOOKUP(Vata_Sales[[#This Row],[Product Name]],Category_table[],4,0)</f>
        <v>4</v>
      </c>
    </row>
    <row r="9323" spans="1:16" ht="25.5" customHeight="1" x14ac:dyDescent="0.25">
      <c r="A9323" s="3">
        <v>464</v>
      </c>
      <c r="B9323" s="35">
        <v>45601</v>
      </c>
      <c r="C9323" s="3" t="s">
        <v>151</v>
      </c>
      <c r="D9323" s="3" t="s">
        <v>203</v>
      </c>
      <c r="E9323" s="3" t="s">
        <v>282</v>
      </c>
      <c r="F9323" s="3">
        <v>1000</v>
      </c>
      <c r="G9323" s="3">
        <v>7</v>
      </c>
      <c r="H9323" s="39">
        <f>Vata_Sales[[#This Row],[Final Price]]/Vata_Sales[[#This Row],[Actual Quantity]]</f>
        <v>7</v>
      </c>
      <c r="I9323" s="36">
        <f>IF(Vata_Sales[[#This Row],[Ref Unit]]="Single",Vata_Sales[[#This Row],[Quantity]],VLOOKUP(Vata_Sales[[#This Row],[Ref Unit]],Cat_Unit[],2,0)*Vata_Sales[[#This Row],[Quantity]])</f>
        <v>1000</v>
      </c>
      <c r="J9323" s="37">
        <f>Vata_Sales[[#This Row],[Quantity]]*Vata_Sales[[#This Row],[Rate]]</f>
        <v>7000</v>
      </c>
      <c r="L9323" s="37">
        <f>Vata_Sales[[#This Row],[Price]]-Vata_Sales[[#This Row],[Discount]]</f>
        <v>7000</v>
      </c>
      <c r="N9323" s="3" t="str">
        <f>VLOOKUP(Vata_Sales[[#This Row],[Product Name]],Category_table[#Data],2,0)</f>
        <v>Kara</v>
      </c>
      <c r="O9323" s="3">
        <f>VLOOKUP(Vata_Sales[[#This Row],[Product Name]],Category_table[#Data],3,0)</f>
        <v>4</v>
      </c>
      <c r="P9323" s="41">
        <f>VLOOKUP(Vata_Sales[[#This Row],[Product Name]],Category_table[],4,0)</f>
        <v>4</v>
      </c>
    </row>
    <row r="9324" spans="1:16" ht="25.5" customHeight="1" x14ac:dyDescent="0.25">
      <c r="A9324" s="3">
        <v>465</v>
      </c>
      <c r="B9324" s="35">
        <v>45601</v>
      </c>
      <c r="C9324" s="3" t="s">
        <v>165</v>
      </c>
      <c r="D9324" s="3" t="s">
        <v>149</v>
      </c>
      <c r="E9324" s="3" t="s">
        <v>27</v>
      </c>
      <c r="F9324" s="3">
        <v>1</v>
      </c>
      <c r="G9324" s="3">
        <v>1300</v>
      </c>
      <c r="H9324" s="39">
        <f>Vata_Sales[[#This Row],[Final Price]]/Vata_Sales[[#This Row],[Actual Quantity]]</f>
        <v>2.1666666666666665</v>
      </c>
      <c r="I9324" s="36">
        <f>IF(Vata_Sales[[#This Row],[Ref Unit]]="Single",Vata_Sales[[#This Row],[Quantity]],VLOOKUP(Vata_Sales[[#This Row],[Ref Unit]],Cat_Unit[],2,0)*Vata_Sales[[#This Row],[Quantity]])</f>
        <v>600</v>
      </c>
      <c r="J9324" s="37">
        <f>Vata_Sales[[#This Row],[Quantity]]*Vata_Sales[[#This Row],[Rate]]</f>
        <v>1300</v>
      </c>
      <c r="L9324" s="37">
        <f>Vata_Sales[[#This Row],[Price]]-Vata_Sales[[#This Row],[Discount]]</f>
        <v>1300</v>
      </c>
      <c r="N9324" s="3" t="str">
        <f>VLOOKUP(Vata_Sales[[#This Row],[Product Name]],Category_table[#Data],2,0)</f>
        <v>Adla_3</v>
      </c>
      <c r="O9324" s="3">
        <f>VLOOKUP(Vata_Sales[[#This Row],[Product Name]],Category_table[#Data],3,0)</f>
        <v>9</v>
      </c>
      <c r="P9324" s="41">
        <f>VLOOKUP(Vata_Sales[[#This Row],[Product Name]],Category_table[],4,0)</f>
        <v>7</v>
      </c>
    </row>
    <row r="9325" spans="1:16" ht="25.5" customHeight="1" x14ac:dyDescent="0.25">
      <c r="A9325" s="3">
        <v>466</v>
      </c>
      <c r="B9325" s="35">
        <v>45601</v>
      </c>
      <c r="C9325" s="3" t="s">
        <v>151</v>
      </c>
      <c r="D9325" s="3" t="s">
        <v>164</v>
      </c>
      <c r="E9325" s="3" t="s">
        <v>282</v>
      </c>
      <c r="F9325" s="3">
        <v>500</v>
      </c>
      <c r="G9325" s="3">
        <v>5</v>
      </c>
      <c r="H9325" s="39">
        <f>Vata_Sales[[#This Row],[Final Price]]/Vata_Sales[[#This Row],[Actual Quantity]]</f>
        <v>5</v>
      </c>
      <c r="I9325" s="36">
        <f>IF(Vata_Sales[[#This Row],[Ref Unit]]="Single",Vata_Sales[[#This Row],[Quantity]],VLOOKUP(Vata_Sales[[#This Row],[Ref Unit]],Cat_Unit[],2,0)*Vata_Sales[[#This Row],[Quantity]])</f>
        <v>500</v>
      </c>
      <c r="J9325" s="37">
        <f>Vata_Sales[[#This Row],[Quantity]]*Vata_Sales[[#This Row],[Rate]]</f>
        <v>2500</v>
      </c>
      <c r="L9325" s="37">
        <f>Vata_Sales[[#This Row],[Price]]-Vata_Sales[[#This Row],[Discount]]</f>
        <v>2500</v>
      </c>
      <c r="N9325" s="3" t="str">
        <f>VLOOKUP(Vata_Sales[[#This Row],[Product Name]],Category_table[#Data],2,0)</f>
        <v>3no</v>
      </c>
      <c r="O9325" s="3">
        <f>VLOOKUP(Vata_Sales[[#This Row],[Product Name]],Category_table[#Data],3,0)</f>
        <v>5</v>
      </c>
      <c r="P9325" s="41">
        <f>VLOOKUP(Vata_Sales[[#This Row],[Product Name]],Category_table[],4,0)</f>
        <v>5</v>
      </c>
    </row>
    <row r="9326" spans="1:16" ht="25.5" customHeight="1" x14ac:dyDescent="0.25">
      <c r="A9326" s="3">
        <v>467</v>
      </c>
      <c r="B9326" s="35">
        <v>45601</v>
      </c>
      <c r="C9326" s="3" t="s">
        <v>165</v>
      </c>
      <c r="D9326" s="3" t="s">
        <v>163</v>
      </c>
      <c r="E9326" s="3" t="s">
        <v>282</v>
      </c>
      <c r="F9326" s="3">
        <v>500</v>
      </c>
      <c r="G9326" s="3">
        <v>8</v>
      </c>
      <c r="H9326" s="39">
        <f>Vata_Sales[[#This Row],[Final Price]]/Vata_Sales[[#This Row],[Actual Quantity]]</f>
        <v>8</v>
      </c>
      <c r="I9326" s="36">
        <f>IF(Vata_Sales[[#This Row],[Ref Unit]]="Single",Vata_Sales[[#This Row],[Quantity]],VLOOKUP(Vata_Sales[[#This Row],[Ref Unit]],Cat_Unit[],2,0)*Vata_Sales[[#This Row],[Quantity]])</f>
        <v>500</v>
      </c>
      <c r="J9326" s="37">
        <f>Vata_Sales[[#This Row],[Quantity]]*Vata_Sales[[#This Row],[Rate]]</f>
        <v>4000</v>
      </c>
      <c r="L9326" s="37">
        <f>Vata_Sales[[#This Row],[Price]]-Vata_Sales[[#This Row],[Discount]]</f>
        <v>4000</v>
      </c>
      <c r="N9326" s="3" t="str">
        <f>VLOOKUP(Vata_Sales[[#This Row],[Product Name]],Category_table[#Data],2,0)</f>
        <v>2no</v>
      </c>
      <c r="O9326" s="3">
        <f>VLOOKUP(Vata_Sales[[#This Row],[Product Name]],Category_table[#Data],3,0)</f>
        <v>3</v>
      </c>
      <c r="P9326" s="41">
        <f>VLOOKUP(Vata_Sales[[#This Row],[Product Name]],Category_table[],4,0)</f>
        <v>3</v>
      </c>
    </row>
    <row r="9327" spans="1:16" ht="25.5" customHeight="1" x14ac:dyDescent="0.25">
      <c r="A9327" s="3">
        <v>468</v>
      </c>
      <c r="B9327" s="35">
        <v>45601</v>
      </c>
      <c r="C9327" s="3" t="s">
        <v>151</v>
      </c>
      <c r="D9327" s="3" t="s">
        <v>203</v>
      </c>
      <c r="E9327" s="3" t="s">
        <v>282</v>
      </c>
      <c r="F9327" s="3">
        <v>1000</v>
      </c>
      <c r="G9327" s="3">
        <v>7</v>
      </c>
      <c r="H9327" s="39">
        <f>Vata_Sales[[#This Row],[Final Price]]/Vata_Sales[[#This Row],[Actual Quantity]]</f>
        <v>7</v>
      </c>
      <c r="I9327" s="36">
        <f>IF(Vata_Sales[[#This Row],[Ref Unit]]="Single",Vata_Sales[[#This Row],[Quantity]],VLOOKUP(Vata_Sales[[#This Row],[Ref Unit]],Cat_Unit[],2,0)*Vata_Sales[[#This Row],[Quantity]])</f>
        <v>1000</v>
      </c>
      <c r="J9327" s="37">
        <f>Vata_Sales[[#This Row],[Quantity]]*Vata_Sales[[#This Row],[Rate]]</f>
        <v>7000</v>
      </c>
      <c r="L9327" s="37">
        <f>Vata_Sales[[#This Row],[Price]]-Vata_Sales[[#This Row],[Discount]]</f>
        <v>7000</v>
      </c>
      <c r="N9327" s="3" t="str">
        <f>VLOOKUP(Vata_Sales[[#This Row],[Product Name]],Category_table[#Data],2,0)</f>
        <v>Kara</v>
      </c>
      <c r="O9327" s="3">
        <f>VLOOKUP(Vata_Sales[[#This Row],[Product Name]],Category_table[#Data],3,0)</f>
        <v>4</v>
      </c>
      <c r="P9327" s="41">
        <f>VLOOKUP(Vata_Sales[[#This Row],[Product Name]],Category_table[],4,0)</f>
        <v>4</v>
      </c>
    </row>
    <row r="9328" spans="1:16" ht="25.5" customHeight="1" x14ac:dyDescent="0.25">
      <c r="A9328" s="3">
        <v>469</v>
      </c>
      <c r="B9328" s="35">
        <v>45601</v>
      </c>
      <c r="C9328" s="3" t="s">
        <v>906</v>
      </c>
      <c r="D9328" s="3" t="s">
        <v>203</v>
      </c>
      <c r="E9328" s="3" t="s">
        <v>282</v>
      </c>
      <c r="F9328" s="3">
        <v>2000</v>
      </c>
      <c r="G9328" s="3">
        <v>7</v>
      </c>
      <c r="H9328" s="39">
        <f>Vata_Sales[[#This Row],[Final Price]]/Vata_Sales[[#This Row],[Actual Quantity]]</f>
        <v>7</v>
      </c>
      <c r="I9328" s="36">
        <f>IF(Vata_Sales[[#This Row],[Ref Unit]]="Single",Vata_Sales[[#This Row],[Quantity]],VLOOKUP(Vata_Sales[[#This Row],[Ref Unit]],Cat_Unit[],2,0)*Vata_Sales[[#This Row],[Quantity]])</f>
        <v>2000</v>
      </c>
      <c r="J9328" s="37">
        <f>Vata_Sales[[#This Row],[Quantity]]*Vata_Sales[[#This Row],[Rate]]</f>
        <v>14000</v>
      </c>
      <c r="L9328" s="37">
        <f>Vata_Sales[[#This Row],[Price]]-Vata_Sales[[#This Row],[Discount]]</f>
        <v>14000</v>
      </c>
      <c r="N9328" s="3" t="str">
        <f>VLOOKUP(Vata_Sales[[#This Row],[Product Name]],Category_table[#Data],2,0)</f>
        <v>Kara</v>
      </c>
      <c r="O9328" s="3">
        <f>VLOOKUP(Vata_Sales[[#This Row],[Product Name]],Category_table[#Data],3,0)</f>
        <v>4</v>
      </c>
      <c r="P9328" s="41">
        <f>VLOOKUP(Vata_Sales[[#This Row],[Product Name]],Category_table[],4,0)</f>
        <v>4</v>
      </c>
    </row>
    <row r="9329" spans="1:16" ht="25.5" customHeight="1" x14ac:dyDescent="0.25">
      <c r="A9329" s="3">
        <v>470</v>
      </c>
      <c r="B9329" s="35">
        <v>45601</v>
      </c>
      <c r="C9329" s="3" t="s">
        <v>906</v>
      </c>
      <c r="D9329" s="3" t="s">
        <v>203</v>
      </c>
      <c r="E9329" s="3" t="s">
        <v>282</v>
      </c>
      <c r="F9329" s="3">
        <v>1000</v>
      </c>
      <c r="G9329" s="3">
        <v>6.8</v>
      </c>
      <c r="H9329" s="39">
        <f>Vata_Sales[[#This Row],[Final Price]]/Vata_Sales[[#This Row],[Actual Quantity]]</f>
        <v>6.8</v>
      </c>
      <c r="I9329" s="36">
        <f>IF(Vata_Sales[[#This Row],[Ref Unit]]="Single",Vata_Sales[[#This Row],[Quantity]],VLOOKUP(Vata_Sales[[#This Row],[Ref Unit]],Cat_Unit[],2,0)*Vata_Sales[[#This Row],[Quantity]])</f>
        <v>1000</v>
      </c>
      <c r="J9329" s="37">
        <f>Vata_Sales[[#This Row],[Quantity]]*Vata_Sales[[#This Row],[Rate]]</f>
        <v>6800</v>
      </c>
      <c r="L9329" s="37">
        <f>Vata_Sales[[#This Row],[Price]]-Vata_Sales[[#This Row],[Discount]]</f>
        <v>6800</v>
      </c>
      <c r="N9329" s="3" t="str">
        <f>VLOOKUP(Vata_Sales[[#This Row],[Product Name]],Category_table[#Data],2,0)</f>
        <v>Kara</v>
      </c>
      <c r="O9329" s="3">
        <f>VLOOKUP(Vata_Sales[[#This Row],[Product Name]],Category_table[#Data],3,0)</f>
        <v>4</v>
      </c>
      <c r="P9329" s="41">
        <f>VLOOKUP(Vata_Sales[[#This Row],[Product Name]],Category_table[],4,0)</f>
        <v>4</v>
      </c>
    </row>
    <row r="9330" spans="1:16" ht="25.5" customHeight="1" x14ac:dyDescent="0.25">
      <c r="A9330" s="3">
        <v>471</v>
      </c>
      <c r="B9330" s="35">
        <v>45602</v>
      </c>
      <c r="C9330" s="3" t="s">
        <v>922</v>
      </c>
      <c r="D9330" s="3" t="s">
        <v>163</v>
      </c>
      <c r="E9330" s="3" t="s">
        <v>282</v>
      </c>
      <c r="F9330" s="3">
        <v>500</v>
      </c>
      <c r="G9330" s="3">
        <v>7.8</v>
      </c>
      <c r="H9330" s="39">
        <f>Vata_Sales[[#This Row],[Final Price]]/Vata_Sales[[#This Row],[Actual Quantity]]</f>
        <v>7.8</v>
      </c>
      <c r="I9330" s="36">
        <f>IF(Vata_Sales[[#This Row],[Ref Unit]]="Single",Vata_Sales[[#This Row],[Quantity]],VLOOKUP(Vata_Sales[[#This Row],[Ref Unit]],Cat_Unit[],2,0)*Vata_Sales[[#This Row],[Quantity]])</f>
        <v>500</v>
      </c>
      <c r="J9330" s="37">
        <f>Vata_Sales[[#This Row],[Quantity]]*Vata_Sales[[#This Row],[Rate]]</f>
        <v>3900</v>
      </c>
      <c r="L9330" s="37">
        <f>Vata_Sales[[#This Row],[Price]]-Vata_Sales[[#This Row],[Discount]]</f>
        <v>3900</v>
      </c>
      <c r="N9330" s="3" t="str">
        <f>VLOOKUP(Vata_Sales[[#This Row],[Product Name]],Category_table[#Data],2,0)</f>
        <v>2no</v>
      </c>
      <c r="O9330" s="3">
        <f>VLOOKUP(Vata_Sales[[#This Row],[Product Name]],Category_table[#Data],3,0)</f>
        <v>3</v>
      </c>
      <c r="P9330" s="41">
        <f>VLOOKUP(Vata_Sales[[#This Row],[Product Name]],Category_table[],4,0)</f>
        <v>3</v>
      </c>
    </row>
    <row r="9331" spans="1:16" ht="25.5" customHeight="1" x14ac:dyDescent="0.25">
      <c r="A9331" s="3">
        <v>472</v>
      </c>
      <c r="B9331" s="35">
        <v>45602</v>
      </c>
      <c r="C9331" s="3" t="s">
        <v>151</v>
      </c>
      <c r="D9331" s="3" t="s">
        <v>940</v>
      </c>
      <c r="E9331" s="3" t="s">
        <v>194</v>
      </c>
      <c r="F9331" s="3">
        <v>30</v>
      </c>
      <c r="G9331" s="3">
        <v>100</v>
      </c>
      <c r="H9331" s="39">
        <f>Vata_Sales[[#This Row],[Final Price]]/Vata_Sales[[#This Row],[Actual Quantity]]</f>
        <v>10</v>
      </c>
      <c r="I9331" s="36">
        <f>IF(Vata_Sales[[#This Row],[Ref Unit]]="Single",Vata_Sales[[#This Row],[Quantity]],VLOOKUP(Vata_Sales[[#This Row],[Ref Unit]],Cat_Unit[],2,0)*Vata_Sales[[#This Row],[Quantity]])</f>
        <v>300</v>
      </c>
      <c r="J9331" s="37">
        <f>Vata_Sales[[#This Row],[Quantity]]*Vata_Sales[[#This Row],[Rate]]</f>
        <v>3000</v>
      </c>
      <c r="L9331" s="37">
        <f>Vata_Sales[[#This Row],[Price]]-Vata_Sales[[#This Row],[Discount]]</f>
        <v>3000</v>
      </c>
      <c r="N9331" s="3" t="str">
        <f>VLOOKUP(Vata_Sales[[#This Row],[Product Name]],Category_table[#Data],2,0)</f>
        <v>Khowa</v>
      </c>
      <c r="O9331" s="3">
        <f>VLOOKUP(Vata_Sales[[#This Row],[Product Name]],Category_table[#Data],3,0)</f>
        <v>8</v>
      </c>
      <c r="P9331" s="41">
        <f>VLOOKUP(Vata_Sales[[#This Row],[Product Name]],Category_table[],4,0)</f>
        <v>7</v>
      </c>
    </row>
    <row r="9332" spans="1:16" ht="25.5" customHeight="1" x14ac:dyDescent="0.25">
      <c r="A9332" s="3">
        <v>473</v>
      </c>
      <c r="B9332" s="35">
        <v>45602</v>
      </c>
      <c r="C9332" s="3" t="s">
        <v>897</v>
      </c>
      <c r="D9332" s="3" t="s">
        <v>149</v>
      </c>
      <c r="E9332" s="3" t="s">
        <v>27</v>
      </c>
      <c r="F9332" s="3">
        <v>1</v>
      </c>
      <c r="G9332" s="3">
        <v>1300</v>
      </c>
      <c r="H9332" s="39">
        <f>Vata_Sales[[#This Row],[Final Price]]/Vata_Sales[[#This Row],[Actual Quantity]]</f>
        <v>2.1666666666666665</v>
      </c>
      <c r="I9332" s="36">
        <f>IF(Vata_Sales[[#This Row],[Ref Unit]]="Single",Vata_Sales[[#This Row],[Quantity]],VLOOKUP(Vata_Sales[[#This Row],[Ref Unit]],Cat_Unit[],2,0)*Vata_Sales[[#This Row],[Quantity]])</f>
        <v>600</v>
      </c>
      <c r="J9332" s="37">
        <f>Vata_Sales[[#This Row],[Quantity]]*Vata_Sales[[#This Row],[Rate]]</f>
        <v>1300</v>
      </c>
      <c r="L9332" s="37">
        <f>Vata_Sales[[#This Row],[Price]]-Vata_Sales[[#This Row],[Discount]]</f>
        <v>1300</v>
      </c>
      <c r="N9332" s="3" t="str">
        <f>VLOOKUP(Vata_Sales[[#This Row],[Product Name]],Category_table[#Data],2,0)</f>
        <v>Adla_3</v>
      </c>
      <c r="O9332" s="3">
        <f>VLOOKUP(Vata_Sales[[#This Row],[Product Name]],Category_table[#Data],3,0)</f>
        <v>9</v>
      </c>
      <c r="P9332" s="41">
        <f>VLOOKUP(Vata_Sales[[#This Row],[Product Name]],Category_table[],4,0)</f>
        <v>7</v>
      </c>
    </row>
    <row r="9333" spans="1:16" ht="25.5" customHeight="1" x14ac:dyDescent="0.25">
      <c r="A9333" s="3">
        <v>474</v>
      </c>
      <c r="B9333" s="35">
        <v>45602</v>
      </c>
      <c r="C9333" s="3" t="s">
        <v>922</v>
      </c>
      <c r="D9333" s="3" t="s">
        <v>163</v>
      </c>
      <c r="E9333" s="3" t="s">
        <v>282</v>
      </c>
      <c r="F9333" s="3">
        <v>1000</v>
      </c>
      <c r="G9333" s="3">
        <v>8</v>
      </c>
      <c r="H9333" s="39">
        <f>Vata_Sales[[#This Row],[Final Price]]/Vata_Sales[[#This Row],[Actual Quantity]]</f>
        <v>8</v>
      </c>
      <c r="I9333" s="36">
        <f>IF(Vata_Sales[[#This Row],[Ref Unit]]="Single",Vata_Sales[[#This Row],[Quantity]],VLOOKUP(Vata_Sales[[#This Row],[Ref Unit]],Cat_Unit[],2,0)*Vata_Sales[[#This Row],[Quantity]])</f>
        <v>1000</v>
      </c>
      <c r="J9333" s="37">
        <f>Vata_Sales[[#This Row],[Quantity]]*Vata_Sales[[#This Row],[Rate]]</f>
        <v>8000</v>
      </c>
      <c r="L9333" s="37">
        <f>Vata_Sales[[#This Row],[Price]]-Vata_Sales[[#This Row],[Discount]]</f>
        <v>8000</v>
      </c>
      <c r="N9333" s="3" t="str">
        <f>VLOOKUP(Vata_Sales[[#This Row],[Product Name]],Category_table[#Data],2,0)</f>
        <v>2no</v>
      </c>
      <c r="O9333" s="3">
        <f>VLOOKUP(Vata_Sales[[#This Row],[Product Name]],Category_table[#Data],3,0)</f>
        <v>3</v>
      </c>
      <c r="P9333" s="41">
        <f>VLOOKUP(Vata_Sales[[#This Row],[Product Name]],Category_table[],4,0)</f>
        <v>3</v>
      </c>
    </row>
    <row r="9334" spans="1:16" ht="25.5" customHeight="1" x14ac:dyDescent="0.25">
      <c r="A9334" s="3">
        <v>475</v>
      </c>
      <c r="B9334" s="35">
        <v>45602</v>
      </c>
      <c r="C9334" s="3" t="s">
        <v>897</v>
      </c>
      <c r="D9334" s="3" t="s">
        <v>163</v>
      </c>
      <c r="E9334" s="3" t="s">
        <v>282</v>
      </c>
      <c r="F9334" s="3">
        <v>100</v>
      </c>
      <c r="G9334" s="3">
        <v>8.5</v>
      </c>
      <c r="H9334" s="39">
        <f>Vata_Sales[[#This Row],[Final Price]]/Vata_Sales[[#This Row],[Actual Quantity]]</f>
        <v>8.5</v>
      </c>
      <c r="I9334" s="36">
        <f>IF(Vata_Sales[[#This Row],[Ref Unit]]="Single",Vata_Sales[[#This Row],[Quantity]],VLOOKUP(Vata_Sales[[#This Row],[Ref Unit]],Cat_Unit[],2,0)*Vata_Sales[[#This Row],[Quantity]])</f>
        <v>100</v>
      </c>
      <c r="J9334" s="37">
        <f>Vata_Sales[[#This Row],[Quantity]]*Vata_Sales[[#This Row],[Rate]]</f>
        <v>850</v>
      </c>
      <c r="L9334" s="37">
        <f>Vata_Sales[[#This Row],[Price]]-Vata_Sales[[#This Row],[Discount]]</f>
        <v>850</v>
      </c>
      <c r="N9334" s="3" t="str">
        <f>VLOOKUP(Vata_Sales[[#This Row],[Product Name]],Category_table[#Data],2,0)</f>
        <v>2no</v>
      </c>
      <c r="O9334" s="3">
        <f>VLOOKUP(Vata_Sales[[#This Row],[Product Name]],Category_table[#Data],3,0)</f>
        <v>3</v>
      </c>
      <c r="P9334" s="41">
        <f>VLOOKUP(Vata_Sales[[#This Row],[Product Name]],Category_table[],4,0)</f>
        <v>3</v>
      </c>
    </row>
    <row r="9335" spans="1:16" ht="25.5" customHeight="1" x14ac:dyDescent="0.25">
      <c r="A9335" s="3">
        <v>476</v>
      </c>
      <c r="B9335" s="35">
        <v>45603</v>
      </c>
      <c r="C9335" s="3" t="s">
        <v>922</v>
      </c>
      <c r="D9335" s="3" t="s">
        <v>203</v>
      </c>
      <c r="E9335" s="3" t="s">
        <v>282</v>
      </c>
      <c r="F9335" s="3">
        <v>10000</v>
      </c>
      <c r="G9335" s="3">
        <v>7</v>
      </c>
      <c r="H9335" s="39">
        <f>Vata_Sales[[#This Row],[Final Price]]/Vata_Sales[[#This Row],[Actual Quantity]]</f>
        <v>7</v>
      </c>
      <c r="I9335" s="36">
        <f>IF(Vata_Sales[[#This Row],[Ref Unit]]="Single",Vata_Sales[[#This Row],[Quantity]],VLOOKUP(Vata_Sales[[#This Row],[Ref Unit]],Cat_Unit[],2,0)*Vata_Sales[[#This Row],[Quantity]])</f>
        <v>10000</v>
      </c>
      <c r="J9335" s="37">
        <f>Vata_Sales[[#This Row],[Quantity]]*Vata_Sales[[#This Row],[Rate]]</f>
        <v>70000</v>
      </c>
      <c r="L9335" s="37">
        <f>Vata_Sales[[#This Row],[Price]]-Vata_Sales[[#This Row],[Discount]]</f>
        <v>70000</v>
      </c>
      <c r="N9335" s="3" t="str">
        <f>VLOOKUP(Vata_Sales[[#This Row],[Product Name]],Category_table[#Data],2,0)</f>
        <v>Kara</v>
      </c>
      <c r="O9335" s="3">
        <f>VLOOKUP(Vata_Sales[[#This Row],[Product Name]],Category_table[#Data],3,0)</f>
        <v>4</v>
      </c>
      <c r="P9335" s="41">
        <f>VLOOKUP(Vata_Sales[[#This Row],[Product Name]],Category_table[],4,0)</f>
        <v>4</v>
      </c>
    </row>
    <row r="9336" spans="1:16" ht="25.5" customHeight="1" x14ac:dyDescent="0.25">
      <c r="A9336" s="3">
        <v>477</v>
      </c>
      <c r="B9336" s="35">
        <v>45604</v>
      </c>
      <c r="C9336" s="3" t="s">
        <v>1120</v>
      </c>
      <c r="D9336" s="3" t="s">
        <v>164</v>
      </c>
      <c r="E9336" s="3" t="s">
        <v>282</v>
      </c>
      <c r="F9336" s="3">
        <v>6000</v>
      </c>
      <c r="G9336" s="3">
        <v>4.7</v>
      </c>
      <c r="H9336" s="39">
        <f>Vata_Sales[[#This Row],[Final Price]]/Vata_Sales[[#This Row],[Actual Quantity]]</f>
        <v>4.7</v>
      </c>
      <c r="I9336" s="36">
        <f>IF(Vata_Sales[[#This Row],[Ref Unit]]="Single",Vata_Sales[[#This Row],[Quantity]],VLOOKUP(Vata_Sales[[#This Row],[Ref Unit]],Cat_Unit[],2,0)*Vata_Sales[[#This Row],[Quantity]])</f>
        <v>6000</v>
      </c>
      <c r="J9336" s="37">
        <f>Vata_Sales[[#This Row],[Quantity]]*Vata_Sales[[#This Row],[Rate]]</f>
        <v>28200</v>
      </c>
      <c r="L9336" s="37">
        <f>Vata_Sales[[#This Row],[Price]]-Vata_Sales[[#This Row],[Discount]]</f>
        <v>28200</v>
      </c>
      <c r="N9336" s="3" t="str">
        <f>VLOOKUP(Vata_Sales[[#This Row],[Product Name]],Category_table[#Data],2,0)</f>
        <v>3no</v>
      </c>
      <c r="O9336" s="3">
        <f>VLOOKUP(Vata_Sales[[#This Row],[Product Name]],Category_table[#Data],3,0)</f>
        <v>5</v>
      </c>
      <c r="P9336" s="41">
        <f>VLOOKUP(Vata_Sales[[#This Row],[Product Name]],Category_table[],4,0)</f>
        <v>5</v>
      </c>
    </row>
    <row r="9337" spans="1:16" ht="25.5" customHeight="1" x14ac:dyDescent="0.25">
      <c r="A9337" s="3">
        <v>478</v>
      </c>
      <c r="B9337" s="35">
        <v>45605</v>
      </c>
      <c r="C9337" s="3" t="s">
        <v>922</v>
      </c>
      <c r="D9337" s="3" t="s">
        <v>163</v>
      </c>
      <c r="E9337" s="3" t="s">
        <v>282</v>
      </c>
      <c r="F9337" s="3">
        <v>2000</v>
      </c>
      <c r="G9337" s="3">
        <v>8</v>
      </c>
      <c r="H9337" s="39">
        <f>Vata_Sales[[#This Row],[Final Price]]/Vata_Sales[[#This Row],[Actual Quantity]]</f>
        <v>8</v>
      </c>
      <c r="I9337" s="36">
        <f>IF(Vata_Sales[[#This Row],[Ref Unit]]="Single",Vata_Sales[[#This Row],[Quantity]],VLOOKUP(Vata_Sales[[#This Row],[Ref Unit]],Cat_Unit[],2,0)*Vata_Sales[[#This Row],[Quantity]])</f>
        <v>2000</v>
      </c>
      <c r="J9337" s="37">
        <f>Vata_Sales[[#This Row],[Quantity]]*Vata_Sales[[#This Row],[Rate]]</f>
        <v>16000</v>
      </c>
      <c r="L9337" s="37">
        <f>Vata_Sales[[#This Row],[Price]]-Vata_Sales[[#This Row],[Discount]]</f>
        <v>16000</v>
      </c>
      <c r="N9337" s="3" t="str">
        <f>VLOOKUP(Vata_Sales[[#This Row],[Product Name]],Category_table[#Data],2,0)</f>
        <v>2no</v>
      </c>
      <c r="O9337" s="3">
        <f>VLOOKUP(Vata_Sales[[#This Row],[Product Name]],Category_table[#Data],3,0)</f>
        <v>3</v>
      </c>
      <c r="P9337" s="41">
        <f>VLOOKUP(Vata_Sales[[#This Row],[Product Name]],Category_table[],4,0)</f>
        <v>3</v>
      </c>
    </row>
    <row r="9338" spans="1:16" ht="25.5" customHeight="1" x14ac:dyDescent="0.25">
      <c r="A9338" s="3">
        <v>479</v>
      </c>
      <c r="B9338" s="35">
        <v>45605</v>
      </c>
      <c r="C9338" s="3" t="s">
        <v>922</v>
      </c>
      <c r="D9338" s="3" t="s">
        <v>203</v>
      </c>
      <c r="E9338" s="3" t="s">
        <v>282</v>
      </c>
      <c r="F9338" s="3">
        <v>2000</v>
      </c>
      <c r="G9338" s="3">
        <v>7</v>
      </c>
      <c r="H9338" s="39">
        <f>Vata_Sales[[#This Row],[Final Price]]/Vata_Sales[[#This Row],[Actual Quantity]]</f>
        <v>7</v>
      </c>
      <c r="I9338" s="36">
        <f>IF(Vata_Sales[[#This Row],[Ref Unit]]="Single",Vata_Sales[[#This Row],[Quantity]],VLOOKUP(Vata_Sales[[#This Row],[Ref Unit]],Cat_Unit[],2,0)*Vata_Sales[[#This Row],[Quantity]])</f>
        <v>2000</v>
      </c>
      <c r="J9338" s="37">
        <f>Vata_Sales[[#This Row],[Quantity]]*Vata_Sales[[#This Row],[Rate]]</f>
        <v>14000</v>
      </c>
      <c r="L9338" s="37">
        <f>Vata_Sales[[#This Row],[Price]]-Vata_Sales[[#This Row],[Discount]]</f>
        <v>14000</v>
      </c>
      <c r="N9338" s="3" t="str">
        <f>VLOOKUP(Vata_Sales[[#This Row],[Product Name]],Category_table[#Data],2,0)</f>
        <v>Kara</v>
      </c>
      <c r="O9338" s="3">
        <f>VLOOKUP(Vata_Sales[[#This Row],[Product Name]],Category_table[#Data],3,0)</f>
        <v>4</v>
      </c>
      <c r="P9338" s="41">
        <f>VLOOKUP(Vata_Sales[[#This Row],[Product Name]],Category_table[],4,0)</f>
        <v>4</v>
      </c>
    </row>
    <row r="9339" spans="1:16" ht="25.5" customHeight="1" x14ac:dyDescent="0.25">
      <c r="A9339" s="3">
        <v>480</v>
      </c>
      <c r="B9339" s="35">
        <v>45605</v>
      </c>
      <c r="C9339" s="3" t="s">
        <v>922</v>
      </c>
      <c r="D9339" s="3" t="s">
        <v>163</v>
      </c>
      <c r="E9339" s="3" t="s">
        <v>282</v>
      </c>
      <c r="F9339" s="3">
        <v>1000</v>
      </c>
      <c r="G9339" s="3">
        <v>8</v>
      </c>
      <c r="H9339" s="39">
        <f>Vata_Sales[[#This Row],[Final Price]]/Vata_Sales[[#This Row],[Actual Quantity]]</f>
        <v>8</v>
      </c>
      <c r="I9339" s="36">
        <f>IF(Vata_Sales[[#This Row],[Ref Unit]]="Single",Vata_Sales[[#This Row],[Quantity]],VLOOKUP(Vata_Sales[[#This Row],[Ref Unit]],Cat_Unit[],2,0)*Vata_Sales[[#This Row],[Quantity]])</f>
        <v>1000</v>
      </c>
      <c r="J9339" s="37">
        <f>Vata_Sales[[#This Row],[Quantity]]*Vata_Sales[[#This Row],[Rate]]</f>
        <v>8000</v>
      </c>
      <c r="L9339" s="37">
        <f>Vata_Sales[[#This Row],[Price]]-Vata_Sales[[#This Row],[Discount]]</f>
        <v>8000</v>
      </c>
      <c r="N9339" s="3" t="str">
        <f>VLOOKUP(Vata_Sales[[#This Row],[Product Name]],Category_table[#Data],2,0)</f>
        <v>2no</v>
      </c>
      <c r="O9339" s="3">
        <f>VLOOKUP(Vata_Sales[[#This Row],[Product Name]],Category_table[#Data],3,0)</f>
        <v>3</v>
      </c>
      <c r="P9339" s="41">
        <f>VLOOKUP(Vata_Sales[[#This Row],[Product Name]],Category_table[],4,0)</f>
        <v>3</v>
      </c>
    </row>
    <row r="9340" spans="1:16" ht="25.5" customHeight="1" x14ac:dyDescent="0.25">
      <c r="A9340" s="3">
        <v>481</v>
      </c>
      <c r="B9340" s="35">
        <v>45606</v>
      </c>
      <c r="C9340" s="3" t="s">
        <v>906</v>
      </c>
      <c r="D9340" s="3" t="s">
        <v>34</v>
      </c>
      <c r="E9340" s="3" t="s">
        <v>282</v>
      </c>
      <c r="F9340" s="3">
        <v>200</v>
      </c>
      <c r="G9340" s="3">
        <v>7</v>
      </c>
      <c r="H9340" s="39">
        <f>Vata_Sales[[#This Row],[Final Price]]/Vata_Sales[[#This Row],[Actual Quantity]]</f>
        <v>7</v>
      </c>
      <c r="I9340" s="36">
        <f>IF(Vata_Sales[[#This Row],[Ref Unit]]="Single",Vata_Sales[[#This Row],[Quantity]],VLOOKUP(Vata_Sales[[#This Row],[Ref Unit]],Cat_Unit[],2,0)*Vata_Sales[[#This Row],[Quantity]])</f>
        <v>200</v>
      </c>
      <c r="J9340" s="37">
        <f>Vata_Sales[[#This Row],[Quantity]]*Vata_Sales[[#This Row],[Rate]]</f>
        <v>1400</v>
      </c>
      <c r="L9340" s="37">
        <f>Vata_Sales[[#This Row],[Price]]-Vata_Sales[[#This Row],[Discount]]</f>
        <v>1400</v>
      </c>
      <c r="N9340" s="3" t="str">
        <f>VLOOKUP(Vata_Sales[[#This Row],[Product Name]],Category_table[#Data],2,0)</f>
        <v>Goyra</v>
      </c>
      <c r="O9340" s="3">
        <f>VLOOKUP(Vata_Sales[[#This Row],[Product Name]],Category_table[#Data],3,0)</f>
        <v>6</v>
      </c>
      <c r="P9340" s="41">
        <f>VLOOKUP(Vata_Sales[[#This Row],[Product Name]],Category_table[],4,0)</f>
        <v>6</v>
      </c>
    </row>
    <row r="9341" spans="1:16" ht="25.5" customHeight="1" x14ac:dyDescent="0.25">
      <c r="A9341" s="3">
        <v>482</v>
      </c>
      <c r="B9341" s="35">
        <v>45606</v>
      </c>
      <c r="C9341" s="3" t="s">
        <v>1120</v>
      </c>
      <c r="D9341" s="3" t="s">
        <v>164</v>
      </c>
      <c r="E9341" s="3" t="s">
        <v>282</v>
      </c>
      <c r="F9341" s="3">
        <v>6000</v>
      </c>
      <c r="G9341" s="3">
        <v>4.7</v>
      </c>
      <c r="H9341" s="39">
        <f>Vata_Sales[[#This Row],[Final Price]]/Vata_Sales[[#This Row],[Actual Quantity]]</f>
        <v>4.7</v>
      </c>
      <c r="I9341" s="36">
        <f>IF(Vata_Sales[[#This Row],[Ref Unit]]="Single",Vata_Sales[[#This Row],[Quantity]],VLOOKUP(Vata_Sales[[#This Row],[Ref Unit]],Cat_Unit[],2,0)*Vata_Sales[[#This Row],[Quantity]])</f>
        <v>6000</v>
      </c>
      <c r="J9341" s="37">
        <f>Vata_Sales[[#This Row],[Quantity]]*Vata_Sales[[#This Row],[Rate]]</f>
        <v>28200</v>
      </c>
      <c r="L9341" s="37">
        <f>Vata_Sales[[#This Row],[Price]]-Vata_Sales[[#This Row],[Discount]]</f>
        <v>28200</v>
      </c>
      <c r="N9341" s="3" t="str">
        <f>VLOOKUP(Vata_Sales[[#This Row],[Product Name]],Category_table[#Data],2,0)</f>
        <v>3no</v>
      </c>
      <c r="O9341" s="3">
        <f>VLOOKUP(Vata_Sales[[#This Row],[Product Name]],Category_table[#Data],3,0)</f>
        <v>5</v>
      </c>
      <c r="P9341" s="41">
        <f>VLOOKUP(Vata_Sales[[#This Row],[Product Name]],Category_table[],4,0)</f>
        <v>5</v>
      </c>
    </row>
    <row r="9342" spans="1:16" ht="25.5" customHeight="1" x14ac:dyDescent="0.25">
      <c r="A9342" s="3">
        <v>483</v>
      </c>
      <c r="B9342" s="35">
        <v>45606</v>
      </c>
      <c r="C9342" s="3" t="s">
        <v>151</v>
      </c>
      <c r="D9342" s="3" t="s">
        <v>163</v>
      </c>
      <c r="E9342" s="3" t="s">
        <v>282</v>
      </c>
      <c r="F9342" s="3">
        <v>1000</v>
      </c>
      <c r="G9342" s="3">
        <v>8.5</v>
      </c>
      <c r="H9342" s="39">
        <f>Vata_Sales[[#This Row],[Final Price]]/Vata_Sales[[#This Row],[Actual Quantity]]</f>
        <v>8.5</v>
      </c>
      <c r="I9342" s="36">
        <f>IF(Vata_Sales[[#This Row],[Ref Unit]]="Single",Vata_Sales[[#This Row],[Quantity]],VLOOKUP(Vata_Sales[[#This Row],[Ref Unit]],Cat_Unit[],2,0)*Vata_Sales[[#This Row],[Quantity]])</f>
        <v>1000</v>
      </c>
      <c r="J9342" s="37">
        <f>Vata_Sales[[#This Row],[Quantity]]*Vata_Sales[[#This Row],[Rate]]</f>
        <v>8500</v>
      </c>
      <c r="L9342" s="37">
        <f>Vata_Sales[[#This Row],[Price]]-Vata_Sales[[#This Row],[Discount]]</f>
        <v>8500</v>
      </c>
      <c r="N9342" s="3" t="str">
        <f>VLOOKUP(Vata_Sales[[#This Row],[Product Name]],Category_table[#Data],2,0)</f>
        <v>2no</v>
      </c>
      <c r="O9342" s="3">
        <f>VLOOKUP(Vata_Sales[[#This Row],[Product Name]],Category_table[#Data],3,0)</f>
        <v>3</v>
      </c>
      <c r="P9342" s="41">
        <f>VLOOKUP(Vata_Sales[[#This Row],[Product Name]],Category_table[],4,0)</f>
        <v>3</v>
      </c>
    </row>
    <row r="9343" spans="1:16" ht="25.5" customHeight="1" x14ac:dyDescent="0.25">
      <c r="A9343" s="3">
        <v>484</v>
      </c>
      <c r="B9343" s="35">
        <v>45606</v>
      </c>
      <c r="C9343" s="3" t="s">
        <v>897</v>
      </c>
      <c r="D9343" s="3" t="s">
        <v>163</v>
      </c>
      <c r="E9343" s="3" t="s">
        <v>282</v>
      </c>
      <c r="F9343" s="3">
        <v>3300</v>
      </c>
      <c r="G9343" s="3">
        <v>8</v>
      </c>
      <c r="H9343" s="39">
        <f>Vata_Sales[[#This Row],[Final Price]]/Vata_Sales[[#This Row],[Actual Quantity]]</f>
        <v>8</v>
      </c>
      <c r="I9343" s="36">
        <f>IF(Vata_Sales[[#This Row],[Ref Unit]]="Single",Vata_Sales[[#This Row],[Quantity]],VLOOKUP(Vata_Sales[[#This Row],[Ref Unit]],Cat_Unit[],2,0)*Vata_Sales[[#This Row],[Quantity]])</f>
        <v>3300</v>
      </c>
      <c r="J9343" s="37">
        <f>Vata_Sales[[#This Row],[Quantity]]*Vata_Sales[[#This Row],[Rate]]</f>
        <v>26400</v>
      </c>
      <c r="L9343" s="37">
        <f>Vata_Sales[[#This Row],[Price]]-Vata_Sales[[#This Row],[Discount]]</f>
        <v>26400</v>
      </c>
      <c r="N9343" s="3" t="str">
        <f>VLOOKUP(Vata_Sales[[#This Row],[Product Name]],Category_table[#Data],2,0)</f>
        <v>2no</v>
      </c>
      <c r="O9343" s="3">
        <f>VLOOKUP(Vata_Sales[[#This Row],[Product Name]],Category_table[#Data],3,0)</f>
        <v>3</v>
      </c>
      <c r="P9343" s="41">
        <f>VLOOKUP(Vata_Sales[[#This Row],[Product Name]],Category_table[],4,0)</f>
        <v>3</v>
      </c>
    </row>
    <row r="9344" spans="1:16" ht="25.5" customHeight="1" x14ac:dyDescent="0.25">
      <c r="A9344" s="3">
        <v>485</v>
      </c>
      <c r="B9344" s="35">
        <v>45607</v>
      </c>
      <c r="C9344" s="3" t="s">
        <v>897</v>
      </c>
      <c r="D9344" s="3" t="s">
        <v>34</v>
      </c>
      <c r="E9344" s="3" t="s">
        <v>282</v>
      </c>
      <c r="F9344" s="3">
        <v>100</v>
      </c>
      <c r="G9344" s="3">
        <v>7</v>
      </c>
      <c r="H9344" s="39">
        <f>Vata_Sales[[#This Row],[Final Price]]/Vata_Sales[[#This Row],[Actual Quantity]]</f>
        <v>7</v>
      </c>
      <c r="I9344" s="36">
        <f>IF(Vata_Sales[[#This Row],[Ref Unit]]="Single",Vata_Sales[[#This Row],[Quantity]],VLOOKUP(Vata_Sales[[#This Row],[Ref Unit]],Cat_Unit[],2,0)*Vata_Sales[[#This Row],[Quantity]])</f>
        <v>100</v>
      </c>
      <c r="J9344" s="37">
        <f>Vata_Sales[[#This Row],[Quantity]]*Vata_Sales[[#This Row],[Rate]]</f>
        <v>700</v>
      </c>
      <c r="L9344" s="37">
        <f>Vata_Sales[[#This Row],[Price]]-Vata_Sales[[#This Row],[Discount]]</f>
        <v>700</v>
      </c>
      <c r="N9344" s="3" t="str">
        <f>VLOOKUP(Vata_Sales[[#This Row],[Product Name]],Category_table[#Data],2,0)</f>
        <v>Goyra</v>
      </c>
      <c r="O9344" s="3">
        <f>VLOOKUP(Vata_Sales[[#This Row],[Product Name]],Category_table[#Data],3,0)</f>
        <v>6</v>
      </c>
      <c r="P9344" s="41">
        <f>VLOOKUP(Vata_Sales[[#This Row],[Product Name]],Category_table[],4,0)</f>
        <v>6</v>
      </c>
    </row>
    <row r="9345" spans="1:16" ht="25.5" customHeight="1" x14ac:dyDescent="0.25">
      <c r="A9345" s="3">
        <v>486</v>
      </c>
      <c r="B9345" s="35">
        <v>45607</v>
      </c>
      <c r="C9345" s="3" t="s">
        <v>897</v>
      </c>
      <c r="D9345" s="3" t="s">
        <v>203</v>
      </c>
      <c r="E9345" s="3" t="s">
        <v>282</v>
      </c>
      <c r="F9345" s="3">
        <v>2000</v>
      </c>
      <c r="G9345" s="3">
        <v>7</v>
      </c>
      <c r="H9345" s="39">
        <f>Vata_Sales[[#This Row],[Final Price]]/Vata_Sales[[#This Row],[Actual Quantity]]</f>
        <v>7</v>
      </c>
      <c r="I9345" s="36">
        <f>IF(Vata_Sales[[#This Row],[Ref Unit]]="Single",Vata_Sales[[#This Row],[Quantity]],VLOOKUP(Vata_Sales[[#This Row],[Ref Unit]],Cat_Unit[],2,0)*Vata_Sales[[#This Row],[Quantity]])</f>
        <v>2000</v>
      </c>
      <c r="J9345" s="37">
        <f>Vata_Sales[[#This Row],[Quantity]]*Vata_Sales[[#This Row],[Rate]]</f>
        <v>14000</v>
      </c>
      <c r="L9345" s="37">
        <f>Vata_Sales[[#This Row],[Price]]-Vata_Sales[[#This Row],[Discount]]</f>
        <v>14000</v>
      </c>
      <c r="N9345" s="3" t="str">
        <f>VLOOKUP(Vata_Sales[[#This Row],[Product Name]],Category_table[#Data],2,0)</f>
        <v>Kara</v>
      </c>
      <c r="O9345" s="3">
        <f>VLOOKUP(Vata_Sales[[#This Row],[Product Name]],Category_table[#Data],3,0)</f>
        <v>4</v>
      </c>
      <c r="P9345" s="41">
        <f>VLOOKUP(Vata_Sales[[#This Row],[Product Name]],Category_table[],4,0)</f>
        <v>4</v>
      </c>
    </row>
    <row r="9346" spans="1:16" ht="25.5" customHeight="1" x14ac:dyDescent="0.25">
      <c r="A9346" s="3">
        <v>487</v>
      </c>
      <c r="B9346" s="35">
        <v>45607</v>
      </c>
      <c r="C9346" s="3" t="s">
        <v>897</v>
      </c>
      <c r="D9346" s="3" t="s">
        <v>163</v>
      </c>
      <c r="E9346" s="3" t="s">
        <v>282</v>
      </c>
      <c r="F9346" s="3">
        <v>1000</v>
      </c>
      <c r="G9346" s="3">
        <v>8</v>
      </c>
      <c r="H9346" s="39">
        <f>Vata_Sales[[#This Row],[Final Price]]/Vata_Sales[[#This Row],[Actual Quantity]]</f>
        <v>8</v>
      </c>
      <c r="I9346" s="36">
        <f>IF(Vata_Sales[[#This Row],[Ref Unit]]="Single",Vata_Sales[[#This Row],[Quantity]],VLOOKUP(Vata_Sales[[#This Row],[Ref Unit]],Cat_Unit[],2,0)*Vata_Sales[[#This Row],[Quantity]])</f>
        <v>1000</v>
      </c>
      <c r="J9346" s="37">
        <f>Vata_Sales[[#This Row],[Quantity]]*Vata_Sales[[#This Row],[Rate]]</f>
        <v>8000</v>
      </c>
      <c r="L9346" s="37">
        <f>Vata_Sales[[#This Row],[Price]]-Vata_Sales[[#This Row],[Discount]]</f>
        <v>8000</v>
      </c>
      <c r="N9346" s="3" t="str">
        <f>VLOOKUP(Vata_Sales[[#This Row],[Product Name]],Category_table[#Data],2,0)</f>
        <v>2no</v>
      </c>
      <c r="O9346" s="3">
        <f>VLOOKUP(Vata_Sales[[#This Row],[Product Name]],Category_table[#Data],3,0)</f>
        <v>3</v>
      </c>
      <c r="P9346" s="41">
        <f>VLOOKUP(Vata_Sales[[#This Row],[Product Name]],Category_table[],4,0)</f>
        <v>3</v>
      </c>
    </row>
    <row r="9347" spans="1:16" ht="25.5" customHeight="1" x14ac:dyDescent="0.25">
      <c r="A9347" s="3">
        <v>488</v>
      </c>
      <c r="B9347" s="35">
        <v>45607</v>
      </c>
      <c r="C9347" s="3" t="s">
        <v>922</v>
      </c>
      <c r="D9347" s="3" t="s">
        <v>163</v>
      </c>
      <c r="E9347" s="3" t="s">
        <v>282</v>
      </c>
      <c r="F9347" s="3">
        <v>1000</v>
      </c>
      <c r="G9347" s="3">
        <v>8</v>
      </c>
      <c r="H9347" s="39">
        <f>Vata_Sales[[#This Row],[Final Price]]/Vata_Sales[[#This Row],[Actual Quantity]]</f>
        <v>8</v>
      </c>
      <c r="I9347" s="36">
        <f>IF(Vata_Sales[[#This Row],[Ref Unit]]="Single",Vata_Sales[[#This Row],[Quantity]],VLOOKUP(Vata_Sales[[#This Row],[Ref Unit]],Cat_Unit[],2,0)*Vata_Sales[[#This Row],[Quantity]])</f>
        <v>1000</v>
      </c>
      <c r="J9347" s="37">
        <f>Vata_Sales[[#This Row],[Quantity]]*Vata_Sales[[#This Row],[Rate]]</f>
        <v>8000</v>
      </c>
      <c r="L9347" s="37">
        <f>Vata_Sales[[#This Row],[Price]]-Vata_Sales[[#This Row],[Discount]]</f>
        <v>8000</v>
      </c>
      <c r="N9347" s="3" t="str">
        <f>VLOOKUP(Vata_Sales[[#This Row],[Product Name]],Category_table[#Data],2,0)</f>
        <v>2no</v>
      </c>
      <c r="O9347" s="3">
        <f>VLOOKUP(Vata_Sales[[#This Row],[Product Name]],Category_table[#Data],3,0)</f>
        <v>3</v>
      </c>
      <c r="P9347" s="41">
        <f>VLOOKUP(Vata_Sales[[#This Row],[Product Name]],Category_table[],4,0)</f>
        <v>3</v>
      </c>
    </row>
    <row r="9348" spans="1:16" ht="25.5" customHeight="1" x14ac:dyDescent="0.25">
      <c r="A9348" s="3">
        <v>489</v>
      </c>
      <c r="B9348" s="35">
        <v>45607</v>
      </c>
      <c r="C9348" s="3" t="s">
        <v>897</v>
      </c>
      <c r="D9348" s="3" t="s">
        <v>203</v>
      </c>
      <c r="E9348" s="3" t="s">
        <v>282</v>
      </c>
      <c r="F9348" s="3">
        <v>500</v>
      </c>
      <c r="G9348" s="3">
        <v>7</v>
      </c>
      <c r="H9348" s="39">
        <f>Vata_Sales[[#This Row],[Final Price]]/Vata_Sales[[#This Row],[Actual Quantity]]</f>
        <v>7</v>
      </c>
      <c r="I9348" s="36">
        <f>IF(Vata_Sales[[#This Row],[Ref Unit]]="Single",Vata_Sales[[#This Row],[Quantity]],VLOOKUP(Vata_Sales[[#This Row],[Ref Unit]],Cat_Unit[],2,0)*Vata_Sales[[#This Row],[Quantity]])</f>
        <v>500</v>
      </c>
      <c r="J9348" s="37">
        <f>Vata_Sales[[#This Row],[Quantity]]*Vata_Sales[[#This Row],[Rate]]</f>
        <v>3500</v>
      </c>
      <c r="L9348" s="37">
        <f>Vata_Sales[[#This Row],[Price]]-Vata_Sales[[#This Row],[Discount]]</f>
        <v>3500</v>
      </c>
      <c r="N9348" s="3" t="str">
        <f>VLOOKUP(Vata_Sales[[#This Row],[Product Name]],Category_table[#Data],2,0)</f>
        <v>Kara</v>
      </c>
      <c r="O9348" s="3">
        <f>VLOOKUP(Vata_Sales[[#This Row],[Product Name]],Category_table[#Data],3,0)</f>
        <v>4</v>
      </c>
      <c r="P9348" s="41">
        <f>VLOOKUP(Vata_Sales[[#This Row],[Product Name]],Category_table[],4,0)</f>
        <v>4</v>
      </c>
    </row>
    <row r="9349" spans="1:16" ht="25.5" customHeight="1" x14ac:dyDescent="0.25">
      <c r="A9349" s="3">
        <v>490</v>
      </c>
      <c r="B9349" s="35">
        <v>45607</v>
      </c>
      <c r="C9349" s="3" t="s">
        <v>151</v>
      </c>
      <c r="D9349" s="3" t="s">
        <v>163</v>
      </c>
      <c r="E9349" s="3" t="s">
        <v>282</v>
      </c>
      <c r="F9349" s="3">
        <v>200</v>
      </c>
      <c r="G9349" s="3">
        <v>8</v>
      </c>
      <c r="H9349" s="39">
        <f>Vata_Sales[[#This Row],[Final Price]]/Vata_Sales[[#This Row],[Actual Quantity]]</f>
        <v>8</v>
      </c>
      <c r="I9349" s="36">
        <f>IF(Vata_Sales[[#This Row],[Ref Unit]]="Single",Vata_Sales[[#This Row],[Quantity]],VLOOKUP(Vata_Sales[[#This Row],[Ref Unit]],Cat_Unit[],2,0)*Vata_Sales[[#This Row],[Quantity]])</f>
        <v>200</v>
      </c>
      <c r="J9349" s="37">
        <f>Vata_Sales[[#This Row],[Quantity]]*Vata_Sales[[#This Row],[Rate]]</f>
        <v>1600</v>
      </c>
      <c r="L9349" s="37">
        <f>Vata_Sales[[#This Row],[Price]]-Vata_Sales[[#This Row],[Discount]]</f>
        <v>1600</v>
      </c>
      <c r="N9349" s="3" t="str">
        <f>VLOOKUP(Vata_Sales[[#This Row],[Product Name]],Category_table[#Data],2,0)</f>
        <v>2no</v>
      </c>
      <c r="O9349" s="3">
        <f>VLOOKUP(Vata_Sales[[#This Row],[Product Name]],Category_table[#Data],3,0)</f>
        <v>3</v>
      </c>
      <c r="P9349" s="41">
        <f>VLOOKUP(Vata_Sales[[#This Row],[Product Name]],Category_table[],4,0)</f>
        <v>3</v>
      </c>
    </row>
    <row r="9350" spans="1:16" ht="25.5" customHeight="1" x14ac:dyDescent="0.25">
      <c r="A9350" s="3">
        <v>491</v>
      </c>
      <c r="B9350" s="35">
        <v>45608</v>
      </c>
      <c r="C9350" s="3" t="s">
        <v>922</v>
      </c>
      <c r="D9350" s="3" t="s">
        <v>163</v>
      </c>
      <c r="E9350" s="3" t="s">
        <v>282</v>
      </c>
      <c r="F9350" s="3">
        <v>300</v>
      </c>
      <c r="G9350" s="3">
        <v>8</v>
      </c>
      <c r="H9350" s="39">
        <f>Vata_Sales[[#This Row],[Final Price]]/Vata_Sales[[#This Row],[Actual Quantity]]</f>
        <v>8</v>
      </c>
      <c r="I9350" s="36">
        <f>IF(Vata_Sales[[#This Row],[Ref Unit]]="Single",Vata_Sales[[#This Row],[Quantity]],VLOOKUP(Vata_Sales[[#This Row],[Ref Unit]],Cat_Unit[],2,0)*Vata_Sales[[#This Row],[Quantity]])</f>
        <v>300</v>
      </c>
      <c r="J9350" s="37">
        <f>Vata_Sales[[#This Row],[Quantity]]*Vata_Sales[[#This Row],[Rate]]</f>
        <v>2400</v>
      </c>
      <c r="L9350" s="37">
        <f>Vata_Sales[[#This Row],[Price]]-Vata_Sales[[#This Row],[Discount]]</f>
        <v>2400</v>
      </c>
      <c r="N9350" s="3" t="str">
        <f>VLOOKUP(Vata_Sales[[#This Row],[Product Name]],Category_table[#Data],2,0)</f>
        <v>2no</v>
      </c>
      <c r="O9350" s="3">
        <f>VLOOKUP(Vata_Sales[[#This Row],[Product Name]],Category_table[#Data],3,0)</f>
        <v>3</v>
      </c>
      <c r="P9350" s="41">
        <f>VLOOKUP(Vata_Sales[[#This Row],[Product Name]],Category_table[],4,0)</f>
        <v>3</v>
      </c>
    </row>
    <row r="9351" spans="1:16" ht="25.5" customHeight="1" x14ac:dyDescent="0.25">
      <c r="A9351" s="3">
        <v>492</v>
      </c>
      <c r="B9351" s="35">
        <v>45608</v>
      </c>
      <c r="C9351" s="3" t="s">
        <v>922</v>
      </c>
      <c r="D9351" s="3" t="s">
        <v>203</v>
      </c>
      <c r="E9351" s="3" t="s">
        <v>282</v>
      </c>
      <c r="F9351" s="3">
        <v>500</v>
      </c>
      <c r="G9351" s="3">
        <v>7</v>
      </c>
      <c r="H9351" s="39">
        <f>Vata_Sales[[#This Row],[Final Price]]/Vata_Sales[[#This Row],[Actual Quantity]]</f>
        <v>7</v>
      </c>
      <c r="I9351" s="36">
        <f>IF(Vata_Sales[[#This Row],[Ref Unit]]="Single",Vata_Sales[[#This Row],[Quantity]],VLOOKUP(Vata_Sales[[#This Row],[Ref Unit]],Cat_Unit[],2,0)*Vata_Sales[[#This Row],[Quantity]])</f>
        <v>500</v>
      </c>
      <c r="J9351" s="37">
        <f>Vata_Sales[[#This Row],[Quantity]]*Vata_Sales[[#This Row],[Rate]]</f>
        <v>3500</v>
      </c>
      <c r="L9351" s="37">
        <f>Vata_Sales[[#This Row],[Price]]-Vata_Sales[[#This Row],[Discount]]</f>
        <v>3500</v>
      </c>
      <c r="N9351" s="3" t="str">
        <f>VLOOKUP(Vata_Sales[[#This Row],[Product Name]],Category_table[#Data],2,0)</f>
        <v>Kara</v>
      </c>
      <c r="O9351" s="3">
        <f>VLOOKUP(Vata_Sales[[#This Row],[Product Name]],Category_table[#Data],3,0)</f>
        <v>4</v>
      </c>
      <c r="P9351" s="41">
        <f>VLOOKUP(Vata_Sales[[#This Row],[Product Name]],Category_table[],4,0)</f>
        <v>4</v>
      </c>
    </row>
    <row r="9352" spans="1:16" ht="25.5" customHeight="1" x14ac:dyDescent="0.25">
      <c r="A9352" s="3">
        <v>493</v>
      </c>
      <c r="B9352" s="35">
        <v>45608</v>
      </c>
      <c r="C9352" s="3" t="s">
        <v>806</v>
      </c>
      <c r="D9352" s="3" t="s">
        <v>203</v>
      </c>
      <c r="E9352" s="3" t="s">
        <v>282</v>
      </c>
      <c r="F9352" s="3">
        <v>1000</v>
      </c>
      <c r="G9352" s="3">
        <v>7</v>
      </c>
      <c r="H9352" s="39">
        <f>Vata_Sales[[#This Row],[Final Price]]/Vata_Sales[[#This Row],[Actual Quantity]]</f>
        <v>7</v>
      </c>
      <c r="I9352" s="36">
        <f>IF(Vata_Sales[[#This Row],[Ref Unit]]="Single",Vata_Sales[[#This Row],[Quantity]],VLOOKUP(Vata_Sales[[#This Row],[Ref Unit]],Cat_Unit[],2,0)*Vata_Sales[[#This Row],[Quantity]])</f>
        <v>1000</v>
      </c>
      <c r="J9352" s="37">
        <f>Vata_Sales[[#This Row],[Quantity]]*Vata_Sales[[#This Row],[Rate]]</f>
        <v>7000</v>
      </c>
      <c r="L9352" s="37">
        <f>Vata_Sales[[#This Row],[Price]]-Vata_Sales[[#This Row],[Discount]]</f>
        <v>7000</v>
      </c>
      <c r="N9352" s="3" t="str">
        <f>VLOOKUP(Vata_Sales[[#This Row],[Product Name]],Category_table[#Data],2,0)</f>
        <v>Kara</v>
      </c>
      <c r="O9352" s="3">
        <f>VLOOKUP(Vata_Sales[[#This Row],[Product Name]],Category_table[#Data],3,0)</f>
        <v>4</v>
      </c>
      <c r="P9352" s="41">
        <f>VLOOKUP(Vata_Sales[[#This Row],[Product Name]],Category_table[],4,0)</f>
        <v>4</v>
      </c>
    </row>
    <row r="9353" spans="1:16" ht="25.5" customHeight="1" x14ac:dyDescent="0.25">
      <c r="A9353" s="3">
        <v>494</v>
      </c>
      <c r="B9353" s="35">
        <v>45608</v>
      </c>
      <c r="C9353" s="3" t="s">
        <v>906</v>
      </c>
      <c r="D9353" s="3" t="s">
        <v>34</v>
      </c>
      <c r="E9353" s="3" t="s">
        <v>282</v>
      </c>
      <c r="F9353" s="3">
        <v>400</v>
      </c>
      <c r="G9353" s="3">
        <v>6</v>
      </c>
      <c r="H9353" s="39">
        <f>Vata_Sales[[#This Row],[Final Price]]/Vata_Sales[[#This Row],[Actual Quantity]]</f>
        <v>6</v>
      </c>
      <c r="I9353" s="36">
        <f>IF(Vata_Sales[[#This Row],[Ref Unit]]="Single",Vata_Sales[[#This Row],[Quantity]],VLOOKUP(Vata_Sales[[#This Row],[Ref Unit]],Cat_Unit[],2,0)*Vata_Sales[[#This Row],[Quantity]])</f>
        <v>400</v>
      </c>
      <c r="J9353" s="37">
        <f>Vata_Sales[[#This Row],[Quantity]]*Vata_Sales[[#This Row],[Rate]]</f>
        <v>2400</v>
      </c>
      <c r="L9353" s="37">
        <f>Vata_Sales[[#This Row],[Price]]-Vata_Sales[[#This Row],[Discount]]</f>
        <v>2400</v>
      </c>
      <c r="N9353" s="3" t="str">
        <f>VLOOKUP(Vata_Sales[[#This Row],[Product Name]],Category_table[#Data],2,0)</f>
        <v>Goyra</v>
      </c>
      <c r="O9353" s="3">
        <f>VLOOKUP(Vata_Sales[[#This Row],[Product Name]],Category_table[#Data],3,0)</f>
        <v>6</v>
      </c>
      <c r="P9353" s="41">
        <f>VLOOKUP(Vata_Sales[[#This Row],[Product Name]],Category_table[],4,0)</f>
        <v>6</v>
      </c>
    </row>
    <row r="9354" spans="1:16" ht="25.5" customHeight="1" x14ac:dyDescent="0.25">
      <c r="A9354" s="3">
        <v>495</v>
      </c>
      <c r="B9354" s="35">
        <v>45608</v>
      </c>
      <c r="C9354" s="3" t="s">
        <v>897</v>
      </c>
      <c r="D9354" s="3" t="s">
        <v>163</v>
      </c>
      <c r="E9354" s="3" t="s">
        <v>282</v>
      </c>
      <c r="F9354" s="3">
        <v>100</v>
      </c>
      <c r="G9354" s="3">
        <v>9</v>
      </c>
      <c r="H9354" s="39">
        <f>Vata_Sales[[#This Row],[Final Price]]/Vata_Sales[[#This Row],[Actual Quantity]]</f>
        <v>9</v>
      </c>
      <c r="I9354" s="36">
        <f>IF(Vata_Sales[[#This Row],[Ref Unit]]="Single",Vata_Sales[[#This Row],[Quantity]],VLOOKUP(Vata_Sales[[#This Row],[Ref Unit]],Cat_Unit[],2,0)*Vata_Sales[[#This Row],[Quantity]])</f>
        <v>100</v>
      </c>
      <c r="J9354" s="37">
        <f>Vata_Sales[[#This Row],[Quantity]]*Vata_Sales[[#This Row],[Rate]]</f>
        <v>900</v>
      </c>
      <c r="L9354" s="37">
        <f>Vata_Sales[[#This Row],[Price]]-Vata_Sales[[#This Row],[Discount]]</f>
        <v>900</v>
      </c>
      <c r="N9354" s="3" t="str">
        <f>VLOOKUP(Vata_Sales[[#This Row],[Product Name]],Category_table[#Data],2,0)</f>
        <v>2no</v>
      </c>
      <c r="O9354" s="3">
        <f>VLOOKUP(Vata_Sales[[#This Row],[Product Name]],Category_table[#Data],3,0)</f>
        <v>3</v>
      </c>
      <c r="P9354" s="41">
        <f>VLOOKUP(Vata_Sales[[#This Row],[Product Name]],Category_table[],4,0)</f>
        <v>3</v>
      </c>
    </row>
    <row r="9355" spans="1:16" ht="25.5" customHeight="1" x14ac:dyDescent="0.25">
      <c r="A9355" s="3">
        <v>496</v>
      </c>
      <c r="B9355" s="35">
        <v>45608</v>
      </c>
      <c r="C9355" s="3" t="s">
        <v>906</v>
      </c>
      <c r="D9355" s="3" t="s">
        <v>149</v>
      </c>
      <c r="E9355" s="3" t="s">
        <v>799</v>
      </c>
      <c r="F9355" s="3">
        <v>1</v>
      </c>
      <c r="G9355" s="3">
        <v>500</v>
      </c>
      <c r="H9355" s="39">
        <f>Vata_Sales[[#This Row],[Final Price]]/Vata_Sales[[#This Row],[Actual Quantity]]</f>
        <v>3.3333333333333335</v>
      </c>
      <c r="I9355" s="36">
        <f>IF(Vata_Sales[[#This Row],[Ref Unit]]="Single",Vata_Sales[[#This Row],[Quantity]],VLOOKUP(Vata_Sales[[#This Row],[Ref Unit]],Cat_Unit[],2,0)*Vata_Sales[[#This Row],[Quantity]])</f>
        <v>150</v>
      </c>
      <c r="J9355" s="37">
        <f>Vata_Sales[[#This Row],[Quantity]]*Vata_Sales[[#This Row],[Rate]]</f>
        <v>500</v>
      </c>
      <c r="L9355" s="37">
        <f>Vata_Sales[[#This Row],[Price]]-Vata_Sales[[#This Row],[Discount]]</f>
        <v>500</v>
      </c>
      <c r="N9355" s="3" t="str">
        <f>VLOOKUP(Vata_Sales[[#This Row],[Product Name]],Category_table[#Data],2,0)</f>
        <v>Adla_3</v>
      </c>
      <c r="O9355" s="3">
        <f>VLOOKUP(Vata_Sales[[#This Row],[Product Name]],Category_table[#Data],3,0)</f>
        <v>9</v>
      </c>
      <c r="P9355" s="41">
        <f>VLOOKUP(Vata_Sales[[#This Row],[Product Name]],Category_table[],4,0)</f>
        <v>7</v>
      </c>
    </row>
    <row r="9356" spans="1:16" ht="25.5" customHeight="1" x14ac:dyDescent="0.25">
      <c r="A9356" s="3">
        <v>497</v>
      </c>
      <c r="B9356" s="35">
        <v>45608</v>
      </c>
      <c r="C9356" s="3" t="s">
        <v>906</v>
      </c>
      <c r="D9356" s="3" t="s">
        <v>149</v>
      </c>
      <c r="E9356" s="3" t="s">
        <v>799</v>
      </c>
      <c r="F9356" s="3">
        <v>1</v>
      </c>
      <c r="G9356" s="3">
        <v>500</v>
      </c>
      <c r="H9356" s="39">
        <f>Vata_Sales[[#This Row],[Final Price]]/Vata_Sales[[#This Row],[Actual Quantity]]</f>
        <v>3.3333333333333335</v>
      </c>
      <c r="I9356" s="36">
        <f>IF(Vata_Sales[[#This Row],[Ref Unit]]="Single",Vata_Sales[[#This Row],[Quantity]],VLOOKUP(Vata_Sales[[#This Row],[Ref Unit]],Cat_Unit[],2,0)*Vata_Sales[[#This Row],[Quantity]])</f>
        <v>150</v>
      </c>
      <c r="J9356" s="37">
        <f>Vata_Sales[[#This Row],[Quantity]]*Vata_Sales[[#This Row],[Rate]]</f>
        <v>500</v>
      </c>
      <c r="L9356" s="37">
        <f>Vata_Sales[[#This Row],[Price]]-Vata_Sales[[#This Row],[Discount]]</f>
        <v>500</v>
      </c>
      <c r="N9356" s="3" t="str">
        <f>VLOOKUP(Vata_Sales[[#This Row],[Product Name]],Category_table[#Data],2,0)</f>
        <v>Adla_3</v>
      </c>
      <c r="O9356" s="3">
        <f>VLOOKUP(Vata_Sales[[#This Row],[Product Name]],Category_table[#Data],3,0)</f>
        <v>9</v>
      </c>
      <c r="P9356" s="41">
        <f>VLOOKUP(Vata_Sales[[#This Row],[Product Name]],Category_table[],4,0)</f>
        <v>7</v>
      </c>
    </row>
    <row r="9357" spans="1:16" ht="25.5" customHeight="1" x14ac:dyDescent="0.25">
      <c r="A9357" s="3">
        <v>498</v>
      </c>
      <c r="B9357" s="35">
        <v>45608</v>
      </c>
      <c r="C9357" s="3" t="s">
        <v>906</v>
      </c>
      <c r="D9357" s="3" t="s">
        <v>34</v>
      </c>
      <c r="E9357" s="3" t="s">
        <v>282</v>
      </c>
      <c r="F9357" s="3">
        <v>150</v>
      </c>
      <c r="G9357" s="3">
        <v>7</v>
      </c>
      <c r="H9357" s="39">
        <f>Vata_Sales[[#This Row],[Final Price]]/Vata_Sales[[#This Row],[Actual Quantity]]</f>
        <v>7</v>
      </c>
      <c r="I9357" s="36">
        <f>IF(Vata_Sales[[#This Row],[Ref Unit]]="Single",Vata_Sales[[#This Row],[Quantity]],VLOOKUP(Vata_Sales[[#This Row],[Ref Unit]],Cat_Unit[],2,0)*Vata_Sales[[#This Row],[Quantity]])</f>
        <v>150</v>
      </c>
      <c r="J9357" s="37">
        <f>Vata_Sales[[#This Row],[Quantity]]*Vata_Sales[[#This Row],[Rate]]</f>
        <v>1050</v>
      </c>
      <c r="L9357" s="37">
        <f>Vata_Sales[[#This Row],[Price]]-Vata_Sales[[#This Row],[Discount]]</f>
        <v>1050</v>
      </c>
      <c r="N9357" s="3" t="str">
        <f>VLOOKUP(Vata_Sales[[#This Row],[Product Name]],Category_table[#Data],2,0)</f>
        <v>Goyra</v>
      </c>
      <c r="O9357" s="3">
        <f>VLOOKUP(Vata_Sales[[#This Row],[Product Name]],Category_table[#Data],3,0)</f>
        <v>6</v>
      </c>
      <c r="P9357" s="41">
        <f>VLOOKUP(Vata_Sales[[#This Row],[Product Name]],Category_table[],4,0)</f>
        <v>6</v>
      </c>
    </row>
    <row r="9358" spans="1:16" ht="25.5" customHeight="1" x14ac:dyDescent="0.25">
      <c r="A9358" s="3">
        <v>499</v>
      </c>
      <c r="B9358" s="35">
        <v>45608</v>
      </c>
      <c r="C9358" s="3" t="s">
        <v>806</v>
      </c>
      <c r="D9358" s="3" t="s">
        <v>163</v>
      </c>
      <c r="E9358" s="3" t="s">
        <v>282</v>
      </c>
      <c r="F9358" s="3">
        <v>3000</v>
      </c>
      <c r="G9358" s="3">
        <v>8</v>
      </c>
      <c r="H9358" s="39">
        <f>Vata_Sales[[#This Row],[Final Price]]/Vata_Sales[[#This Row],[Actual Quantity]]</f>
        <v>8</v>
      </c>
      <c r="I9358" s="36">
        <f>IF(Vata_Sales[[#This Row],[Ref Unit]]="Single",Vata_Sales[[#This Row],[Quantity]],VLOOKUP(Vata_Sales[[#This Row],[Ref Unit]],Cat_Unit[],2,0)*Vata_Sales[[#This Row],[Quantity]])</f>
        <v>3000</v>
      </c>
      <c r="J9358" s="37">
        <f>Vata_Sales[[#This Row],[Quantity]]*Vata_Sales[[#This Row],[Rate]]</f>
        <v>24000</v>
      </c>
      <c r="L9358" s="37">
        <f>Vata_Sales[[#This Row],[Price]]-Vata_Sales[[#This Row],[Discount]]</f>
        <v>24000</v>
      </c>
      <c r="N9358" s="3" t="str">
        <f>VLOOKUP(Vata_Sales[[#This Row],[Product Name]],Category_table[#Data],2,0)</f>
        <v>2no</v>
      </c>
      <c r="O9358" s="3">
        <f>VLOOKUP(Vata_Sales[[#This Row],[Product Name]],Category_table[#Data],3,0)</f>
        <v>3</v>
      </c>
      <c r="P9358" s="41">
        <f>VLOOKUP(Vata_Sales[[#This Row],[Product Name]],Category_table[],4,0)</f>
        <v>3</v>
      </c>
    </row>
    <row r="9359" spans="1:16" ht="25.5" customHeight="1" x14ac:dyDescent="0.25">
      <c r="A9359" s="3">
        <v>500</v>
      </c>
      <c r="B9359" s="35">
        <v>45609</v>
      </c>
      <c r="C9359" s="3" t="s">
        <v>897</v>
      </c>
      <c r="D9359" s="3" t="s">
        <v>163</v>
      </c>
      <c r="E9359" s="3" t="s">
        <v>282</v>
      </c>
      <c r="F9359" s="3">
        <v>1000</v>
      </c>
      <c r="G9359" s="3">
        <v>8</v>
      </c>
      <c r="H9359" s="39">
        <f>Vata_Sales[[#This Row],[Final Price]]/Vata_Sales[[#This Row],[Actual Quantity]]</f>
        <v>8</v>
      </c>
      <c r="I9359" s="36">
        <f>IF(Vata_Sales[[#This Row],[Ref Unit]]="Single",Vata_Sales[[#This Row],[Quantity]],VLOOKUP(Vata_Sales[[#This Row],[Ref Unit]],Cat_Unit[],2,0)*Vata_Sales[[#This Row],[Quantity]])</f>
        <v>1000</v>
      </c>
      <c r="J9359" s="37">
        <f>Vata_Sales[[#This Row],[Quantity]]*Vata_Sales[[#This Row],[Rate]]</f>
        <v>8000</v>
      </c>
      <c r="L9359" s="37">
        <f>Vata_Sales[[#This Row],[Price]]-Vata_Sales[[#This Row],[Discount]]</f>
        <v>8000</v>
      </c>
      <c r="N9359" s="3" t="str">
        <f>VLOOKUP(Vata_Sales[[#This Row],[Product Name]],Category_table[#Data],2,0)</f>
        <v>2no</v>
      </c>
      <c r="O9359" s="3">
        <f>VLOOKUP(Vata_Sales[[#This Row],[Product Name]],Category_table[#Data],3,0)</f>
        <v>3</v>
      </c>
      <c r="P9359" s="41">
        <f>VLOOKUP(Vata_Sales[[#This Row],[Product Name]],Category_table[],4,0)</f>
        <v>3</v>
      </c>
    </row>
    <row r="9360" spans="1:16" ht="25.5" customHeight="1" x14ac:dyDescent="0.25">
      <c r="A9360" s="3">
        <v>501</v>
      </c>
      <c r="B9360" s="35">
        <v>45609</v>
      </c>
      <c r="C9360" s="3" t="s">
        <v>897</v>
      </c>
      <c r="D9360" s="3" t="s">
        <v>164</v>
      </c>
      <c r="E9360" s="3" t="s">
        <v>282</v>
      </c>
      <c r="F9360" s="3">
        <v>500</v>
      </c>
      <c r="G9360" s="3">
        <v>5</v>
      </c>
      <c r="H9360" s="39">
        <f>Vata_Sales[[#This Row],[Final Price]]/Vata_Sales[[#This Row],[Actual Quantity]]</f>
        <v>5</v>
      </c>
      <c r="I9360" s="36">
        <f>IF(Vata_Sales[[#This Row],[Ref Unit]]="Single",Vata_Sales[[#This Row],[Quantity]],VLOOKUP(Vata_Sales[[#This Row],[Ref Unit]],Cat_Unit[],2,0)*Vata_Sales[[#This Row],[Quantity]])</f>
        <v>500</v>
      </c>
      <c r="J9360" s="37">
        <f>Vata_Sales[[#This Row],[Quantity]]*Vata_Sales[[#This Row],[Rate]]</f>
        <v>2500</v>
      </c>
      <c r="L9360" s="37">
        <f>Vata_Sales[[#This Row],[Price]]-Vata_Sales[[#This Row],[Discount]]</f>
        <v>2500</v>
      </c>
      <c r="N9360" s="3" t="str">
        <f>VLOOKUP(Vata_Sales[[#This Row],[Product Name]],Category_table[#Data],2,0)</f>
        <v>3no</v>
      </c>
      <c r="O9360" s="3">
        <f>VLOOKUP(Vata_Sales[[#This Row],[Product Name]],Category_table[#Data],3,0)</f>
        <v>5</v>
      </c>
      <c r="P9360" s="41">
        <f>VLOOKUP(Vata_Sales[[#This Row],[Product Name]],Category_table[],4,0)</f>
        <v>5</v>
      </c>
    </row>
    <row r="9361" spans="1:16" ht="25.5" customHeight="1" x14ac:dyDescent="0.25">
      <c r="A9361" s="3">
        <v>501</v>
      </c>
      <c r="B9361" s="35">
        <v>45609</v>
      </c>
      <c r="C9361" s="3" t="s">
        <v>897</v>
      </c>
      <c r="D9361" s="3" t="s">
        <v>940</v>
      </c>
      <c r="E9361" s="3" t="s">
        <v>194</v>
      </c>
      <c r="F9361" s="3">
        <v>10</v>
      </c>
      <c r="G9361" s="3">
        <v>110</v>
      </c>
      <c r="H9361" s="39">
        <f>Vata_Sales[[#This Row],[Final Price]]/Vata_Sales[[#This Row],[Actual Quantity]]</f>
        <v>11</v>
      </c>
      <c r="I9361" s="36">
        <f>IF(Vata_Sales[[#This Row],[Ref Unit]]="Single",Vata_Sales[[#This Row],[Quantity]],VLOOKUP(Vata_Sales[[#This Row],[Ref Unit]],Cat_Unit[],2,0)*Vata_Sales[[#This Row],[Quantity]])</f>
        <v>100</v>
      </c>
      <c r="J9361" s="37">
        <f>Vata_Sales[[#This Row],[Quantity]]*Vata_Sales[[#This Row],[Rate]]</f>
        <v>1100</v>
      </c>
      <c r="L9361" s="37">
        <f>Vata_Sales[[#This Row],[Price]]-Vata_Sales[[#This Row],[Discount]]</f>
        <v>1100</v>
      </c>
      <c r="N9361" s="3" t="str">
        <f>VLOOKUP(Vata_Sales[[#This Row],[Product Name]],Category_table[#Data],2,0)</f>
        <v>Khowa</v>
      </c>
      <c r="O9361" s="3">
        <f>VLOOKUP(Vata_Sales[[#This Row],[Product Name]],Category_table[#Data],3,0)</f>
        <v>8</v>
      </c>
      <c r="P9361" s="41">
        <f>VLOOKUP(Vata_Sales[[#This Row],[Product Name]],Category_table[],4,0)</f>
        <v>7</v>
      </c>
    </row>
    <row r="9362" spans="1:16" ht="25.5" customHeight="1" x14ac:dyDescent="0.25">
      <c r="A9362" s="3">
        <v>502</v>
      </c>
      <c r="B9362" s="35">
        <v>45609</v>
      </c>
      <c r="C9362" s="3" t="s">
        <v>897</v>
      </c>
      <c r="D9362" s="3" t="s">
        <v>164</v>
      </c>
      <c r="E9362" s="3" t="s">
        <v>282</v>
      </c>
      <c r="F9362" s="3">
        <v>4000</v>
      </c>
      <c r="G9362" s="3">
        <v>5</v>
      </c>
      <c r="H9362" s="39">
        <f>Vata_Sales[[#This Row],[Final Price]]/Vata_Sales[[#This Row],[Actual Quantity]]</f>
        <v>5</v>
      </c>
      <c r="I9362" s="36">
        <f>IF(Vata_Sales[[#This Row],[Ref Unit]]="Single",Vata_Sales[[#This Row],[Quantity]],VLOOKUP(Vata_Sales[[#This Row],[Ref Unit]],Cat_Unit[],2,0)*Vata_Sales[[#This Row],[Quantity]])</f>
        <v>4000</v>
      </c>
      <c r="J9362" s="37">
        <f>Vata_Sales[[#This Row],[Quantity]]*Vata_Sales[[#This Row],[Rate]]</f>
        <v>20000</v>
      </c>
      <c r="L9362" s="37">
        <f>Vata_Sales[[#This Row],[Price]]-Vata_Sales[[#This Row],[Discount]]</f>
        <v>20000</v>
      </c>
      <c r="N9362" s="3" t="str">
        <f>VLOOKUP(Vata_Sales[[#This Row],[Product Name]],Category_table[#Data],2,0)</f>
        <v>3no</v>
      </c>
      <c r="O9362" s="3">
        <f>VLOOKUP(Vata_Sales[[#This Row],[Product Name]],Category_table[#Data],3,0)</f>
        <v>5</v>
      </c>
      <c r="P9362" s="41">
        <f>VLOOKUP(Vata_Sales[[#This Row],[Product Name]],Category_table[],4,0)</f>
        <v>5</v>
      </c>
    </row>
    <row r="9363" spans="1:16" ht="25.5" customHeight="1" x14ac:dyDescent="0.25">
      <c r="A9363" s="3">
        <v>503</v>
      </c>
      <c r="B9363" s="35">
        <v>45609</v>
      </c>
      <c r="C9363" s="3" t="s">
        <v>897</v>
      </c>
      <c r="D9363" s="3" t="s">
        <v>163</v>
      </c>
      <c r="E9363" s="3" t="s">
        <v>282</v>
      </c>
      <c r="F9363" s="3">
        <v>100</v>
      </c>
      <c r="G9363" s="3">
        <v>9</v>
      </c>
      <c r="H9363" s="39">
        <f>Vata_Sales[[#This Row],[Final Price]]/Vata_Sales[[#This Row],[Actual Quantity]]</f>
        <v>9</v>
      </c>
      <c r="I9363" s="36">
        <f>IF(Vata_Sales[[#This Row],[Ref Unit]]="Single",Vata_Sales[[#This Row],[Quantity]],VLOOKUP(Vata_Sales[[#This Row],[Ref Unit]],Cat_Unit[],2,0)*Vata_Sales[[#This Row],[Quantity]])</f>
        <v>100</v>
      </c>
      <c r="J9363" s="37">
        <f>Vata_Sales[[#This Row],[Quantity]]*Vata_Sales[[#This Row],[Rate]]</f>
        <v>900</v>
      </c>
      <c r="L9363" s="37">
        <f>Vata_Sales[[#This Row],[Price]]-Vata_Sales[[#This Row],[Discount]]</f>
        <v>900</v>
      </c>
      <c r="N9363" s="3" t="str">
        <f>VLOOKUP(Vata_Sales[[#This Row],[Product Name]],Category_table[#Data],2,0)</f>
        <v>2no</v>
      </c>
      <c r="O9363" s="3">
        <f>VLOOKUP(Vata_Sales[[#This Row],[Product Name]],Category_table[#Data],3,0)</f>
        <v>3</v>
      </c>
      <c r="P9363" s="41">
        <f>VLOOKUP(Vata_Sales[[#This Row],[Product Name]],Category_table[],4,0)</f>
        <v>3</v>
      </c>
    </row>
    <row r="9364" spans="1:16" ht="25.5" customHeight="1" x14ac:dyDescent="0.25">
      <c r="A9364" s="3">
        <v>504</v>
      </c>
      <c r="B9364" s="35">
        <v>45609</v>
      </c>
      <c r="C9364" s="3" t="s">
        <v>906</v>
      </c>
      <c r="D9364" s="3" t="s">
        <v>203</v>
      </c>
      <c r="E9364" s="3" t="s">
        <v>282</v>
      </c>
      <c r="F9364" s="3">
        <v>1500</v>
      </c>
      <c r="G9364" s="3">
        <v>7</v>
      </c>
      <c r="H9364" s="39">
        <f>Vata_Sales[[#This Row],[Final Price]]/Vata_Sales[[#This Row],[Actual Quantity]]</f>
        <v>7</v>
      </c>
      <c r="I9364" s="36">
        <f>IF(Vata_Sales[[#This Row],[Ref Unit]]="Single",Vata_Sales[[#This Row],[Quantity]],VLOOKUP(Vata_Sales[[#This Row],[Ref Unit]],Cat_Unit[],2,0)*Vata_Sales[[#This Row],[Quantity]])</f>
        <v>1500</v>
      </c>
      <c r="J9364" s="37">
        <f>Vata_Sales[[#This Row],[Quantity]]*Vata_Sales[[#This Row],[Rate]]</f>
        <v>10500</v>
      </c>
      <c r="L9364" s="37">
        <f>Vata_Sales[[#This Row],[Price]]-Vata_Sales[[#This Row],[Discount]]</f>
        <v>10500</v>
      </c>
      <c r="N9364" s="3" t="str">
        <f>VLOOKUP(Vata_Sales[[#This Row],[Product Name]],Category_table[#Data],2,0)</f>
        <v>Kara</v>
      </c>
      <c r="O9364" s="3">
        <f>VLOOKUP(Vata_Sales[[#This Row],[Product Name]],Category_table[#Data],3,0)</f>
        <v>4</v>
      </c>
      <c r="P9364" s="41">
        <f>VLOOKUP(Vata_Sales[[#This Row],[Product Name]],Category_table[],4,0)</f>
        <v>4</v>
      </c>
    </row>
    <row r="9365" spans="1:16" ht="25.5" customHeight="1" x14ac:dyDescent="0.25">
      <c r="A9365" s="3">
        <v>505</v>
      </c>
      <c r="B9365" s="35">
        <v>45609</v>
      </c>
      <c r="C9365" s="3" t="s">
        <v>906</v>
      </c>
      <c r="D9365" s="3" t="s">
        <v>149</v>
      </c>
      <c r="E9365" s="3" t="s">
        <v>799</v>
      </c>
      <c r="F9365" s="3">
        <v>1</v>
      </c>
      <c r="G9365" s="3">
        <v>500</v>
      </c>
      <c r="H9365" s="39">
        <f>Vata_Sales[[#This Row],[Final Price]]/Vata_Sales[[#This Row],[Actual Quantity]]</f>
        <v>3.3333333333333335</v>
      </c>
      <c r="I9365" s="36">
        <f>IF(Vata_Sales[[#This Row],[Ref Unit]]="Single",Vata_Sales[[#This Row],[Quantity]],VLOOKUP(Vata_Sales[[#This Row],[Ref Unit]],Cat_Unit[],2,0)*Vata_Sales[[#This Row],[Quantity]])</f>
        <v>150</v>
      </c>
      <c r="J9365" s="37">
        <f>Vata_Sales[[#This Row],[Quantity]]*Vata_Sales[[#This Row],[Rate]]</f>
        <v>500</v>
      </c>
      <c r="L9365" s="37">
        <f>Vata_Sales[[#This Row],[Price]]-Vata_Sales[[#This Row],[Discount]]</f>
        <v>500</v>
      </c>
      <c r="N9365" s="3" t="str">
        <f>VLOOKUP(Vata_Sales[[#This Row],[Product Name]],Category_table[#Data],2,0)</f>
        <v>Adla_3</v>
      </c>
      <c r="O9365" s="3">
        <f>VLOOKUP(Vata_Sales[[#This Row],[Product Name]],Category_table[#Data],3,0)</f>
        <v>9</v>
      </c>
      <c r="P9365" s="41">
        <f>VLOOKUP(Vata_Sales[[#This Row],[Product Name]],Category_table[],4,0)</f>
        <v>7</v>
      </c>
    </row>
    <row r="9366" spans="1:16" ht="25.5" customHeight="1" x14ac:dyDescent="0.25">
      <c r="A9366" s="3">
        <v>506</v>
      </c>
      <c r="B9366" s="35">
        <v>45610</v>
      </c>
      <c r="C9366" s="3" t="s">
        <v>922</v>
      </c>
      <c r="D9366" s="3" t="s">
        <v>163</v>
      </c>
      <c r="E9366" s="3" t="s">
        <v>282</v>
      </c>
      <c r="F9366" s="3">
        <v>300</v>
      </c>
      <c r="G9366" s="3">
        <v>9</v>
      </c>
      <c r="H9366" s="39">
        <f>Vata_Sales[[#This Row],[Final Price]]/Vata_Sales[[#This Row],[Actual Quantity]]</f>
        <v>9</v>
      </c>
      <c r="I9366" s="36">
        <f>IF(Vata_Sales[[#This Row],[Ref Unit]]="Single",Vata_Sales[[#This Row],[Quantity]],VLOOKUP(Vata_Sales[[#This Row],[Ref Unit]],Cat_Unit[],2,0)*Vata_Sales[[#This Row],[Quantity]])</f>
        <v>300</v>
      </c>
      <c r="J9366" s="37">
        <f>Vata_Sales[[#This Row],[Quantity]]*Vata_Sales[[#This Row],[Rate]]</f>
        <v>2700</v>
      </c>
      <c r="L9366" s="37">
        <f>Vata_Sales[[#This Row],[Price]]-Vata_Sales[[#This Row],[Discount]]</f>
        <v>2700</v>
      </c>
      <c r="N9366" s="3" t="str">
        <f>VLOOKUP(Vata_Sales[[#This Row],[Product Name]],Category_table[#Data],2,0)</f>
        <v>2no</v>
      </c>
      <c r="O9366" s="3">
        <f>VLOOKUP(Vata_Sales[[#This Row],[Product Name]],Category_table[#Data],3,0)</f>
        <v>3</v>
      </c>
      <c r="P9366" s="41">
        <f>VLOOKUP(Vata_Sales[[#This Row],[Product Name]],Category_table[],4,0)</f>
        <v>3</v>
      </c>
    </row>
    <row r="9367" spans="1:16" ht="25.5" customHeight="1" x14ac:dyDescent="0.25">
      <c r="A9367" s="3">
        <v>507</v>
      </c>
      <c r="B9367" s="35">
        <v>45610</v>
      </c>
      <c r="C9367" s="3" t="s">
        <v>806</v>
      </c>
      <c r="D9367" s="3" t="s">
        <v>164</v>
      </c>
      <c r="E9367" s="3" t="s">
        <v>282</v>
      </c>
      <c r="F9367" s="3">
        <v>2000</v>
      </c>
      <c r="G9367" s="3">
        <v>5</v>
      </c>
      <c r="H9367" s="39">
        <f>Vata_Sales[[#This Row],[Final Price]]/Vata_Sales[[#This Row],[Actual Quantity]]</f>
        <v>5</v>
      </c>
      <c r="I9367" s="36">
        <f>IF(Vata_Sales[[#This Row],[Ref Unit]]="Single",Vata_Sales[[#This Row],[Quantity]],VLOOKUP(Vata_Sales[[#This Row],[Ref Unit]],Cat_Unit[],2,0)*Vata_Sales[[#This Row],[Quantity]])</f>
        <v>2000</v>
      </c>
      <c r="J9367" s="37">
        <f>Vata_Sales[[#This Row],[Quantity]]*Vata_Sales[[#This Row],[Rate]]</f>
        <v>10000</v>
      </c>
      <c r="L9367" s="37">
        <f>Vata_Sales[[#This Row],[Price]]-Vata_Sales[[#This Row],[Discount]]</f>
        <v>10000</v>
      </c>
      <c r="N9367" s="3" t="str">
        <f>VLOOKUP(Vata_Sales[[#This Row],[Product Name]],Category_table[#Data],2,0)</f>
        <v>3no</v>
      </c>
      <c r="O9367" s="3">
        <f>VLOOKUP(Vata_Sales[[#This Row],[Product Name]],Category_table[#Data],3,0)</f>
        <v>5</v>
      </c>
      <c r="P9367" s="41">
        <f>VLOOKUP(Vata_Sales[[#This Row],[Product Name]],Category_table[],4,0)</f>
        <v>5</v>
      </c>
    </row>
    <row r="9368" spans="1:16" ht="25.5" customHeight="1" x14ac:dyDescent="0.25">
      <c r="A9368" s="3">
        <v>508</v>
      </c>
      <c r="B9368" s="35">
        <v>45610</v>
      </c>
      <c r="C9368" s="3" t="s">
        <v>922</v>
      </c>
      <c r="D9368" s="3" t="s">
        <v>163</v>
      </c>
      <c r="E9368" s="3" t="s">
        <v>282</v>
      </c>
      <c r="F9368" s="3">
        <v>2000</v>
      </c>
      <c r="G9368" s="3">
        <v>8</v>
      </c>
      <c r="H9368" s="39">
        <f>Vata_Sales[[#This Row],[Final Price]]/Vata_Sales[[#This Row],[Actual Quantity]]</f>
        <v>8</v>
      </c>
      <c r="I9368" s="36">
        <f>IF(Vata_Sales[[#This Row],[Ref Unit]]="Single",Vata_Sales[[#This Row],[Quantity]],VLOOKUP(Vata_Sales[[#This Row],[Ref Unit]],Cat_Unit[],2,0)*Vata_Sales[[#This Row],[Quantity]])</f>
        <v>2000</v>
      </c>
      <c r="J9368" s="37">
        <f>Vata_Sales[[#This Row],[Quantity]]*Vata_Sales[[#This Row],[Rate]]</f>
        <v>16000</v>
      </c>
      <c r="L9368" s="37">
        <f>Vata_Sales[[#This Row],[Price]]-Vata_Sales[[#This Row],[Discount]]</f>
        <v>16000</v>
      </c>
      <c r="N9368" s="3" t="str">
        <f>VLOOKUP(Vata_Sales[[#This Row],[Product Name]],Category_table[#Data],2,0)</f>
        <v>2no</v>
      </c>
      <c r="O9368" s="3">
        <f>VLOOKUP(Vata_Sales[[#This Row],[Product Name]],Category_table[#Data],3,0)</f>
        <v>3</v>
      </c>
      <c r="P9368" s="41">
        <f>VLOOKUP(Vata_Sales[[#This Row],[Product Name]],Category_table[],4,0)</f>
        <v>3</v>
      </c>
    </row>
    <row r="9369" spans="1:16" ht="25.5" customHeight="1" x14ac:dyDescent="0.25">
      <c r="A9369" s="3">
        <v>509</v>
      </c>
      <c r="B9369" s="35">
        <v>45610</v>
      </c>
      <c r="C9369" s="3" t="s">
        <v>922</v>
      </c>
      <c r="D9369" s="3" t="s">
        <v>164</v>
      </c>
      <c r="E9369" s="3" t="s">
        <v>282</v>
      </c>
      <c r="F9369" s="3">
        <v>1000</v>
      </c>
      <c r="G9369" s="3">
        <v>4.9000000000000004</v>
      </c>
      <c r="H9369" s="39">
        <f>Vata_Sales[[#This Row],[Final Price]]/Vata_Sales[[#This Row],[Actual Quantity]]</f>
        <v>4.9000000000000004</v>
      </c>
      <c r="I9369" s="36">
        <f>IF(Vata_Sales[[#This Row],[Ref Unit]]="Single",Vata_Sales[[#This Row],[Quantity]],VLOOKUP(Vata_Sales[[#This Row],[Ref Unit]],Cat_Unit[],2,0)*Vata_Sales[[#This Row],[Quantity]])</f>
        <v>1000</v>
      </c>
      <c r="J9369" s="37">
        <f>Vata_Sales[[#This Row],[Quantity]]*Vata_Sales[[#This Row],[Rate]]</f>
        <v>4900</v>
      </c>
      <c r="L9369" s="37">
        <f>Vata_Sales[[#This Row],[Price]]-Vata_Sales[[#This Row],[Discount]]</f>
        <v>4900</v>
      </c>
      <c r="N9369" s="3" t="str">
        <f>VLOOKUP(Vata_Sales[[#This Row],[Product Name]],Category_table[#Data],2,0)</f>
        <v>3no</v>
      </c>
      <c r="O9369" s="3">
        <f>VLOOKUP(Vata_Sales[[#This Row],[Product Name]],Category_table[#Data],3,0)</f>
        <v>5</v>
      </c>
      <c r="P9369" s="41">
        <f>VLOOKUP(Vata_Sales[[#This Row],[Product Name]],Category_table[],4,0)</f>
        <v>5</v>
      </c>
    </row>
    <row r="9370" spans="1:16" ht="25.5" customHeight="1" x14ac:dyDescent="0.25">
      <c r="A9370" s="3">
        <v>510</v>
      </c>
      <c r="B9370" s="35">
        <v>45610</v>
      </c>
      <c r="C9370" s="3" t="s">
        <v>906</v>
      </c>
      <c r="D9370" s="3" t="s">
        <v>149</v>
      </c>
      <c r="E9370" s="3" t="s">
        <v>799</v>
      </c>
      <c r="F9370" s="3">
        <v>1</v>
      </c>
      <c r="G9370" s="3">
        <v>500</v>
      </c>
      <c r="H9370" s="39">
        <f>Vata_Sales[[#This Row],[Final Price]]/Vata_Sales[[#This Row],[Actual Quantity]]</f>
        <v>3.3333333333333335</v>
      </c>
      <c r="I9370" s="36">
        <f>IF(Vata_Sales[[#This Row],[Ref Unit]]="Single",Vata_Sales[[#This Row],[Quantity]],VLOOKUP(Vata_Sales[[#This Row],[Ref Unit]],Cat_Unit[],2,0)*Vata_Sales[[#This Row],[Quantity]])</f>
        <v>150</v>
      </c>
      <c r="J9370" s="37">
        <f>Vata_Sales[[#This Row],[Quantity]]*Vata_Sales[[#This Row],[Rate]]</f>
        <v>500</v>
      </c>
      <c r="L9370" s="37">
        <f>Vata_Sales[[#This Row],[Price]]-Vata_Sales[[#This Row],[Discount]]</f>
        <v>500</v>
      </c>
      <c r="N9370" s="3" t="str">
        <f>VLOOKUP(Vata_Sales[[#This Row],[Product Name]],Category_table[#Data],2,0)</f>
        <v>Adla_3</v>
      </c>
      <c r="O9370" s="3">
        <f>VLOOKUP(Vata_Sales[[#This Row],[Product Name]],Category_table[#Data],3,0)</f>
        <v>9</v>
      </c>
      <c r="P9370" s="41">
        <f>VLOOKUP(Vata_Sales[[#This Row],[Product Name]],Category_table[],4,0)</f>
        <v>7</v>
      </c>
    </row>
    <row r="9371" spans="1:16" ht="25.5" customHeight="1" x14ac:dyDescent="0.25">
      <c r="A9371" s="3">
        <v>511</v>
      </c>
      <c r="B9371" s="35">
        <v>45611</v>
      </c>
      <c r="C9371" s="3" t="s">
        <v>897</v>
      </c>
      <c r="D9371" s="3" t="s">
        <v>163</v>
      </c>
      <c r="E9371" s="3" t="s">
        <v>282</v>
      </c>
      <c r="F9371" s="3">
        <v>2000</v>
      </c>
      <c r="G9371" s="3">
        <v>8.6999999999999993</v>
      </c>
      <c r="H9371" s="39">
        <f>Vata_Sales[[#This Row],[Final Price]]/Vata_Sales[[#This Row],[Actual Quantity]]</f>
        <v>8.6999999999999993</v>
      </c>
      <c r="I9371" s="36">
        <f>IF(Vata_Sales[[#This Row],[Ref Unit]]="Single",Vata_Sales[[#This Row],[Quantity]],VLOOKUP(Vata_Sales[[#This Row],[Ref Unit]],Cat_Unit[],2,0)*Vata_Sales[[#This Row],[Quantity]])</f>
        <v>2000</v>
      </c>
      <c r="J9371" s="37">
        <f>Vata_Sales[[#This Row],[Quantity]]*Vata_Sales[[#This Row],[Rate]]</f>
        <v>17400</v>
      </c>
      <c r="L9371" s="37">
        <f>Vata_Sales[[#This Row],[Price]]-Vata_Sales[[#This Row],[Discount]]</f>
        <v>17400</v>
      </c>
      <c r="N9371" s="3" t="str">
        <f>VLOOKUP(Vata_Sales[[#This Row],[Product Name]],Category_table[#Data],2,0)</f>
        <v>2no</v>
      </c>
      <c r="O9371" s="3">
        <f>VLOOKUP(Vata_Sales[[#This Row],[Product Name]],Category_table[#Data],3,0)</f>
        <v>3</v>
      </c>
      <c r="P9371" s="41">
        <f>VLOOKUP(Vata_Sales[[#This Row],[Product Name]],Category_table[],4,0)</f>
        <v>3</v>
      </c>
    </row>
    <row r="9372" spans="1:16" ht="25.5" customHeight="1" x14ac:dyDescent="0.25">
      <c r="A9372" s="3">
        <v>512</v>
      </c>
      <c r="B9372" s="35">
        <v>45611</v>
      </c>
      <c r="C9372" s="3" t="s">
        <v>897</v>
      </c>
      <c r="D9372" s="3" t="s">
        <v>164</v>
      </c>
      <c r="E9372" s="3" t="s">
        <v>282</v>
      </c>
      <c r="F9372" s="3">
        <v>1000</v>
      </c>
      <c r="G9372" s="3">
        <v>4.8</v>
      </c>
      <c r="H9372" s="39">
        <f>Vata_Sales[[#This Row],[Final Price]]/Vata_Sales[[#This Row],[Actual Quantity]]</f>
        <v>4.8</v>
      </c>
      <c r="I9372" s="36">
        <f>IF(Vata_Sales[[#This Row],[Ref Unit]]="Single",Vata_Sales[[#This Row],[Quantity]],VLOOKUP(Vata_Sales[[#This Row],[Ref Unit]],Cat_Unit[],2,0)*Vata_Sales[[#This Row],[Quantity]])</f>
        <v>1000</v>
      </c>
      <c r="J9372" s="37">
        <f>Vata_Sales[[#This Row],[Quantity]]*Vata_Sales[[#This Row],[Rate]]</f>
        <v>4800</v>
      </c>
      <c r="L9372" s="37">
        <f>Vata_Sales[[#This Row],[Price]]-Vata_Sales[[#This Row],[Discount]]</f>
        <v>4800</v>
      </c>
      <c r="N9372" s="3" t="str">
        <f>VLOOKUP(Vata_Sales[[#This Row],[Product Name]],Category_table[#Data],2,0)</f>
        <v>3no</v>
      </c>
      <c r="O9372" s="3">
        <f>VLOOKUP(Vata_Sales[[#This Row],[Product Name]],Category_table[#Data],3,0)</f>
        <v>5</v>
      </c>
      <c r="P9372" s="41">
        <f>VLOOKUP(Vata_Sales[[#This Row],[Product Name]],Category_table[],4,0)</f>
        <v>5</v>
      </c>
    </row>
    <row r="9373" spans="1:16" ht="25.5" customHeight="1" x14ac:dyDescent="0.25">
      <c r="A9373" s="3">
        <v>513</v>
      </c>
      <c r="B9373" s="35">
        <v>45612</v>
      </c>
      <c r="C9373" s="3" t="s">
        <v>1569</v>
      </c>
      <c r="D9373" s="3" t="s">
        <v>203</v>
      </c>
      <c r="E9373" s="3" t="s">
        <v>282</v>
      </c>
      <c r="F9373" s="3">
        <v>3000</v>
      </c>
      <c r="G9373" s="3">
        <v>7</v>
      </c>
      <c r="H9373" s="39">
        <f>Vata_Sales[[#This Row],[Final Price]]/Vata_Sales[[#This Row],[Actual Quantity]]</f>
        <v>7</v>
      </c>
      <c r="I9373" s="36">
        <f>IF(Vata_Sales[[#This Row],[Ref Unit]]="Single",Vata_Sales[[#This Row],[Quantity]],VLOOKUP(Vata_Sales[[#This Row],[Ref Unit]],Cat_Unit[],2,0)*Vata_Sales[[#This Row],[Quantity]])</f>
        <v>3000</v>
      </c>
      <c r="J9373" s="37">
        <f>Vata_Sales[[#This Row],[Quantity]]*Vata_Sales[[#This Row],[Rate]]</f>
        <v>21000</v>
      </c>
      <c r="L9373" s="37">
        <f>Vata_Sales[[#This Row],[Price]]-Vata_Sales[[#This Row],[Discount]]</f>
        <v>21000</v>
      </c>
      <c r="N9373" s="3" t="str">
        <f>VLOOKUP(Vata_Sales[[#This Row],[Product Name]],Category_table[#Data],2,0)</f>
        <v>Kara</v>
      </c>
      <c r="O9373" s="3">
        <f>VLOOKUP(Vata_Sales[[#This Row],[Product Name]],Category_table[#Data],3,0)</f>
        <v>4</v>
      </c>
      <c r="P9373" s="41">
        <f>VLOOKUP(Vata_Sales[[#This Row],[Product Name]],Category_table[],4,0)</f>
        <v>4</v>
      </c>
    </row>
    <row r="9374" spans="1:16" ht="25.5" customHeight="1" x14ac:dyDescent="0.25">
      <c r="A9374" s="79">
        <v>514</v>
      </c>
      <c r="B9374" s="35">
        <v>45613</v>
      </c>
      <c r="C9374" s="3" t="s">
        <v>897</v>
      </c>
      <c r="D9374" s="3" t="s">
        <v>34</v>
      </c>
      <c r="E9374" s="3" t="s">
        <v>282</v>
      </c>
      <c r="F9374" s="3">
        <v>700</v>
      </c>
      <c r="G9374" s="3">
        <v>7.5</v>
      </c>
      <c r="H9374" s="39">
        <f>Vata_Sales[[#This Row],[Final Price]]/Vata_Sales[[#This Row],[Actual Quantity]]</f>
        <v>7.4285714285714288</v>
      </c>
      <c r="I9374" s="80">
        <f>IF(Vata_Sales[[#This Row],[Ref Unit]]="Single",Vata_Sales[[#This Row],[Quantity]],VLOOKUP(Vata_Sales[[#This Row],[Ref Unit]],Cat_Unit[],2,0)*Vata_Sales[[#This Row],[Quantity]])</f>
        <v>700</v>
      </c>
      <c r="J9374" s="37">
        <f>Vata_Sales[[#This Row],[Quantity]]*Vata_Sales[[#This Row],[Rate]]</f>
        <v>5250</v>
      </c>
      <c r="K9374" s="77">
        <v>50</v>
      </c>
      <c r="L9374" s="37">
        <f>Vata_Sales[[#This Row],[Price]]-Vata_Sales[[#This Row],[Discount]]</f>
        <v>5200</v>
      </c>
      <c r="M9374" s="77"/>
      <c r="N9374" s="79" t="str">
        <f>VLOOKUP(Vata_Sales[[#This Row],[Product Name]],Category_table[#Data],2,0)</f>
        <v>Goyra</v>
      </c>
      <c r="O9374" s="79">
        <f>VLOOKUP(Vata_Sales[[#This Row],[Product Name]],Category_table[#Data],3,0)</f>
        <v>6</v>
      </c>
      <c r="P9374" s="81">
        <f>VLOOKUP(Vata_Sales[[#This Row],[Product Name]],Category_table[],4,0)</f>
        <v>6</v>
      </c>
    </row>
    <row r="9375" spans="1:16" ht="25.5" customHeight="1" x14ac:dyDescent="0.25">
      <c r="A9375" s="79">
        <v>515</v>
      </c>
      <c r="B9375" s="35">
        <v>45616</v>
      </c>
      <c r="C9375" s="3" t="s">
        <v>897</v>
      </c>
      <c r="D9375" s="3" t="s">
        <v>34</v>
      </c>
      <c r="E9375" s="3" t="s">
        <v>282</v>
      </c>
      <c r="F9375" s="3">
        <v>700</v>
      </c>
      <c r="G9375" s="3">
        <v>7</v>
      </c>
      <c r="H9375" s="39">
        <f>Vata_Sales[[#This Row],[Final Price]]/Vata_Sales[[#This Row],[Actual Quantity]]</f>
        <v>7</v>
      </c>
      <c r="I9375" s="80">
        <f>IF(Vata_Sales[[#This Row],[Ref Unit]]="Single",Vata_Sales[[#This Row],[Quantity]],VLOOKUP(Vata_Sales[[#This Row],[Ref Unit]],Cat_Unit[],2,0)*Vata_Sales[[#This Row],[Quantity]])</f>
        <v>700</v>
      </c>
      <c r="J9375" s="37">
        <f>Vata_Sales[[#This Row],[Quantity]]*Vata_Sales[[#This Row],[Rate]]</f>
        <v>4900</v>
      </c>
      <c r="K9375" s="77"/>
      <c r="L9375" s="37">
        <f>Vata_Sales[[#This Row],[Price]]-Vata_Sales[[#This Row],[Discount]]</f>
        <v>4900</v>
      </c>
      <c r="M9375" s="77"/>
      <c r="N9375" s="79" t="str">
        <f>VLOOKUP(Vata_Sales[[#This Row],[Product Name]],Category_table[#Data],2,0)</f>
        <v>Goyra</v>
      </c>
      <c r="O9375" s="79">
        <f>VLOOKUP(Vata_Sales[[#This Row],[Product Name]],Category_table[#Data],3,0)</f>
        <v>6</v>
      </c>
      <c r="P9375" s="81">
        <f>VLOOKUP(Vata_Sales[[#This Row],[Product Name]],Category_table[],4,0)</f>
        <v>6</v>
      </c>
    </row>
  </sheetData>
  <conditionalFormatting sqref="A2:A284">
    <cfRule type="duplicateValues" dxfId="16" priority="7"/>
    <cfRule type="duplicateValues" dxfId="15" priority="8"/>
  </conditionalFormatting>
  <conditionalFormatting sqref="A2:A200353">
    <cfRule type="duplicateValues" dxfId="14" priority="124"/>
  </conditionalFormatting>
  <conditionalFormatting sqref="A285:A2195">
    <cfRule type="duplicateValues" dxfId="13" priority="4"/>
  </conditionalFormatting>
  <conditionalFormatting sqref="A285:A2357">
    <cfRule type="duplicateValues" dxfId="12" priority="6"/>
  </conditionalFormatting>
  <conditionalFormatting sqref="A2196:A2357">
    <cfRule type="duplicateValues" dxfId="11" priority="5"/>
  </conditionalFormatting>
  <conditionalFormatting sqref="A2358:A4486">
    <cfRule type="duplicateValues" dxfId="10" priority="2"/>
  </conditionalFormatting>
  <conditionalFormatting sqref="A2358:A4648">
    <cfRule type="duplicateValues" dxfId="9" priority="3"/>
  </conditionalFormatting>
  <conditionalFormatting sqref="A4649:A6777">
    <cfRule type="duplicateValues" dxfId="8" priority="1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10112"/>
  <sheetViews>
    <sheetView tabSelected="1" zoomScaleNormal="100" workbookViewId="0">
      <pane ySplit="1" topLeftCell="A10000" activePane="bottomLeft" state="frozen"/>
      <selection pane="bottomLeft" activeCell="A10000" sqref="A10000:A10112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1027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1491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1027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1027</v>
      </c>
      <c r="E753" s="10" t="s">
        <v>1521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1027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1491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1521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1491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1027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1027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1027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1521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1027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1521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1521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1521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1027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1521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1521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1521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1521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1027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1521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1027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1521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1521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1521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1027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1521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1027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1491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1521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1027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1521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1027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1521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1027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1027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1027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1027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1027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1027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1491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1027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1027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1492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1027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1027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1493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1493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1493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1027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1027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1027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1027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1027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1027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1027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1027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1027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1027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1027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1027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1027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1493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1493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1027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1027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1027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1027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1027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1493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1027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1027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1027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1027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1027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1027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1027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1027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1027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1027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1027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1027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1027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1023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1023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1023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1023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1023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1023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1023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1023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1023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1023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978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954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955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956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956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1023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957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978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958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1023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1023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959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978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1027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962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963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1023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978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1023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978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965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966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967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968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969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970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971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972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973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974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975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976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977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978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1023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979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965</v>
      </c>
      <c r="F5310" s="10" t="s">
        <v>980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981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1027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1027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978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982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983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985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978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986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988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989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978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1023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990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970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991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978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992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975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978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1023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993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994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995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978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1023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997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998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999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975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1000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978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1001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1023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995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982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992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1027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978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992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998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1002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978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1003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992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1004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1005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978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1023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1006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1007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1008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957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992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1004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978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1005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1023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991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992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1010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978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992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1011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1012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1013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978</v>
      </c>
      <c r="F5587" s="10" t="s">
        <v>25</v>
      </c>
      <c r="H5587" s="14">
        <v>4450</v>
      </c>
      <c r="I5587" s="3" t="s">
        <v>1015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992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1016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1013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1027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992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1013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992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1013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1019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978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978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1013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992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1019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1019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978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1013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957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1019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1019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1019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992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1020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1022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1019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992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978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991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1013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1023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1013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978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1023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1013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1019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992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1025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1025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978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1013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1019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1020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1026</v>
      </c>
      <c r="F5721" s="10" t="s">
        <v>1027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1019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992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1028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1019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1020</v>
      </c>
      <c r="F5726" s="10" t="s">
        <v>999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1013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1019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1023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978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1027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1013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1029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992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1020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1031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1029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1019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1020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978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1013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1023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992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1019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978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991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994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1019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992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1023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1013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1020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992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1019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978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1013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1023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1023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1013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1019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992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1019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1034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1035</v>
      </c>
      <c r="E5838" s="10" t="s">
        <v>1036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978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978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1013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1023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1019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1037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1038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1019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992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992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978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1013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1023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1013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1027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1039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992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978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1040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1040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992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1042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978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1023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978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1023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1043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992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1044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978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1023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1045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992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1046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1047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1013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978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1013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1023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1048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1049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992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1051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978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1013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1023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992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1005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978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1005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1013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1023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992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1020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1047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1027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1013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1053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1020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992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978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1023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1020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1020</v>
      </c>
      <c r="F6063" s="10" t="s">
        <v>999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992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978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1023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1055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992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1056</v>
      </c>
      <c r="F6083" s="10" t="s">
        <v>1057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1020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1023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978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1013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992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1020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978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1013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1023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992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1059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1060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978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1013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1023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992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978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1003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1013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1065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1053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992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1027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1066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1027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978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1068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1013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1069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1070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1071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992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978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1001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1013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1023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1073</v>
      </c>
      <c r="F6206" s="10" t="s">
        <v>1074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1075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992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1064</v>
      </c>
      <c r="E6218" s="10" t="s">
        <v>1065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1076</v>
      </c>
      <c r="F6220" s="10" t="s">
        <v>1027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978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1013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992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1005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1023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1070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978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1013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1023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992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1070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978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1013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1023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992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1076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1070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1027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1053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978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1068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1013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1023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992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1070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978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1079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1027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978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1013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992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1080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1070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978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1013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992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1084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1085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1027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1080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1079</v>
      </c>
      <c r="F6364" s="10" t="s">
        <v>999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1070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978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992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1013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1070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1079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1079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1086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992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1079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1079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1070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1020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1088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992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1070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1079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1005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978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1027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1092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992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1092</v>
      </c>
      <c r="F6443" s="10" t="s">
        <v>1093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978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1023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1080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992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1094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1070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1092</v>
      </c>
      <c r="F6461" s="10" t="s">
        <v>1093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978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1095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1013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1023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1080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992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1053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1096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978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1013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1023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1027</v>
      </c>
      <c r="E6504" s="10" t="s">
        <v>26</v>
      </c>
      <c r="F6504" s="10" t="s">
        <v>1098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1099</v>
      </c>
      <c r="E6512" s="10" t="s">
        <v>1100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1070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978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1013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1023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992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1101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1070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1076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978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1013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1023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1070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992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978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1013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1070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1079</v>
      </c>
      <c r="F6575" s="10" t="s">
        <v>999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1102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1013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1020</v>
      </c>
      <c r="F6583" s="10" t="s">
        <v>1012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1079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978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1005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1013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1027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1005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1079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1079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1103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978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1013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1023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1104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992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1080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1079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978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1005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1013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1023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1104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1080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992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1079</v>
      </c>
      <c r="F6646" s="10" t="s">
        <v>999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1005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978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1013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1023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1104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992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1020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978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1005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1013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1023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1104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1080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1106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1005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992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1020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978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1013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1023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1080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1056</v>
      </c>
      <c r="E6705" s="10" t="s">
        <v>1107</v>
      </c>
      <c r="F6705" s="10" t="s">
        <v>1057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1056</v>
      </c>
      <c r="E6706" s="10" t="s">
        <v>1107</v>
      </c>
      <c r="F6706" s="10" t="s">
        <v>1057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992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1108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1005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1013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1013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978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1013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1080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1110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1057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992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1092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1079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1079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1104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1092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978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1005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1013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1027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1111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978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1013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1023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978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1013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1023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1080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992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1112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1113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1023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978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1013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992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1080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1080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1092</v>
      </c>
      <c r="F6829" s="10" t="s">
        <v>1114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978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1095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1013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1113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1044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978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1013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1092</v>
      </c>
      <c r="F6863" s="10" t="s">
        <v>1114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978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1084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1013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1044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978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1075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1116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1044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1027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1092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992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1070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978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1013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1023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1092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978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1013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992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978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1013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1023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1023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1118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1080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992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1111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1119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992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978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1023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992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1119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1013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1110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1110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1111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1110</v>
      </c>
      <c r="F6990" s="10" t="s">
        <v>999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978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1013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1079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992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1119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1095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1027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1121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978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1095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1013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1023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1110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992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1044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978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1027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1122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1123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992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1119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1110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1110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978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1013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1023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1111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1119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978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1013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1023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992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1044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1111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1119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1027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978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1023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992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1124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1125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1044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1111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1126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1195</v>
      </c>
      <c r="E7127" s="10" t="s">
        <v>1127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1119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978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1013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1023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1044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1111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1129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992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1119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1130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1130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1130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1130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1130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1130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1130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1130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1130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1130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1130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1130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1130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1130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1130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1119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1023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978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1095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1104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992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1133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1134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978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1013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1135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1136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992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1123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1137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1027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978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1068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1119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1110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992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978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1119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1125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1125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1138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1079</v>
      </c>
      <c r="F7269" s="10" t="s">
        <v>1012</v>
      </c>
      <c r="H7269" s="14">
        <v>5000</v>
      </c>
    </row>
    <row r="7270" spans="1:8" ht="19.5" customHeight="1" x14ac:dyDescent="0.25">
      <c r="A7270" s="4">
        <v>45355</v>
      </c>
      <c r="B7270" s="3">
        <v>16</v>
      </c>
      <c r="C7270" s="10" t="s">
        <v>926</v>
      </c>
      <c r="D7270" s="10" t="s">
        <v>171</v>
      </c>
      <c r="E7270" s="10" t="s">
        <v>732</v>
      </c>
      <c r="F7270" s="10" t="s">
        <v>1177</v>
      </c>
      <c r="G7270" s="10">
        <v>37</v>
      </c>
    </row>
    <row r="7271" spans="1:8" ht="19.5" customHeight="1" x14ac:dyDescent="0.25">
      <c r="A7271" s="4">
        <v>45347</v>
      </c>
      <c r="B7271" s="3">
        <v>2099</v>
      </c>
      <c r="C7271" s="10" t="s">
        <v>926</v>
      </c>
      <c r="D7271" s="10" t="s">
        <v>481</v>
      </c>
      <c r="E7271" s="10" t="s">
        <v>935</v>
      </c>
      <c r="H7271" s="14">
        <v>17600</v>
      </c>
    </row>
    <row r="7272" spans="1:8" ht="19.5" customHeight="1" x14ac:dyDescent="0.25">
      <c r="A7272" s="4">
        <v>45347</v>
      </c>
      <c r="B7272" s="3">
        <v>2099</v>
      </c>
      <c r="C7272" s="10" t="s">
        <v>23</v>
      </c>
      <c r="D7272" s="10" t="s">
        <v>64</v>
      </c>
      <c r="E7272" s="10" t="s">
        <v>206</v>
      </c>
      <c r="H7272" s="14">
        <v>500</v>
      </c>
    </row>
    <row r="7273" spans="1:8" ht="19.5" customHeight="1" x14ac:dyDescent="0.25">
      <c r="A7273" s="4">
        <v>45348</v>
      </c>
      <c r="B7273" s="3">
        <v>2100</v>
      </c>
      <c r="C7273" s="10" t="s">
        <v>926</v>
      </c>
      <c r="D7273" s="10" t="s">
        <v>470</v>
      </c>
      <c r="G7273" s="10">
        <v>301.58999999999997</v>
      </c>
      <c r="H7273" s="14">
        <v>33010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192</v>
      </c>
      <c r="E7274" s="10" t="s">
        <v>1139</v>
      </c>
      <c r="H7274" s="14">
        <v>3100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1138</v>
      </c>
      <c r="H7275" s="14">
        <v>100</v>
      </c>
    </row>
    <row r="7276" spans="1:8" ht="19.5" customHeight="1" x14ac:dyDescent="0.25">
      <c r="A7276" s="4">
        <v>45348</v>
      </c>
      <c r="B7276" s="3">
        <v>2100</v>
      </c>
      <c r="C7276" s="10" t="s">
        <v>23</v>
      </c>
      <c r="D7276" s="10" t="s">
        <v>22</v>
      </c>
      <c r="E7276" s="10" t="s">
        <v>1138</v>
      </c>
      <c r="H7276" s="14">
        <v>280</v>
      </c>
    </row>
    <row r="7277" spans="1:8" ht="19.5" customHeight="1" x14ac:dyDescent="0.25">
      <c r="A7277" s="4">
        <v>45348</v>
      </c>
      <c r="B7277" s="3">
        <v>2101</v>
      </c>
      <c r="C7277" s="10" t="s">
        <v>926</v>
      </c>
      <c r="D7277" s="10" t="s">
        <v>45</v>
      </c>
      <c r="E7277" s="10" t="s">
        <v>197</v>
      </c>
      <c r="F7277" s="10" t="s">
        <v>912</v>
      </c>
      <c r="H7277" s="14">
        <v>15000</v>
      </c>
    </row>
    <row r="7278" spans="1:8" ht="19.5" customHeight="1" x14ac:dyDescent="0.25">
      <c r="A7278" s="4">
        <v>45348</v>
      </c>
      <c r="B7278" s="3">
        <v>2102</v>
      </c>
      <c r="C7278" s="10" t="s">
        <v>26</v>
      </c>
      <c r="D7278" s="10" t="s">
        <v>216</v>
      </c>
      <c r="E7278" s="10" t="s">
        <v>1110</v>
      </c>
      <c r="F7278" s="10" t="s">
        <v>467</v>
      </c>
      <c r="H7278" s="14">
        <v>4100</v>
      </c>
    </row>
    <row r="7279" spans="1:8" ht="19.5" customHeight="1" x14ac:dyDescent="0.25">
      <c r="A7279" s="4">
        <v>45348</v>
      </c>
      <c r="B7279" s="3">
        <v>2103</v>
      </c>
      <c r="C7279" s="10" t="s">
        <v>26</v>
      </c>
      <c r="D7279" s="10" t="s">
        <v>216</v>
      </c>
      <c r="E7279" s="10" t="s">
        <v>1110</v>
      </c>
      <c r="F7279" s="10" t="s">
        <v>770</v>
      </c>
      <c r="H7279" s="14">
        <v>5000</v>
      </c>
    </row>
    <row r="7280" spans="1:8" ht="19.5" customHeight="1" x14ac:dyDescent="0.25">
      <c r="A7280" s="4">
        <v>45348</v>
      </c>
      <c r="B7280" s="3">
        <v>2104</v>
      </c>
      <c r="C7280" s="10" t="s">
        <v>72</v>
      </c>
      <c r="D7280" s="10" t="s">
        <v>202</v>
      </c>
      <c r="E7280" s="10" t="s">
        <v>1013</v>
      </c>
      <c r="F7280" s="10" t="s">
        <v>25</v>
      </c>
      <c r="H7280" s="14">
        <v>9090</v>
      </c>
    </row>
    <row r="7281" spans="1:8" ht="19.5" customHeight="1" x14ac:dyDescent="0.25">
      <c r="A7281" s="4">
        <v>45348</v>
      </c>
      <c r="B7281" s="3">
        <v>2104</v>
      </c>
      <c r="C7281" s="10" t="s">
        <v>24</v>
      </c>
      <c r="D7281" s="10" t="s">
        <v>202</v>
      </c>
      <c r="E7281" s="10" t="s">
        <v>368</v>
      </c>
      <c r="F7281" s="10" t="s">
        <v>25</v>
      </c>
      <c r="H7281" s="14">
        <v>1300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192</v>
      </c>
      <c r="E7282" s="10" t="s">
        <v>1137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424</v>
      </c>
      <c r="H7283" s="14">
        <v>500</v>
      </c>
    </row>
    <row r="7284" spans="1:8" ht="19.5" customHeight="1" x14ac:dyDescent="0.25">
      <c r="A7284" s="4">
        <v>45348</v>
      </c>
      <c r="B7284" s="3">
        <v>2105</v>
      </c>
      <c r="C7284" s="10" t="s">
        <v>23</v>
      </c>
      <c r="D7284" s="10" t="s">
        <v>64</v>
      </c>
      <c r="E7284" s="10" t="s">
        <v>592</v>
      </c>
      <c r="H7284" s="14">
        <v>150</v>
      </c>
    </row>
    <row r="7285" spans="1:8" ht="19.5" customHeight="1" x14ac:dyDescent="0.25">
      <c r="A7285" s="4">
        <v>45348</v>
      </c>
      <c r="B7285" s="3">
        <v>2105</v>
      </c>
      <c r="C7285" s="10" t="s">
        <v>24</v>
      </c>
      <c r="D7285" s="10" t="s">
        <v>1119</v>
      </c>
      <c r="H7285" s="14">
        <v>6030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174</v>
      </c>
      <c r="G7286" s="10">
        <v>5</v>
      </c>
      <c r="H7286" s="14">
        <v>1750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604</v>
      </c>
      <c r="G7287" s="10">
        <v>3</v>
      </c>
      <c r="H7287" s="14">
        <v>1200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60</v>
      </c>
      <c r="E7288" s="10" t="s">
        <v>350</v>
      </c>
      <c r="H7288" s="14">
        <v>400</v>
      </c>
    </row>
    <row r="7289" spans="1:8" ht="19.5" customHeight="1" x14ac:dyDescent="0.25">
      <c r="A7289" s="4">
        <v>45348</v>
      </c>
      <c r="B7289" s="3">
        <v>2106</v>
      </c>
      <c r="C7289" s="10" t="s">
        <v>24</v>
      </c>
      <c r="D7289" s="10" t="s">
        <v>513</v>
      </c>
      <c r="E7289" s="10" t="s">
        <v>992</v>
      </c>
      <c r="H7289" s="14">
        <v>2250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192</v>
      </c>
      <c r="E7290" s="10" t="s">
        <v>1138</v>
      </c>
      <c r="H7290" s="14">
        <v>1200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64</v>
      </c>
      <c r="E7291" s="10" t="s">
        <v>295</v>
      </c>
      <c r="H7291" s="14">
        <v>150</v>
      </c>
    </row>
    <row r="7292" spans="1:8" ht="19.5" customHeight="1" x14ac:dyDescent="0.25">
      <c r="A7292" s="4">
        <v>45348</v>
      </c>
      <c r="B7292" s="3">
        <v>2107</v>
      </c>
      <c r="C7292" s="10" t="s">
        <v>23</v>
      </c>
      <c r="D7292" s="10" t="s">
        <v>192</v>
      </c>
      <c r="E7292" s="10" t="s">
        <v>1140</v>
      </c>
      <c r="H7292" s="14">
        <v>9000</v>
      </c>
    </row>
    <row r="7293" spans="1:8" ht="19.5" customHeight="1" x14ac:dyDescent="0.25">
      <c r="A7293" s="4">
        <v>45348</v>
      </c>
      <c r="B7293" s="3">
        <v>2108</v>
      </c>
      <c r="C7293" s="10" t="s">
        <v>72</v>
      </c>
      <c r="D7293" s="10" t="s">
        <v>126</v>
      </c>
      <c r="E7293" s="10" t="s">
        <v>269</v>
      </c>
      <c r="F7293" s="10" t="s">
        <v>25</v>
      </c>
      <c r="H7293" s="14">
        <v>3000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211</v>
      </c>
      <c r="F7294" s="10" t="s">
        <v>902</v>
      </c>
      <c r="H7294" s="14">
        <v>8810</v>
      </c>
    </row>
    <row r="7295" spans="1:8" ht="19.5" customHeight="1" x14ac:dyDescent="0.25">
      <c r="A7295" s="4">
        <v>45348</v>
      </c>
      <c r="B7295" s="3">
        <v>2109</v>
      </c>
      <c r="C7295" s="10" t="s">
        <v>72</v>
      </c>
      <c r="D7295" s="10" t="s">
        <v>40</v>
      </c>
      <c r="E7295" s="10" t="s">
        <v>1023</v>
      </c>
      <c r="F7295" s="10" t="s">
        <v>902</v>
      </c>
      <c r="H7295" s="14">
        <v>200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350</v>
      </c>
      <c r="H7296" s="14">
        <v>900</v>
      </c>
    </row>
    <row r="7297" spans="1:8" ht="19.5" customHeight="1" x14ac:dyDescent="0.25">
      <c r="A7297" s="4">
        <v>45349</v>
      </c>
      <c r="B7297" s="3">
        <v>2110</v>
      </c>
      <c r="C7297" s="10" t="s">
        <v>23</v>
      </c>
      <c r="D7297" s="10" t="s">
        <v>20</v>
      </c>
      <c r="E7297" s="10" t="s">
        <v>44</v>
      </c>
      <c r="H7297" s="14">
        <v>240</v>
      </c>
    </row>
    <row r="7298" spans="1:8" ht="19.5" customHeight="1" x14ac:dyDescent="0.25">
      <c r="A7298" s="4">
        <v>45349</v>
      </c>
      <c r="B7298" s="3">
        <v>2110</v>
      </c>
      <c r="C7298" s="10" t="s">
        <v>172</v>
      </c>
      <c r="D7298" s="10" t="s">
        <v>295</v>
      </c>
      <c r="H7298" s="14">
        <v>100</v>
      </c>
    </row>
    <row r="7299" spans="1:8" ht="19.5" customHeight="1" x14ac:dyDescent="0.25">
      <c r="A7299" s="4">
        <v>45349</v>
      </c>
      <c r="B7299" s="3">
        <v>2110</v>
      </c>
      <c r="C7299" s="10" t="s">
        <v>23</v>
      </c>
      <c r="D7299" s="10" t="s">
        <v>64</v>
      </c>
      <c r="E7299" s="10" t="s">
        <v>295</v>
      </c>
      <c r="H7299" s="14">
        <v>300</v>
      </c>
    </row>
    <row r="7300" spans="1:8" ht="19.5" customHeight="1" x14ac:dyDescent="0.25">
      <c r="A7300" s="4">
        <v>45349</v>
      </c>
      <c r="B7300" s="3">
        <v>2111</v>
      </c>
      <c r="C7300" s="10" t="s">
        <v>72</v>
      </c>
      <c r="D7300" s="10" t="s">
        <v>126</v>
      </c>
      <c r="E7300" s="10" t="s">
        <v>978</v>
      </c>
      <c r="F7300" s="10" t="s">
        <v>25</v>
      </c>
      <c r="H7300" s="14">
        <v>12850</v>
      </c>
    </row>
    <row r="7301" spans="1:8" ht="19.5" customHeight="1" x14ac:dyDescent="0.25">
      <c r="A7301" s="4">
        <v>45349</v>
      </c>
      <c r="B7301" s="3">
        <v>2112</v>
      </c>
      <c r="C7301" s="10" t="s">
        <v>72</v>
      </c>
      <c r="D7301" s="10" t="s">
        <v>202</v>
      </c>
      <c r="E7301" s="10" t="s">
        <v>1013</v>
      </c>
      <c r="F7301" s="10" t="s">
        <v>25</v>
      </c>
      <c r="H7301" s="14">
        <v>8640</v>
      </c>
    </row>
    <row r="7302" spans="1:8" ht="19.5" customHeight="1" x14ac:dyDescent="0.25">
      <c r="A7302" s="4">
        <v>45349</v>
      </c>
      <c r="B7302" s="3">
        <v>2112</v>
      </c>
      <c r="C7302" s="10" t="s">
        <v>24</v>
      </c>
      <c r="D7302" s="10" t="s">
        <v>202</v>
      </c>
      <c r="E7302" s="10" t="s">
        <v>368</v>
      </c>
      <c r="F7302" s="10" t="s">
        <v>25</v>
      </c>
      <c r="H7302" s="14">
        <v>1100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211</v>
      </c>
      <c r="F7303" s="10" t="s">
        <v>902</v>
      </c>
      <c r="H7303" s="14">
        <v>10790</v>
      </c>
    </row>
    <row r="7304" spans="1:8" ht="19.5" customHeight="1" x14ac:dyDescent="0.25">
      <c r="A7304" s="4">
        <v>45349</v>
      </c>
      <c r="B7304" s="3">
        <v>2113</v>
      </c>
      <c r="C7304" s="10" t="s">
        <v>72</v>
      </c>
      <c r="D7304" s="10" t="s">
        <v>40</v>
      </c>
      <c r="E7304" s="10" t="s">
        <v>1023</v>
      </c>
      <c r="F7304" s="10" t="s">
        <v>902</v>
      </c>
      <c r="H7304" s="14">
        <v>200</v>
      </c>
    </row>
    <row r="7305" spans="1:8" ht="19.5" customHeight="1" x14ac:dyDescent="0.25">
      <c r="A7305" s="4">
        <v>45349</v>
      </c>
      <c r="B7305" s="3">
        <v>2114</v>
      </c>
      <c r="C7305" s="10" t="s">
        <v>72</v>
      </c>
      <c r="D7305" s="10" t="s">
        <v>40</v>
      </c>
      <c r="E7305" s="10" t="s">
        <v>269</v>
      </c>
      <c r="F7305" s="10" t="s">
        <v>43</v>
      </c>
      <c r="H7305" s="14">
        <v>3000</v>
      </c>
    </row>
    <row r="7306" spans="1:8" ht="19.5" customHeight="1" x14ac:dyDescent="0.25">
      <c r="A7306" s="4">
        <v>45349</v>
      </c>
      <c r="B7306" s="3">
        <v>2115</v>
      </c>
      <c r="C7306" s="10" t="s">
        <v>72</v>
      </c>
      <c r="D7306" s="10" t="s">
        <v>40</v>
      </c>
      <c r="E7306" s="10" t="s">
        <v>269</v>
      </c>
      <c r="F7306" s="10" t="s">
        <v>764</v>
      </c>
      <c r="H7306" s="14">
        <v>3000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174</v>
      </c>
      <c r="G7307" s="10">
        <v>6</v>
      </c>
      <c r="H7307" s="14">
        <v>2100</v>
      </c>
    </row>
    <row r="7308" spans="1:8" ht="19.5" customHeight="1" x14ac:dyDescent="0.25">
      <c r="A7308" s="4">
        <v>45349</v>
      </c>
      <c r="B7308" s="3">
        <v>2116</v>
      </c>
      <c r="C7308" s="10" t="s">
        <v>24</v>
      </c>
      <c r="D7308" s="10" t="s">
        <v>915</v>
      </c>
      <c r="E7308" s="10" t="s">
        <v>176</v>
      </c>
      <c r="G7308" s="10">
        <v>8</v>
      </c>
      <c r="H7308" s="14">
        <v>200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22</v>
      </c>
      <c r="E7309" s="10" t="s">
        <v>211</v>
      </c>
      <c r="H7309" s="14">
        <v>70</v>
      </c>
    </row>
    <row r="7310" spans="1:8" ht="19.5" customHeight="1" x14ac:dyDescent="0.25">
      <c r="A7310" s="4">
        <v>45349</v>
      </c>
      <c r="B7310" s="3">
        <v>2116</v>
      </c>
      <c r="C7310" s="10" t="s">
        <v>23</v>
      </c>
      <c r="D7310" s="10" t="s">
        <v>64</v>
      </c>
      <c r="E7310" s="10" t="s">
        <v>424</v>
      </c>
      <c r="H7310" s="14">
        <v>100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604</v>
      </c>
      <c r="G7311" s="10">
        <v>3</v>
      </c>
      <c r="H7311" s="14">
        <v>1200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60</v>
      </c>
      <c r="E7312" s="10" t="s">
        <v>350</v>
      </c>
      <c r="H7312" s="14">
        <v>400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513</v>
      </c>
      <c r="E7313" s="10" t="s">
        <v>992</v>
      </c>
      <c r="H7313" s="14">
        <v>1000</v>
      </c>
    </row>
    <row r="7314" spans="1:8" ht="19.5" customHeight="1" x14ac:dyDescent="0.25">
      <c r="A7314" s="4">
        <v>45349</v>
      </c>
      <c r="B7314" s="3">
        <v>2117</v>
      </c>
      <c r="C7314" s="10" t="s">
        <v>24</v>
      </c>
      <c r="D7314" s="10" t="s">
        <v>60</v>
      </c>
      <c r="E7314" s="10" t="s">
        <v>890</v>
      </c>
      <c r="H7314" s="14">
        <v>100</v>
      </c>
    </row>
    <row r="7315" spans="1:8" ht="19.5" customHeight="1" x14ac:dyDescent="0.25">
      <c r="A7315" s="4">
        <v>45349</v>
      </c>
      <c r="B7315" s="3">
        <v>2118</v>
      </c>
      <c r="C7315" s="10" t="s">
        <v>24</v>
      </c>
      <c r="D7315" s="10" t="s">
        <v>1119</v>
      </c>
      <c r="H7315" s="14">
        <v>1740</v>
      </c>
    </row>
    <row r="7316" spans="1:8" ht="19.5" customHeight="1" x14ac:dyDescent="0.25">
      <c r="A7316" s="4">
        <v>45349</v>
      </c>
      <c r="B7316" s="3">
        <v>2118</v>
      </c>
      <c r="C7316" s="10" t="s">
        <v>172</v>
      </c>
      <c r="D7316" s="10" t="s">
        <v>296</v>
      </c>
      <c r="H7316" s="14">
        <v>1250</v>
      </c>
    </row>
    <row r="7317" spans="1:8" ht="19.5" customHeight="1" x14ac:dyDescent="0.25">
      <c r="A7317" s="4">
        <v>45349</v>
      </c>
      <c r="B7317" s="3">
        <v>2118</v>
      </c>
      <c r="C7317" s="10" t="s">
        <v>70</v>
      </c>
      <c r="D7317" s="10" t="s">
        <v>37</v>
      </c>
      <c r="E7317" s="10" t="s">
        <v>1079</v>
      </c>
      <c r="F7317" s="10" t="s">
        <v>211</v>
      </c>
      <c r="H7317" s="14">
        <v>100000</v>
      </c>
    </row>
    <row r="7318" spans="1:8" ht="19.5" customHeight="1" x14ac:dyDescent="0.25">
      <c r="A7318" s="4">
        <v>45349</v>
      </c>
      <c r="B7318" s="3">
        <v>2118</v>
      </c>
      <c r="C7318" s="10" t="s">
        <v>23</v>
      </c>
      <c r="D7318" s="10" t="s">
        <v>192</v>
      </c>
      <c r="E7318" s="10" t="s">
        <v>1138</v>
      </c>
      <c r="H7318" s="14">
        <v>1600</v>
      </c>
    </row>
    <row r="7319" spans="1:8" ht="19.5" customHeight="1" x14ac:dyDescent="0.25">
      <c r="A7319" s="4">
        <v>45349</v>
      </c>
      <c r="B7319" s="3">
        <v>2119</v>
      </c>
      <c r="C7319" s="10" t="s">
        <v>24</v>
      </c>
      <c r="D7319" s="10" t="s">
        <v>63</v>
      </c>
      <c r="E7319" s="10" t="s">
        <v>177</v>
      </c>
      <c r="G7319" s="10">
        <v>2</v>
      </c>
      <c r="H7319" s="14">
        <v>600</v>
      </c>
    </row>
    <row r="7320" spans="1:8" ht="19.5" customHeight="1" x14ac:dyDescent="0.25">
      <c r="A7320" s="4">
        <v>45350</v>
      </c>
      <c r="B7320" s="3">
        <v>2120</v>
      </c>
      <c r="C7320" s="10" t="s">
        <v>926</v>
      </c>
      <c r="D7320" s="10" t="s">
        <v>45</v>
      </c>
      <c r="E7320" s="10" t="s">
        <v>885</v>
      </c>
      <c r="F7320" s="10" t="s">
        <v>1070</v>
      </c>
      <c r="G7320" s="10">
        <v>24</v>
      </c>
      <c r="H7320" s="14">
        <v>14400</v>
      </c>
    </row>
    <row r="7321" spans="1:8" ht="19.5" customHeight="1" x14ac:dyDescent="0.25">
      <c r="A7321" s="4">
        <v>45350</v>
      </c>
      <c r="B7321" s="3">
        <v>2121</v>
      </c>
      <c r="C7321" s="10" t="s">
        <v>24</v>
      </c>
      <c r="D7321" s="10" t="s">
        <v>1119</v>
      </c>
      <c r="H7321" s="14">
        <v>1480</v>
      </c>
    </row>
    <row r="7322" spans="1:8" ht="19.5" customHeight="1" x14ac:dyDescent="0.25">
      <c r="A7322" s="4">
        <v>45350</v>
      </c>
      <c r="B7322" s="3">
        <v>2121</v>
      </c>
      <c r="C7322" s="10" t="s">
        <v>172</v>
      </c>
      <c r="D7322" s="10" t="s">
        <v>74</v>
      </c>
      <c r="H7322" s="14">
        <v>190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1129</v>
      </c>
      <c r="H7323" s="14">
        <v>1270</v>
      </c>
    </row>
    <row r="7324" spans="1:8" ht="19.5" customHeight="1" x14ac:dyDescent="0.25">
      <c r="A7324" s="4">
        <v>45350</v>
      </c>
      <c r="B7324" s="3">
        <v>2121</v>
      </c>
      <c r="C7324" s="10" t="s">
        <v>23</v>
      </c>
      <c r="D7324" s="10" t="s">
        <v>372</v>
      </c>
      <c r="E7324" s="10" t="s">
        <v>211</v>
      </c>
      <c r="H7324" s="14">
        <v>170</v>
      </c>
    </row>
    <row r="7325" spans="1:8" ht="19.5" customHeight="1" x14ac:dyDescent="0.25">
      <c r="A7325" s="4">
        <v>45350</v>
      </c>
      <c r="B7325" s="3">
        <v>2122</v>
      </c>
      <c r="C7325" s="10" t="s">
        <v>72</v>
      </c>
      <c r="D7325" s="10" t="s">
        <v>126</v>
      </c>
      <c r="E7325" s="10" t="s">
        <v>978</v>
      </c>
      <c r="F7325" s="10" t="s">
        <v>25</v>
      </c>
      <c r="H7325" s="14">
        <v>12850</v>
      </c>
    </row>
    <row r="7326" spans="1:8" ht="19.5" customHeight="1" x14ac:dyDescent="0.25">
      <c r="A7326" s="4">
        <v>45350</v>
      </c>
      <c r="B7326" s="3">
        <v>2123</v>
      </c>
      <c r="C7326" s="10" t="s">
        <v>72</v>
      </c>
      <c r="D7326" s="10" t="s">
        <v>202</v>
      </c>
      <c r="E7326" s="10" t="s">
        <v>1013</v>
      </c>
      <c r="F7326" s="10" t="s">
        <v>25</v>
      </c>
      <c r="H7326" s="14">
        <v>9360</v>
      </c>
    </row>
    <row r="7327" spans="1:8" ht="19.5" customHeight="1" x14ac:dyDescent="0.25">
      <c r="A7327" s="4">
        <v>45350</v>
      </c>
      <c r="B7327" s="3">
        <v>2123</v>
      </c>
      <c r="C7327" s="10" t="s">
        <v>24</v>
      </c>
      <c r="D7327" s="10" t="s">
        <v>202</v>
      </c>
      <c r="E7327" s="10" t="s">
        <v>368</v>
      </c>
      <c r="F7327" s="10" t="s">
        <v>25</v>
      </c>
      <c r="H7327" s="14">
        <v>1100</v>
      </c>
    </row>
    <row r="7328" spans="1:8" ht="19.5" customHeight="1" x14ac:dyDescent="0.25">
      <c r="A7328" s="4">
        <v>45350</v>
      </c>
      <c r="B7328" s="3">
        <v>2124</v>
      </c>
      <c r="C7328" s="10" t="s">
        <v>72</v>
      </c>
      <c r="D7328" s="10" t="s">
        <v>40</v>
      </c>
      <c r="E7328" s="10" t="s">
        <v>716</v>
      </c>
      <c r="F7328" s="10" t="s">
        <v>43</v>
      </c>
      <c r="H7328" s="14">
        <v>7830</v>
      </c>
    </row>
    <row r="7329" spans="1:8" ht="19.5" customHeight="1" x14ac:dyDescent="0.25">
      <c r="A7329" s="4">
        <v>45350</v>
      </c>
      <c r="B7329" s="3">
        <v>2125</v>
      </c>
      <c r="C7329" s="10" t="s">
        <v>72</v>
      </c>
      <c r="D7329" s="10" t="s">
        <v>40</v>
      </c>
      <c r="E7329" s="10" t="s">
        <v>716</v>
      </c>
      <c r="F7329" s="10" t="s">
        <v>764</v>
      </c>
      <c r="H7329" s="14">
        <v>8140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211</v>
      </c>
      <c r="F7330" s="10" t="s">
        <v>902</v>
      </c>
      <c r="H7330" s="14">
        <v>6880</v>
      </c>
    </row>
    <row r="7331" spans="1:8" ht="19.5" customHeight="1" x14ac:dyDescent="0.25">
      <c r="A7331" s="4">
        <v>45350</v>
      </c>
      <c r="B7331" s="3">
        <v>2126</v>
      </c>
      <c r="C7331" s="10" t="s">
        <v>72</v>
      </c>
      <c r="D7331" s="10" t="s">
        <v>40</v>
      </c>
      <c r="E7331" s="10" t="s">
        <v>1023</v>
      </c>
      <c r="F7331" s="10" t="s">
        <v>902</v>
      </c>
      <c r="H7331" s="14">
        <v>200</v>
      </c>
    </row>
    <row r="7332" spans="1:8" ht="19.5" customHeight="1" x14ac:dyDescent="0.25">
      <c r="A7332" s="4">
        <v>45350</v>
      </c>
      <c r="B7332" s="3">
        <v>2127</v>
      </c>
      <c r="C7332" s="10" t="s">
        <v>24</v>
      </c>
      <c r="D7332" s="10" t="s">
        <v>174</v>
      </c>
      <c r="G7332" s="10">
        <v>5</v>
      </c>
      <c r="H7332" s="14">
        <v>1750</v>
      </c>
    </row>
    <row r="7333" spans="1:8" ht="19.5" customHeight="1" x14ac:dyDescent="0.25">
      <c r="A7333" s="4">
        <v>45350</v>
      </c>
      <c r="B7333" s="3">
        <v>2127</v>
      </c>
      <c r="C7333" s="10" t="s">
        <v>172</v>
      </c>
      <c r="D7333" s="10" t="s">
        <v>296</v>
      </c>
      <c r="G7333" s="10">
        <v>8</v>
      </c>
      <c r="H7333" s="14">
        <v>1000</v>
      </c>
    </row>
    <row r="7334" spans="1:8" ht="19.5" customHeight="1" x14ac:dyDescent="0.25">
      <c r="A7334" s="4">
        <v>45350</v>
      </c>
      <c r="B7334" s="3">
        <v>2127</v>
      </c>
      <c r="C7334" s="10" t="s">
        <v>24</v>
      </c>
      <c r="D7334" s="10" t="s">
        <v>60</v>
      </c>
      <c r="E7334" s="10" t="s">
        <v>350</v>
      </c>
      <c r="H7334" s="14">
        <v>400</v>
      </c>
    </row>
    <row r="7335" spans="1:8" ht="19.5" customHeight="1" x14ac:dyDescent="0.25">
      <c r="A7335" s="4">
        <v>45350</v>
      </c>
      <c r="B7335" s="3">
        <v>2127</v>
      </c>
      <c r="C7335" s="10" t="s">
        <v>23</v>
      </c>
      <c r="D7335" s="10" t="s">
        <v>64</v>
      </c>
      <c r="E7335" s="10" t="s">
        <v>890</v>
      </c>
      <c r="H7335" s="14">
        <v>250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604</v>
      </c>
      <c r="G7336" s="10">
        <v>3</v>
      </c>
      <c r="H7336" s="14">
        <v>1200</v>
      </c>
    </row>
    <row r="7337" spans="1:8" ht="19.5" customHeight="1" x14ac:dyDescent="0.25">
      <c r="A7337" s="4">
        <v>45350</v>
      </c>
      <c r="B7337" s="3">
        <v>2128</v>
      </c>
      <c r="C7337" s="10" t="s">
        <v>24</v>
      </c>
      <c r="D7337" s="10" t="s">
        <v>915</v>
      </c>
      <c r="E7337" s="10" t="s">
        <v>176</v>
      </c>
      <c r="G7337" s="10">
        <v>42</v>
      </c>
      <c r="H7337" s="14">
        <v>1050</v>
      </c>
    </row>
    <row r="7338" spans="1:8" ht="19.5" customHeight="1" x14ac:dyDescent="0.25">
      <c r="A7338" s="4">
        <v>45350</v>
      </c>
      <c r="B7338" s="3">
        <v>2128</v>
      </c>
      <c r="C7338" s="10" t="s">
        <v>23</v>
      </c>
      <c r="D7338" s="10" t="s">
        <v>407</v>
      </c>
      <c r="H7338" s="14">
        <v>200</v>
      </c>
    </row>
    <row r="7339" spans="1:8" ht="19.5" customHeight="1" x14ac:dyDescent="0.25">
      <c r="A7339" s="4">
        <v>45350</v>
      </c>
      <c r="B7339" s="3">
        <v>2128</v>
      </c>
      <c r="C7339" s="10" t="s">
        <v>24</v>
      </c>
      <c r="D7339" s="10" t="s">
        <v>513</v>
      </c>
      <c r="E7339" s="10" t="s">
        <v>992</v>
      </c>
      <c r="H7339" s="14">
        <v>750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64</v>
      </c>
      <c r="E7340" s="10" t="s">
        <v>1013</v>
      </c>
      <c r="H7340" s="14">
        <v>300</v>
      </c>
    </row>
    <row r="7341" spans="1:8" ht="19.5" customHeight="1" x14ac:dyDescent="0.25">
      <c r="A7341" s="4">
        <v>45350</v>
      </c>
      <c r="B7341" s="3">
        <v>2129</v>
      </c>
      <c r="C7341" s="10" t="s">
        <v>23</v>
      </c>
      <c r="D7341" s="10" t="s">
        <v>192</v>
      </c>
      <c r="E7341" s="10" t="s">
        <v>211</v>
      </c>
      <c r="H7341" s="14">
        <v>500</v>
      </c>
    </row>
    <row r="7342" spans="1:8" ht="19.5" customHeight="1" x14ac:dyDescent="0.25">
      <c r="A7342" s="4">
        <v>45350</v>
      </c>
      <c r="B7342" s="3">
        <v>2129</v>
      </c>
      <c r="C7342" s="10" t="s">
        <v>24</v>
      </c>
      <c r="D7342" s="10" t="s">
        <v>60</v>
      </c>
      <c r="E7342" s="10" t="s">
        <v>211</v>
      </c>
      <c r="H7342" s="14">
        <v>400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935</v>
      </c>
      <c r="H7343" s="14">
        <v>24900</v>
      </c>
    </row>
    <row r="7344" spans="1:8" ht="19.5" customHeight="1" x14ac:dyDescent="0.25">
      <c r="A7344" s="4">
        <v>45351</v>
      </c>
      <c r="B7344" s="3">
        <v>2130</v>
      </c>
      <c r="C7344" s="10" t="s">
        <v>926</v>
      </c>
      <c r="D7344" s="10" t="s">
        <v>481</v>
      </c>
      <c r="E7344" s="10" t="s">
        <v>758</v>
      </c>
      <c r="H7344" s="14">
        <v>300</v>
      </c>
    </row>
    <row r="7345" spans="1:8" ht="19.5" customHeight="1" x14ac:dyDescent="0.25">
      <c r="A7345" s="4">
        <v>45351</v>
      </c>
      <c r="B7345" s="3">
        <v>2130</v>
      </c>
      <c r="C7345" s="10" t="s">
        <v>23</v>
      </c>
      <c r="D7345" s="10" t="s">
        <v>372</v>
      </c>
      <c r="E7345" s="10" t="s">
        <v>1142</v>
      </c>
      <c r="F7345" s="10" t="s">
        <v>47</v>
      </c>
      <c r="H7345" s="14">
        <v>1580</v>
      </c>
    </row>
    <row r="7346" spans="1:8" ht="19.5" customHeight="1" x14ac:dyDescent="0.25">
      <c r="A7346" s="4">
        <v>45351</v>
      </c>
      <c r="B7346" s="3">
        <v>2130</v>
      </c>
      <c r="C7346" s="10" t="s">
        <v>70</v>
      </c>
      <c r="D7346" s="10" t="s">
        <v>37</v>
      </c>
      <c r="E7346" s="10" t="s">
        <v>1079</v>
      </c>
      <c r="F7346" s="10" t="s">
        <v>1137</v>
      </c>
      <c r="H7346" s="14">
        <v>65468</v>
      </c>
    </row>
    <row r="7347" spans="1:8" ht="19.5" customHeight="1" x14ac:dyDescent="0.25">
      <c r="A7347" s="4">
        <v>45351</v>
      </c>
      <c r="B7347" s="3">
        <v>2131</v>
      </c>
      <c r="C7347" s="10" t="s">
        <v>72</v>
      </c>
      <c r="D7347" s="10" t="s">
        <v>126</v>
      </c>
      <c r="E7347" s="10" t="s">
        <v>978</v>
      </c>
      <c r="F7347" s="10" t="s">
        <v>25</v>
      </c>
      <c r="H7347" s="14">
        <v>12850</v>
      </c>
    </row>
    <row r="7348" spans="1:8" ht="19.5" customHeight="1" x14ac:dyDescent="0.25">
      <c r="A7348" s="4">
        <v>45351</v>
      </c>
      <c r="B7348" s="3">
        <v>2132</v>
      </c>
      <c r="C7348" s="10" t="s">
        <v>926</v>
      </c>
      <c r="D7348" s="10" t="s">
        <v>45</v>
      </c>
      <c r="E7348" s="10" t="s">
        <v>197</v>
      </c>
      <c r="F7348" s="10" t="s">
        <v>912</v>
      </c>
      <c r="H7348" s="14">
        <v>50000</v>
      </c>
    </row>
    <row r="7349" spans="1:8" ht="19.5" customHeight="1" x14ac:dyDescent="0.25">
      <c r="A7349" s="4">
        <v>45351</v>
      </c>
      <c r="B7349" s="3">
        <v>2133</v>
      </c>
      <c r="C7349" s="10" t="s">
        <v>26</v>
      </c>
      <c r="D7349" s="10" t="s">
        <v>216</v>
      </c>
      <c r="E7349" s="10" t="s">
        <v>1110</v>
      </c>
      <c r="F7349" s="10" t="s">
        <v>999</v>
      </c>
      <c r="H7349" s="14">
        <v>3300</v>
      </c>
    </row>
    <row r="7350" spans="1:8" ht="19.5" customHeight="1" x14ac:dyDescent="0.25">
      <c r="A7350" s="4">
        <v>45351</v>
      </c>
      <c r="B7350" s="3">
        <v>2134</v>
      </c>
      <c r="C7350" s="10" t="s">
        <v>72</v>
      </c>
      <c r="D7350" s="10" t="s">
        <v>40</v>
      </c>
      <c r="E7350" s="10" t="s">
        <v>716</v>
      </c>
      <c r="F7350" s="10" t="s">
        <v>43</v>
      </c>
      <c r="H7350" s="14">
        <v>9350</v>
      </c>
    </row>
    <row r="7351" spans="1:8" ht="19.5" customHeight="1" x14ac:dyDescent="0.25">
      <c r="A7351" s="4">
        <v>45351</v>
      </c>
      <c r="B7351" s="3">
        <v>2135</v>
      </c>
      <c r="C7351" s="10" t="s">
        <v>72</v>
      </c>
      <c r="D7351" s="10" t="s">
        <v>40</v>
      </c>
      <c r="E7351" s="10" t="s">
        <v>716</v>
      </c>
      <c r="F7351" s="10" t="s">
        <v>764</v>
      </c>
      <c r="H7351" s="14">
        <v>10110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211</v>
      </c>
      <c r="F7352" s="10" t="s">
        <v>902</v>
      </c>
      <c r="H7352" s="14">
        <v>11950</v>
      </c>
    </row>
    <row r="7353" spans="1:8" ht="19.5" customHeight="1" x14ac:dyDescent="0.25">
      <c r="A7353" s="4">
        <v>45351</v>
      </c>
      <c r="B7353" s="3">
        <v>2136</v>
      </c>
      <c r="C7353" s="10" t="s">
        <v>72</v>
      </c>
      <c r="D7353" s="10" t="s">
        <v>40</v>
      </c>
      <c r="E7353" s="10" t="s">
        <v>1023</v>
      </c>
      <c r="F7353" s="10" t="s">
        <v>902</v>
      </c>
      <c r="H7353" s="14">
        <v>100</v>
      </c>
    </row>
    <row r="7354" spans="1:8" ht="19.5" customHeight="1" x14ac:dyDescent="0.25">
      <c r="A7354" s="4">
        <v>45351</v>
      </c>
      <c r="B7354" s="3">
        <v>2136</v>
      </c>
      <c r="C7354" s="10" t="s">
        <v>23</v>
      </c>
      <c r="D7354" s="10" t="s">
        <v>64</v>
      </c>
      <c r="E7354" s="10" t="s">
        <v>1143</v>
      </c>
      <c r="H7354" s="14">
        <v>1500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350</v>
      </c>
      <c r="H7355" s="14">
        <v>900</v>
      </c>
    </row>
    <row r="7356" spans="1:8" ht="19.5" customHeight="1" x14ac:dyDescent="0.25">
      <c r="A7356" s="4">
        <v>45351</v>
      </c>
      <c r="B7356" s="3">
        <v>2137</v>
      </c>
      <c r="C7356" s="10" t="s">
        <v>23</v>
      </c>
      <c r="D7356" s="10" t="s">
        <v>20</v>
      </c>
      <c r="E7356" s="10" t="s">
        <v>44</v>
      </c>
      <c r="H7356" s="14">
        <v>240</v>
      </c>
    </row>
    <row r="7357" spans="1:8" ht="19.5" customHeight="1" x14ac:dyDescent="0.25">
      <c r="A7357" s="4">
        <v>45351</v>
      </c>
      <c r="B7357" s="3">
        <v>2137</v>
      </c>
      <c r="C7357" s="10" t="s">
        <v>172</v>
      </c>
      <c r="D7357" s="10" t="s">
        <v>295</v>
      </c>
      <c r="H7357" s="14">
        <v>100</v>
      </c>
    </row>
    <row r="7358" spans="1:8" ht="19.5" customHeight="1" x14ac:dyDescent="0.25">
      <c r="A7358" s="4">
        <v>45351</v>
      </c>
      <c r="B7358" s="3">
        <v>2137</v>
      </c>
      <c r="C7358" s="10" t="s">
        <v>23</v>
      </c>
      <c r="D7358" s="10" t="s">
        <v>192</v>
      </c>
      <c r="H7358" s="14">
        <v>70</v>
      </c>
    </row>
    <row r="7359" spans="1:8" ht="19.5" customHeight="1" x14ac:dyDescent="0.25">
      <c r="A7359" s="4">
        <v>45351</v>
      </c>
      <c r="B7359" s="3">
        <v>2138</v>
      </c>
      <c r="C7359" s="10" t="s">
        <v>24</v>
      </c>
      <c r="D7359" s="10" t="s">
        <v>174</v>
      </c>
      <c r="G7359" s="10">
        <v>5</v>
      </c>
      <c r="H7359" s="14">
        <v>1750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1144</v>
      </c>
      <c r="H7360" s="14">
        <v>250</v>
      </c>
    </row>
    <row r="7361" spans="1:8" ht="19.5" customHeight="1" x14ac:dyDescent="0.25">
      <c r="A7361" s="4">
        <v>45351</v>
      </c>
      <c r="B7361" s="3">
        <v>2138</v>
      </c>
      <c r="C7361" s="10" t="s">
        <v>23</v>
      </c>
      <c r="D7361" s="10" t="s">
        <v>64</v>
      </c>
      <c r="E7361" s="10" t="s">
        <v>1145</v>
      </c>
      <c r="H7361" s="14">
        <v>170</v>
      </c>
    </row>
    <row r="7362" spans="1:8" ht="19.5" customHeight="1" x14ac:dyDescent="0.25">
      <c r="A7362" s="4">
        <v>45351</v>
      </c>
      <c r="B7362" s="3">
        <v>2138</v>
      </c>
      <c r="C7362" s="10" t="s">
        <v>24</v>
      </c>
      <c r="D7362" s="10" t="s">
        <v>60</v>
      </c>
      <c r="E7362" s="10" t="s">
        <v>580</v>
      </c>
      <c r="H7362" s="14">
        <v>300</v>
      </c>
    </row>
    <row r="7363" spans="1:8" ht="19.5" customHeight="1" x14ac:dyDescent="0.25">
      <c r="A7363" s="4">
        <v>45351</v>
      </c>
      <c r="B7363" s="3">
        <v>2139</v>
      </c>
      <c r="C7363" s="10" t="s">
        <v>24</v>
      </c>
      <c r="D7363" s="10" t="s">
        <v>604</v>
      </c>
      <c r="G7363" s="10">
        <v>3</v>
      </c>
      <c r="H7363" s="14">
        <v>1200</v>
      </c>
    </row>
    <row r="7364" spans="1:8" ht="19.5" customHeight="1" x14ac:dyDescent="0.25">
      <c r="A7364" s="4">
        <v>45351</v>
      </c>
      <c r="B7364" s="3">
        <v>2139</v>
      </c>
      <c r="C7364" s="10" t="s">
        <v>23</v>
      </c>
      <c r="D7364" s="10" t="s">
        <v>372</v>
      </c>
      <c r="F7364" s="10" t="s">
        <v>47</v>
      </c>
      <c r="H7364" s="14">
        <v>1810</v>
      </c>
    </row>
    <row r="7365" spans="1:8" ht="19.5" customHeight="1" x14ac:dyDescent="0.25">
      <c r="A7365" s="4">
        <v>45351</v>
      </c>
      <c r="B7365" s="3">
        <v>2139</v>
      </c>
      <c r="C7365" s="10" t="s">
        <v>24</v>
      </c>
      <c r="D7365" s="10" t="s">
        <v>60</v>
      </c>
      <c r="E7365" s="10" t="s">
        <v>350</v>
      </c>
      <c r="H7365" s="14">
        <v>400</v>
      </c>
    </row>
    <row r="7366" spans="1:8" ht="19.5" customHeight="1" x14ac:dyDescent="0.25">
      <c r="A7366" s="4">
        <v>45351</v>
      </c>
      <c r="B7366" s="3">
        <v>2139</v>
      </c>
      <c r="C7366" s="10" t="s">
        <v>23</v>
      </c>
      <c r="D7366" s="10" t="s">
        <v>564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172</v>
      </c>
      <c r="D7367" s="10" t="s">
        <v>296</v>
      </c>
      <c r="G7367" s="10">
        <v>8</v>
      </c>
      <c r="H7367" s="14">
        <v>1000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63</v>
      </c>
      <c r="E7368" s="10" t="s">
        <v>177</v>
      </c>
      <c r="G7368" s="10">
        <v>2</v>
      </c>
      <c r="H7368" s="14">
        <v>600</v>
      </c>
    </row>
    <row r="7369" spans="1:8" ht="19.5" customHeight="1" x14ac:dyDescent="0.25">
      <c r="A7369" s="4">
        <v>45351</v>
      </c>
      <c r="B7369" s="3">
        <v>2140</v>
      </c>
      <c r="C7369" s="10" t="s">
        <v>24</v>
      </c>
      <c r="D7369" s="10" t="s">
        <v>1119</v>
      </c>
      <c r="H7369" s="14">
        <v>430</v>
      </c>
    </row>
    <row r="7370" spans="1:8" ht="19.5" customHeight="1" x14ac:dyDescent="0.25">
      <c r="A7370" s="4">
        <v>45351</v>
      </c>
      <c r="B7370" s="3">
        <v>2140</v>
      </c>
      <c r="C7370" s="10" t="s">
        <v>926</v>
      </c>
      <c r="D7370" s="10" t="s">
        <v>470</v>
      </c>
      <c r="G7370" s="10">
        <v>90.68</v>
      </c>
      <c r="H7370" s="14">
        <v>9925</v>
      </c>
    </row>
    <row r="7371" spans="1:8" ht="19.5" customHeight="1" x14ac:dyDescent="0.25">
      <c r="A7371" s="4">
        <v>45351</v>
      </c>
      <c r="B7371" s="3">
        <v>2141</v>
      </c>
      <c r="C7371" s="10" t="s">
        <v>24</v>
      </c>
      <c r="D7371" s="10" t="s">
        <v>513</v>
      </c>
      <c r="E7371" s="10" t="s">
        <v>992</v>
      </c>
      <c r="H7371" s="14">
        <v>750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64</v>
      </c>
      <c r="E7372" s="10" t="s">
        <v>1146</v>
      </c>
      <c r="H7372" s="14">
        <v>100</v>
      </c>
    </row>
    <row r="7373" spans="1:8" ht="19.5" customHeight="1" x14ac:dyDescent="0.25">
      <c r="A7373" s="4">
        <v>45351</v>
      </c>
      <c r="B7373" s="3">
        <v>2141</v>
      </c>
      <c r="C7373" s="10" t="s">
        <v>23</v>
      </c>
      <c r="D7373" s="10" t="s">
        <v>192</v>
      </c>
      <c r="H7373" s="14">
        <v>1000</v>
      </c>
    </row>
    <row r="7374" spans="1:8" ht="19.5" customHeight="1" x14ac:dyDescent="0.25">
      <c r="A7374" s="4">
        <v>45351</v>
      </c>
      <c r="B7374" s="3">
        <v>2142</v>
      </c>
      <c r="C7374" s="10" t="s">
        <v>72</v>
      </c>
      <c r="D7374" s="10" t="s">
        <v>202</v>
      </c>
      <c r="E7374" s="10" t="s">
        <v>1013</v>
      </c>
      <c r="F7374" s="10" t="s">
        <v>25</v>
      </c>
      <c r="H7374" s="14">
        <v>8280</v>
      </c>
    </row>
    <row r="7375" spans="1:8" ht="19.5" customHeight="1" x14ac:dyDescent="0.25">
      <c r="A7375" s="4">
        <v>45351</v>
      </c>
      <c r="B7375" s="3">
        <v>2142</v>
      </c>
      <c r="C7375" s="10" t="s">
        <v>24</v>
      </c>
      <c r="D7375" s="10" t="s">
        <v>202</v>
      </c>
      <c r="E7375" s="10" t="s">
        <v>368</v>
      </c>
      <c r="F7375" s="10" t="s">
        <v>25</v>
      </c>
      <c r="H7375" s="14">
        <v>1400</v>
      </c>
    </row>
    <row r="7376" spans="1:8" ht="19.5" customHeight="1" x14ac:dyDescent="0.25">
      <c r="A7376" s="4">
        <v>45352</v>
      </c>
      <c r="B7376" s="3">
        <v>2143</v>
      </c>
      <c r="C7376" s="10" t="s">
        <v>72</v>
      </c>
      <c r="D7376" s="10" t="s">
        <v>126</v>
      </c>
      <c r="E7376" s="10" t="s">
        <v>978</v>
      </c>
      <c r="F7376" s="10" t="s">
        <v>25</v>
      </c>
      <c r="H7376" s="14">
        <v>8560</v>
      </c>
    </row>
    <row r="7377" spans="1:8" ht="19.5" customHeight="1" x14ac:dyDescent="0.25">
      <c r="A7377" s="4">
        <v>45352</v>
      </c>
      <c r="B7377" s="3">
        <v>2144</v>
      </c>
      <c r="C7377" s="10" t="s">
        <v>72</v>
      </c>
      <c r="D7377" s="10" t="s">
        <v>1027</v>
      </c>
      <c r="E7377" s="10" t="s">
        <v>269</v>
      </c>
      <c r="F7377" s="10" t="s">
        <v>388</v>
      </c>
      <c r="H7377" s="14">
        <v>30000</v>
      </c>
    </row>
    <row r="7378" spans="1:8" ht="19.5" customHeight="1" x14ac:dyDescent="0.25">
      <c r="A7378" s="4">
        <v>45352</v>
      </c>
      <c r="B7378" s="3">
        <v>2144</v>
      </c>
      <c r="C7378" s="10" t="s">
        <v>23</v>
      </c>
      <c r="D7378" s="10" t="s">
        <v>64</v>
      </c>
      <c r="E7378" s="10" t="s">
        <v>205</v>
      </c>
      <c r="H7378" s="14">
        <v>1000</v>
      </c>
    </row>
    <row r="7379" spans="1:8" ht="19.5" customHeight="1" x14ac:dyDescent="0.25">
      <c r="A7379" s="4">
        <v>45352</v>
      </c>
      <c r="B7379" s="3">
        <v>2145</v>
      </c>
      <c r="C7379" s="10" t="s">
        <v>119</v>
      </c>
      <c r="F7379" s="10" t="s">
        <v>1057</v>
      </c>
      <c r="H7379" s="14">
        <v>5000</v>
      </c>
    </row>
    <row r="7380" spans="1:8" ht="19.5" customHeight="1" x14ac:dyDescent="0.25">
      <c r="A7380" s="4">
        <v>45352</v>
      </c>
      <c r="B7380" s="3">
        <v>2145</v>
      </c>
      <c r="C7380" s="10" t="s">
        <v>23</v>
      </c>
      <c r="D7380" s="10" t="s">
        <v>372</v>
      </c>
      <c r="F7380" s="10" t="s">
        <v>47</v>
      </c>
      <c r="H7380" s="14">
        <v>4500</v>
      </c>
    </row>
    <row r="7381" spans="1:8" ht="19.5" customHeight="1" x14ac:dyDescent="0.25">
      <c r="A7381" s="4">
        <v>45352</v>
      </c>
      <c r="B7381" s="3">
        <v>2145</v>
      </c>
      <c r="C7381" s="10" t="s">
        <v>172</v>
      </c>
      <c r="D7381" s="10" t="s">
        <v>296</v>
      </c>
      <c r="G7381" s="10">
        <v>4</v>
      </c>
      <c r="H7381" s="14">
        <v>500</v>
      </c>
    </row>
    <row r="7382" spans="1:8" ht="19.5" customHeight="1" x14ac:dyDescent="0.25">
      <c r="A7382" s="4">
        <v>45352</v>
      </c>
      <c r="B7382" s="3">
        <v>2145</v>
      </c>
      <c r="C7382" s="10" t="s">
        <v>23</v>
      </c>
      <c r="D7382" s="10" t="s">
        <v>64</v>
      </c>
      <c r="E7382" s="10" t="s">
        <v>343</v>
      </c>
      <c r="H7382" s="14">
        <v>100</v>
      </c>
    </row>
    <row r="7383" spans="1:8" ht="19.5" customHeight="1" x14ac:dyDescent="0.25">
      <c r="A7383" s="4">
        <v>45352</v>
      </c>
      <c r="B7383" s="3">
        <v>2146</v>
      </c>
      <c r="C7383" s="10" t="s">
        <v>72</v>
      </c>
      <c r="D7383" s="10" t="s">
        <v>40</v>
      </c>
      <c r="E7383" s="10" t="s">
        <v>716</v>
      </c>
      <c r="F7383" s="10" t="s">
        <v>43</v>
      </c>
      <c r="H7383" s="14">
        <v>9500</v>
      </c>
    </row>
    <row r="7384" spans="1:8" ht="19.5" customHeight="1" x14ac:dyDescent="0.25">
      <c r="A7384" s="4">
        <v>45352</v>
      </c>
      <c r="B7384" s="3">
        <v>2147</v>
      </c>
      <c r="C7384" s="10" t="s">
        <v>72</v>
      </c>
      <c r="D7384" s="10" t="s">
        <v>40</v>
      </c>
      <c r="E7384" s="10" t="s">
        <v>716</v>
      </c>
      <c r="F7384" s="10" t="s">
        <v>764</v>
      </c>
      <c r="H7384" s="14">
        <v>9210</v>
      </c>
    </row>
    <row r="7385" spans="1:8" ht="19.5" customHeight="1" x14ac:dyDescent="0.25">
      <c r="A7385" s="4">
        <v>45352</v>
      </c>
      <c r="B7385" s="3">
        <v>2148</v>
      </c>
      <c r="C7385" s="10" t="s">
        <v>26</v>
      </c>
      <c r="D7385" s="10" t="s">
        <v>216</v>
      </c>
      <c r="E7385" s="10" t="s">
        <v>1110</v>
      </c>
      <c r="F7385" s="10" t="s">
        <v>148</v>
      </c>
      <c r="H7385" s="14">
        <v>2500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174</v>
      </c>
      <c r="G7386" s="10">
        <v>5</v>
      </c>
      <c r="H7386" s="14">
        <v>1750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604</v>
      </c>
      <c r="G7387" s="10">
        <v>3</v>
      </c>
      <c r="H7387" s="14">
        <v>1200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60</v>
      </c>
      <c r="E7388" s="10" t="s">
        <v>350</v>
      </c>
      <c r="H7388" s="14">
        <v>400</v>
      </c>
    </row>
    <row r="7389" spans="1:8" ht="19.5" customHeight="1" x14ac:dyDescent="0.25">
      <c r="A7389" s="4">
        <v>45352</v>
      </c>
      <c r="B7389" s="3">
        <v>2149</v>
      </c>
      <c r="C7389" s="10" t="s">
        <v>24</v>
      </c>
      <c r="D7389" s="10" t="s">
        <v>915</v>
      </c>
      <c r="E7389" s="10" t="s">
        <v>176</v>
      </c>
      <c r="G7389" s="10">
        <v>24</v>
      </c>
      <c r="H7389" s="14">
        <v>600</v>
      </c>
    </row>
    <row r="7390" spans="1:8" ht="19.5" customHeight="1" x14ac:dyDescent="0.25">
      <c r="A7390" s="4">
        <v>45352</v>
      </c>
      <c r="B7390" s="3">
        <v>2150</v>
      </c>
      <c r="C7390" s="10" t="s">
        <v>26</v>
      </c>
      <c r="D7390" s="10" t="s">
        <v>216</v>
      </c>
      <c r="E7390" s="10" t="s">
        <v>1110</v>
      </c>
      <c r="F7390" s="10" t="s">
        <v>30</v>
      </c>
      <c r="H7390" s="14">
        <v>2600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74</v>
      </c>
      <c r="E7391" s="10" t="s">
        <v>1147</v>
      </c>
      <c r="H7391" s="14">
        <v>20000</v>
      </c>
    </row>
    <row r="7392" spans="1:8" ht="19.5" customHeight="1" x14ac:dyDescent="0.25">
      <c r="A7392" s="4">
        <v>45352</v>
      </c>
      <c r="B7392" s="3">
        <v>2151</v>
      </c>
      <c r="C7392" s="10" t="s">
        <v>23</v>
      </c>
      <c r="D7392" s="10" t="s">
        <v>64</v>
      </c>
      <c r="E7392" s="10" t="s">
        <v>206</v>
      </c>
      <c r="H7392" s="14">
        <v>1000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513</v>
      </c>
      <c r="E7393" s="10" t="s">
        <v>992</v>
      </c>
      <c r="H7393" s="14">
        <v>1500</v>
      </c>
    </row>
    <row r="7394" spans="1:8" ht="19.5" customHeight="1" x14ac:dyDescent="0.25">
      <c r="A7394" s="4">
        <v>45352</v>
      </c>
      <c r="B7394" s="3">
        <v>2151</v>
      </c>
      <c r="C7394" s="10" t="s">
        <v>24</v>
      </c>
      <c r="D7394" s="10" t="s">
        <v>1119</v>
      </c>
      <c r="H7394" s="14">
        <v>430</v>
      </c>
    </row>
    <row r="7395" spans="1:8" ht="19.5" customHeight="1" x14ac:dyDescent="0.25">
      <c r="A7395" s="4">
        <v>45352</v>
      </c>
      <c r="B7395" s="3">
        <v>2152</v>
      </c>
      <c r="C7395" s="10" t="s">
        <v>24</v>
      </c>
      <c r="D7395" s="10" t="s">
        <v>63</v>
      </c>
      <c r="E7395" s="10" t="s">
        <v>177</v>
      </c>
      <c r="G7395" s="10">
        <v>3</v>
      </c>
      <c r="H7395" s="14">
        <v>900</v>
      </c>
    </row>
    <row r="7396" spans="1:8" ht="19.5" customHeight="1" x14ac:dyDescent="0.25">
      <c r="A7396" s="4">
        <v>45352</v>
      </c>
      <c r="B7396" s="3">
        <v>2152</v>
      </c>
      <c r="C7396" s="10" t="s">
        <v>23</v>
      </c>
      <c r="D7396" s="10" t="s">
        <v>64</v>
      </c>
      <c r="E7396" s="10" t="s">
        <v>354</v>
      </c>
      <c r="H7396" s="14">
        <v>250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192</v>
      </c>
      <c r="E7397" s="10" t="s">
        <v>1040</v>
      </c>
      <c r="F7397" s="10" t="s">
        <v>1148</v>
      </c>
      <c r="H7397" s="14">
        <v>5000</v>
      </c>
    </row>
    <row r="7398" spans="1:8" ht="19.5" customHeight="1" x14ac:dyDescent="0.25">
      <c r="A7398" s="4">
        <v>45353</v>
      </c>
      <c r="B7398" s="3">
        <v>2153</v>
      </c>
      <c r="C7398" s="10" t="s">
        <v>23</v>
      </c>
      <c r="D7398" s="10" t="s">
        <v>372</v>
      </c>
      <c r="E7398" s="10" t="s">
        <v>1149</v>
      </c>
      <c r="F7398" s="10" t="s">
        <v>47</v>
      </c>
      <c r="H7398" s="14">
        <v>330</v>
      </c>
    </row>
    <row r="7399" spans="1:8" ht="19.5" customHeight="1" x14ac:dyDescent="0.25">
      <c r="A7399" s="4">
        <v>45353</v>
      </c>
      <c r="B7399" s="3">
        <v>2153</v>
      </c>
      <c r="C7399" s="10" t="s">
        <v>119</v>
      </c>
      <c r="F7399" s="10" t="s">
        <v>1057</v>
      </c>
      <c r="H7399" s="14">
        <v>1000</v>
      </c>
    </row>
    <row r="7400" spans="1:8" ht="19.5" customHeight="1" x14ac:dyDescent="0.25">
      <c r="A7400" s="4">
        <v>45353</v>
      </c>
      <c r="B7400" s="3">
        <v>2153</v>
      </c>
      <c r="C7400" s="10" t="s">
        <v>23</v>
      </c>
      <c r="D7400" s="10" t="s">
        <v>372</v>
      </c>
      <c r="H7400" s="14">
        <v>160</v>
      </c>
    </row>
    <row r="7401" spans="1:8" ht="19.5" customHeight="1" x14ac:dyDescent="0.25">
      <c r="A7401" s="4">
        <v>45353</v>
      </c>
      <c r="B7401" s="3">
        <v>2154</v>
      </c>
      <c r="C7401" s="10" t="s">
        <v>72</v>
      </c>
      <c r="D7401" s="10" t="s">
        <v>126</v>
      </c>
      <c r="E7401" s="10" t="s">
        <v>978</v>
      </c>
      <c r="F7401" s="10" t="s">
        <v>25</v>
      </c>
      <c r="H7401" s="14">
        <v>12850</v>
      </c>
    </row>
    <row r="7402" spans="1:8" ht="19.5" customHeight="1" x14ac:dyDescent="0.25">
      <c r="A7402" s="4">
        <v>45353</v>
      </c>
      <c r="B7402" s="3">
        <v>2154</v>
      </c>
      <c r="C7402" s="10" t="s">
        <v>24</v>
      </c>
      <c r="D7402" s="10" t="s">
        <v>126</v>
      </c>
      <c r="E7402" s="10" t="s">
        <v>368</v>
      </c>
      <c r="F7402" s="10" t="s">
        <v>25</v>
      </c>
      <c r="H7402" s="14">
        <v>2400</v>
      </c>
    </row>
    <row r="7403" spans="1:8" ht="19.5" customHeight="1" x14ac:dyDescent="0.25">
      <c r="A7403" s="4">
        <v>45353</v>
      </c>
      <c r="B7403" s="3">
        <v>2155</v>
      </c>
      <c r="C7403" s="10" t="s">
        <v>72</v>
      </c>
      <c r="D7403" s="10" t="s">
        <v>202</v>
      </c>
      <c r="E7403" s="10" t="s">
        <v>1013</v>
      </c>
      <c r="F7403" s="10" t="s">
        <v>25</v>
      </c>
      <c r="H7403" s="14">
        <v>8460</v>
      </c>
    </row>
    <row r="7404" spans="1:8" ht="19.5" customHeight="1" x14ac:dyDescent="0.25">
      <c r="A7404" s="4">
        <v>45353</v>
      </c>
      <c r="B7404" s="3">
        <v>2155</v>
      </c>
      <c r="C7404" s="10" t="s">
        <v>24</v>
      </c>
      <c r="D7404" s="10" t="s">
        <v>202</v>
      </c>
      <c r="E7404" s="10" t="s">
        <v>368</v>
      </c>
      <c r="F7404" s="10" t="s">
        <v>25</v>
      </c>
      <c r="H7404" s="14">
        <v>300</v>
      </c>
    </row>
    <row r="7405" spans="1:8" ht="19.5" customHeight="1" x14ac:dyDescent="0.25">
      <c r="A7405" s="4">
        <v>45353</v>
      </c>
      <c r="B7405" s="3">
        <v>2156</v>
      </c>
      <c r="C7405" s="10" t="s">
        <v>72</v>
      </c>
      <c r="D7405" s="10" t="s">
        <v>40</v>
      </c>
      <c r="E7405" s="10" t="s">
        <v>716</v>
      </c>
      <c r="F7405" s="10" t="s">
        <v>43</v>
      </c>
      <c r="H7405" s="14">
        <v>10550</v>
      </c>
    </row>
    <row r="7406" spans="1:8" ht="19.5" customHeight="1" x14ac:dyDescent="0.25">
      <c r="A7406" s="4">
        <v>45353</v>
      </c>
      <c r="B7406" s="3">
        <v>2157</v>
      </c>
      <c r="C7406" s="10" t="s">
        <v>72</v>
      </c>
      <c r="D7406" s="10" t="s">
        <v>40</v>
      </c>
      <c r="E7406" s="10" t="s">
        <v>716</v>
      </c>
      <c r="F7406" s="10" t="s">
        <v>764</v>
      </c>
      <c r="H7406" s="14">
        <v>9210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211</v>
      </c>
      <c r="F7407" s="10" t="s">
        <v>902</v>
      </c>
      <c r="H7407" s="14">
        <v>8080</v>
      </c>
    </row>
    <row r="7408" spans="1:8" ht="19.5" customHeight="1" x14ac:dyDescent="0.25">
      <c r="A7408" s="4">
        <v>45353</v>
      </c>
      <c r="B7408" s="3">
        <v>2158</v>
      </c>
      <c r="C7408" s="10" t="s">
        <v>72</v>
      </c>
      <c r="D7408" s="10" t="s">
        <v>40</v>
      </c>
      <c r="E7408" s="10" t="s">
        <v>1023</v>
      </c>
      <c r="F7408" s="10" t="s">
        <v>902</v>
      </c>
      <c r="H7408" s="14">
        <v>100</v>
      </c>
    </row>
    <row r="7409" spans="1:8" ht="19.5" customHeight="1" x14ac:dyDescent="0.25">
      <c r="A7409" s="4">
        <v>45353</v>
      </c>
      <c r="B7409" s="3">
        <v>2159</v>
      </c>
      <c r="C7409" s="10" t="s">
        <v>24</v>
      </c>
      <c r="D7409" s="10" t="s">
        <v>174</v>
      </c>
      <c r="G7409" s="10">
        <v>4</v>
      </c>
      <c r="H7409" s="14">
        <v>1400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350</v>
      </c>
      <c r="H7410" s="14">
        <v>900</v>
      </c>
    </row>
    <row r="7411" spans="1:8" ht="19.5" customHeight="1" x14ac:dyDescent="0.25">
      <c r="A7411" s="4">
        <v>45353</v>
      </c>
      <c r="B7411" s="3">
        <v>2159</v>
      </c>
      <c r="C7411" s="10" t="s">
        <v>23</v>
      </c>
      <c r="D7411" s="10" t="s">
        <v>20</v>
      </c>
      <c r="E7411" s="10" t="s">
        <v>44</v>
      </c>
      <c r="H7411" s="14">
        <v>240</v>
      </c>
    </row>
    <row r="7412" spans="1:8" ht="19.5" customHeight="1" x14ac:dyDescent="0.25">
      <c r="A7412" s="4">
        <v>45353</v>
      </c>
      <c r="B7412" s="3">
        <v>2159</v>
      </c>
      <c r="C7412" s="10" t="s">
        <v>172</v>
      </c>
      <c r="D7412" s="10" t="s">
        <v>295</v>
      </c>
      <c r="H7412" s="14">
        <v>100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513</v>
      </c>
      <c r="E7413" s="10" t="s">
        <v>992</v>
      </c>
      <c r="H7413" s="14">
        <v>2250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350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60</v>
      </c>
      <c r="E7415" s="10" t="s">
        <v>890</v>
      </c>
      <c r="H7415" s="14">
        <v>400</v>
      </c>
    </row>
    <row r="7416" spans="1:8" ht="19.5" customHeight="1" x14ac:dyDescent="0.25">
      <c r="A7416" s="4">
        <v>45353</v>
      </c>
      <c r="B7416" s="3">
        <v>2160</v>
      </c>
      <c r="C7416" s="10" t="s">
        <v>24</v>
      </c>
      <c r="D7416" s="10" t="s">
        <v>63</v>
      </c>
      <c r="E7416" s="10" t="s">
        <v>177</v>
      </c>
      <c r="G7416" s="10">
        <v>2</v>
      </c>
      <c r="H7416" s="14">
        <v>600</v>
      </c>
    </row>
    <row r="7417" spans="1:8" ht="19.5" customHeight="1" x14ac:dyDescent="0.25">
      <c r="A7417" s="4">
        <v>45354</v>
      </c>
      <c r="B7417" s="3">
        <v>2161</v>
      </c>
      <c r="C7417" s="10" t="s">
        <v>926</v>
      </c>
      <c r="D7417" s="10" t="s">
        <v>45</v>
      </c>
      <c r="E7417" s="10" t="s">
        <v>197</v>
      </c>
      <c r="F7417" s="10" t="s">
        <v>912</v>
      </c>
      <c r="H7417" s="14">
        <v>11000</v>
      </c>
    </row>
    <row r="7418" spans="1:8" ht="19.5" customHeight="1" x14ac:dyDescent="0.25">
      <c r="A7418" s="4">
        <v>45354</v>
      </c>
      <c r="B7418" s="3">
        <v>2162</v>
      </c>
      <c r="C7418" s="10" t="s">
        <v>72</v>
      </c>
      <c r="D7418" s="10" t="s">
        <v>202</v>
      </c>
      <c r="E7418" s="10" t="s">
        <v>1013</v>
      </c>
      <c r="F7418" s="10" t="s">
        <v>25</v>
      </c>
      <c r="H7418" s="14">
        <v>9360</v>
      </c>
    </row>
    <row r="7419" spans="1:8" ht="19.5" customHeight="1" x14ac:dyDescent="0.25">
      <c r="A7419" s="4">
        <v>45354</v>
      </c>
      <c r="B7419" s="3">
        <v>2162</v>
      </c>
      <c r="C7419" s="10" t="s">
        <v>24</v>
      </c>
      <c r="D7419" s="10" t="s">
        <v>202</v>
      </c>
      <c r="E7419" s="10" t="s">
        <v>368</v>
      </c>
      <c r="F7419" s="10" t="s">
        <v>25</v>
      </c>
      <c r="H7419" s="14">
        <v>250</v>
      </c>
    </row>
    <row r="7420" spans="1:8" ht="19.5" customHeight="1" x14ac:dyDescent="0.25">
      <c r="A7420" s="4">
        <v>45354</v>
      </c>
      <c r="B7420" s="3">
        <v>2163</v>
      </c>
      <c r="C7420" s="10" t="s">
        <v>72</v>
      </c>
      <c r="D7420" s="10" t="s">
        <v>40</v>
      </c>
      <c r="E7420" s="10" t="s">
        <v>716</v>
      </c>
      <c r="F7420" s="10" t="s">
        <v>43</v>
      </c>
      <c r="H7420" s="14">
        <v>9450</v>
      </c>
    </row>
    <row r="7421" spans="1:8" ht="19.5" customHeight="1" x14ac:dyDescent="0.25">
      <c r="A7421" s="4">
        <v>45354</v>
      </c>
      <c r="B7421" s="3">
        <v>2164</v>
      </c>
      <c r="C7421" s="10" t="s">
        <v>72</v>
      </c>
      <c r="D7421" s="10" t="s">
        <v>40</v>
      </c>
      <c r="E7421" s="10" t="s">
        <v>716</v>
      </c>
      <c r="F7421" s="10" t="s">
        <v>764</v>
      </c>
      <c r="H7421" s="14">
        <v>6640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211</v>
      </c>
      <c r="F7422" s="10" t="s">
        <v>902</v>
      </c>
      <c r="H7422" s="14">
        <v>9110</v>
      </c>
    </row>
    <row r="7423" spans="1:8" ht="19.5" customHeight="1" x14ac:dyDescent="0.25">
      <c r="A7423" s="4">
        <v>45354</v>
      </c>
      <c r="B7423" s="3">
        <v>2165</v>
      </c>
      <c r="C7423" s="10" t="s">
        <v>72</v>
      </c>
      <c r="D7423" s="10" t="s">
        <v>40</v>
      </c>
      <c r="E7423" s="10" t="s">
        <v>1023</v>
      </c>
      <c r="F7423" s="10" t="s">
        <v>902</v>
      </c>
      <c r="H7423" s="14">
        <v>200</v>
      </c>
    </row>
    <row r="7424" spans="1:8" ht="19.5" customHeight="1" x14ac:dyDescent="0.25">
      <c r="A7424" s="4">
        <v>45354</v>
      </c>
      <c r="B7424" s="3">
        <v>2166</v>
      </c>
      <c r="C7424" s="10" t="s">
        <v>24</v>
      </c>
      <c r="D7424" s="10" t="s">
        <v>174</v>
      </c>
      <c r="G7424" s="10">
        <v>5</v>
      </c>
      <c r="H7424" s="14">
        <v>1750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1150</v>
      </c>
      <c r="H7425" s="14">
        <v>60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372</v>
      </c>
      <c r="E7426" s="10" t="s">
        <v>711</v>
      </c>
      <c r="H7426" s="14">
        <v>1420</v>
      </c>
    </row>
    <row r="7427" spans="1:8" ht="19.5" customHeight="1" x14ac:dyDescent="0.25">
      <c r="A7427" s="4">
        <v>45354</v>
      </c>
      <c r="B7427" s="3">
        <v>2166</v>
      </c>
      <c r="C7427" s="10" t="s">
        <v>23</v>
      </c>
      <c r="D7427" s="10" t="s">
        <v>192</v>
      </c>
      <c r="E7427" s="10" t="s">
        <v>891</v>
      </c>
      <c r="H7427" s="14">
        <v>100</v>
      </c>
    </row>
    <row r="7428" spans="1:8" ht="19.5" customHeight="1" x14ac:dyDescent="0.25">
      <c r="A7428" s="4">
        <v>45354</v>
      </c>
      <c r="B7428" s="3">
        <v>2167</v>
      </c>
      <c r="C7428" s="10" t="s">
        <v>172</v>
      </c>
      <c r="D7428" s="10" t="s">
        <v>20</v>
      </c>
      <c r="H7428" s="14">
        <v>500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604</v>
      </c>
      <c r="G7429" s="10">
        <v>3</v>
      </c>
      <c r="H7429" s="14">
        <v>1200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513</v>
      </c>
      <c r="E7430" s="10" t="s">
        <v>992</v>
      </c>
      <c r="H7430" s="14">
        <v>2250</v>
      </c>
    </row>
    <row r="7431" spans="1:8" ht="19.5" customHeight="1" x14ac:dyDescent="0.25">
      <c r="A7431" s="4">
        <v>45354</v>
      </c>
      <c r="B7431" s="3">
        <v>2167</v>
      </c>
      <c r="C7431" s="10" t="s">
        <v>24</v>
      </c>
      <c r="D7431" s="10" t="s">
        <v>60</v>
      </c>
      <c r="E7431" s="10" t="s">
        <v>350</v>
      </c>
      <c r="H7431" s="14">
        <v>400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63</v>
      </c>
      <c r="E7432" s="10" t="s">
        <v>177</v>
      </c>
      <c r="G7432" s="10">
        <v>3</v>
      </c>
      <c r="H7432" s="14">
        <v>900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915</v>
      </c>
      <c r="E7433" s="10" t="s">
        <v>176</v>
      </c>
      <c r="G7433" s="10">
        <v>27</v>
      </c>
      <c r="H7433" s="14">
        <v>675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60</v>
      </c>
      <c r="E7434" s="10" t="s">
        <v>890</v>
      </c>
      <c r="H7434" s="14">
        <v>300</v>
      </c>
    </row>
    <row r="7435" spans="1:8" ht="19.5" customHeight="1" x14ac:dyDescent="0.25">
      <c r="A7435" s="4">
        <v>45354</v>
      </c>
      <c r="B7435" s="3">
        <v>2168</v>
      </c>
      <c r="C7435" s="10" t="s">
        <v>24</v>
      </c>
      <c r="D7435" s="10" t="s">
        <v>1119</v>
      </c>
      <c r="H7435" s="14">
        <v>2540</v>
      </c>
    </row>
    <row r="7436" spans="1:8" ht="19.5" customHeight="1" x14ac:dyDescent="0.25">
      <c r="A7436" s="4">
        <v>45355</v>
      </c>
      <c r="B7436" s="3">
        <v>2169</v>
      </c>
      <c r="C7436" s="10" t="s">
        <v>72</v>
      </c>
      <c r="D7436" s="10" t="s">
        <v>126</v>
      </c>
      <c r="E7436" s="10" t="s">
        <v>978</v>
      </c>
      <c r="F7436" s="10" t="s">
        <v>25</v>
      </c>
      <c r="H7436" s="14">
        <v>17130</v>
      </c>
    </row>
    <row r="7437" spans="1:8" ht="19.5" customHeight="1" x14ac:dyDescent="0.25">
      <c r="A7437" s="4">
        <v>45355</v>
      </c>
      <c r="B7437" s="3">
        <v>2169</v>
      </c>
      <c r="C7437" s="10" t="s">
        <v>23</v>
      </c>
      <c r="D7437" s="10" t="s">
        <v>873</v>
      </c>
      <c r="E7437" s="10" t="s">
        <v>1095</v>
      </c>
      <c r="F7437" s="10" t="s">
        <v>25</v>
      </c>
      <c r="H7437" s="14">
        <v>1000</v>
      </c>
    </row>
    <row r="7438" spans="1:8" ht="19.5" customHeight="1" x14ac:dyDescent="0.25">
      <c r="A7438" s="4">
        <v>45355</v>
      </c>
      <c r="B7438" s="3">
        <v>2170</v>
      </c>
      <c r="C7438" s="10" t="s">
        <v>72</v>
      </c>
      <c r="D7438" s="10" t="s">
        <v>202</v>
      </c>
      <c r="E7438" s="10" t="s">
        <v>1013</v>
      </c>
      <c r="F7438" s="10" t="s">
        <v>25</v>
      </c>
      <c r="H7438" s="14">
        <v>8460</v>
      </c>
    </row>
    <row r="7439" spans="1:8" ht="19.5" customHeight="1" x14ac:dyDescent="0.25">
      <c r="A7439" s="4">
        <v>45355</v>
      </c>
      <c r="B7439" s="3">
        <v>2170</v>
      </c>
      <c r="C7439" s="10" t="s">
        <v>24</v>
      </c>
      <c r="D7439" s="10" t="s">
        <v>202</v>
      </c>
      <c r="E7439" s="10" t="s">
        <v>368</v>
      </c>
      <c r="F7439" s="10" t="s">
        <v>25</v>
      </c>
      <c r="H7439" s="14">
        <v>2300</v>
      </c>
    </row>
    <row r="7440" spans="1:8" ht="19.5" customHeight="1" x14ac:dyDescent="0.25">
      <c r="A7440" s="4">
        <v>45355</v>
      </c>
      <c r="B7440" s="3">
        <v>2171</v>
      </c>
      <c r="C7440" s="10" t="s">
        <v>72</v>
      </c>
      <c r="D7440" s="10" t="s">
        <v>40</v>
      </c>
      <c r="E7440" s="10" t="s">
        <v>716</v>
      </c>
      <c r="F7440" s="10" t="s">
        <v>43</v>
      </c>
      <c r="H7440" s="14">
        <v>10030</v>
      </c>
    </row>
    <row r="7441" spans="1:8" ht="19.5" customHeight="1" x14ac:dyDescent="0.25">
      <c r="A7441" s="4">
        <v>45355</v>
      </c>
      <c r="B7441" s="3">
        <v>2172</v>
      </c>
      <c r="C7441" s="10" t="s">
        <v>72</v>
      </c>
      <c r="D7441" s="10" t="s">
        <v>40</v>
      </c>
      <c r="E7441" s="10" t="s">
        <v>716</v>
      </c>
      <c r="F7441" s="10" t="s">
        <v>764</v>
      </c>
      <c r="H7441" s="14">
        <v>10000</v>
      </c>
    </row>
    <row r="7442" spans="1:8" ht="19.5" customHeight="1" x14ac:dyDescent="0.25">
      <c r="A7442" s="4">
        <v>45355</v>
      </c>
      <c r="B7442" s="3">
        <v>2173</v>
      </c>
      <c r="C7442" s="10" t="s">
        <v>24</v>
      </c>
      <c r="D7442" s="10" t="s">
        <v>63</v>
      </c>
      <c r="E7442" s="10" t="s">
        <v>177</v>
      </c>
      <c r="G7442" s="10">
        <v>2</v>
      </c>
      <c r="H7442" s="14">
        <v>600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350</v>
      </c>
      <c r="H7443" s="14">
        <v>900</v>
      </c>
    </row>
    <row r="7444" spans="1:8" ht="19.5" customHeight="1" x14ac:dyDescent="0.25">
      <c r="A7444" s="4">
        <v>45355</v>
      </c>
      <c r="B7444" s="3">
        <v>2173</v>
      </c>
      <c r="C7444" s="10" t="s">
        <v>23</v>
      </c>
      <c r="D7444" s="10" t="s">
        <v>20</v>
      </c>
      <c r="E7444" s="10" t="s">
        <v>44</v>
      </c>
      <c r="H7444" s="14">
        <v>240</v>
      </c>
    </row>
    <row r="7445" spans="1:8" ht="19.5" customHeight="1" x14ac:dyDescent="0.25">
      <c r="A7445" s="4">
        <v>45355</v>
      </c>
      <c r="B7445" s="3">
        <v>2173</v>
      </c>
      <c r="C7445" s="10" t="s">
        <v>172</v>
      </c>
      <c r="D7445" s="10" t="s">
        <v>295</v>
      </c>
      <c r="H7445" s="14">
        <v>100</v>
      </c>
    </row>
    <row r="7446" spans="1:8" ht="19.5" customHeight="1" x14ac:dyDescent="0.25">
      <c r="A7446" s="4">
        <v>45355</v>
      </c>
      <c r="B7446" s="3">
        <v>2174</v>
      </c>
      <c r="C7446" s="10" t="s">
        <v>24</v>
      </c>
      <c r="D7446" s="10" t="s">
        <v>174</v>
      </c>
      <c r="G7446" s="10">
        <v>6</v>
      </c>
      <c r="H7446" s="14">
        <v>2100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22</v>
      </c>
      <c r="H7447" s="14">
        <v>40</v>
      </c>
    </row>
    <row r="7448" spans="1:8" ht="19.5" customHeight="1" x14ac:dyDescent="0.25">
      <c r="A7448" s="4">
        <v>45355</v>
      </c>
      <c r="B7448" s="3">
        <v>2174</v>
      </c>
      <c r="C7448" s="10" t="s">
        <v>23</v>
      </c>
      <c r="D7448" s="10" t="s">
        <v>64</v>
      </c>
      <c r="E7448" s="10" t="s">
        <v>890</v>
      </c>
      <c r="H7448" s="14">
        <v>620</v>
      </c>
    </row>
    <row r="7449" spans="1:8" ht="19.5" customHeight="1" x14ac:dyDescent="0.25">
      <c r="A7449" s="4">
        <v>45355</v>
      </c>
      <c r="B7449" s="3">
        <v>2174</v>
      </c>
      <c r="C7449" s="10" t="s">
        <v>24</v>
      </c>
      <c r="D7449" s="10" t="s">
        <v>60</v>
      </c>
      <c r="E7449" s="10" t="s">
        <v>350</v>
      </c>
      <c r="H7449" s="14">
        <v>400</v>
      </c>
    </row>
    <row r="7450" spans="1:8" ht="19.5" customHeight="1" x14ac:dyDescent="0.25">
      <c r="A7450" s="4">
        <v>45355</v>
      </c>
      <c r="B7450" s="3">
        <v>2175</v>
      </c>
      <c r="C7450" s="10" t="s">
        <v>24</v>
      </c>
      <c r="D7450" s="10" t="s">
        <v>604</v>
      </c>
      <c r="G7450" s="10">
        <v>3</v>
      </c>
      <c r="H7450" s="14">
        <v>1200</v>
      </c>
    </row>
    <row r="7451" spans="1:8" ht="19.5" customHeight="1" x14ac:dyDescent="0.25">
      <c r="A7451" s="4">
        <v>45355</v>
      </c>
      <c r="B7451" s="3">
        <v>2175</v>
      </c>
      <c r="C7451" s="10" t="s">
        <v>172</v>
      </c>
      <c r="D7451" s="10" t="s">
        <v>74</v>
      </c>
      <c r="E7451" s="10" t="s">
        <v>1151</v>
      </c>
      <c r="F7451" s="10" t="s">
        <v>47</v>
      </c>
      <c r="H7451" s="14">
        <v>23300</v>
      </c>
    </row>
    <row r="7452" spans="1:8" ht="19.5" customHeight="1" x14ac:dyDescent="0.25">
      <c r="A7452" s="4">
        <v>45355</v>
      </c>
      <c r="B7452" s="3">
        <v>2175</v>
      </c>
      <c r="C7452" s="10" t="s">
        <v>24</v>
      </c>
      <c r="D7452" s="10" t="s">
        <v>1119</v>
      </c>
      <c r="H7452" s="14">
        <v>450</v>
      </c>
    </row>
    <row r="7453" spans="1:8" ht="19.5" customHeight="1" x14ac:dyDescent="0.25">
      <c r="A7453" s="4">
        <v>45355</v>
      </c>
      <c r="B7453" s="3">
        <v>2175</v>
      </c>
      <c r="C7453" s="10" t="s">
        <v>23</v>
      </c>
      <c r="D7453" s="10" t="s">
        <v>64</v>
      </c>
      <c r="E7453" s="10" t="s">
        <v>206</v>
      </c>
      <c r="H7453" s="14">
        <v>1000</v>
      </c>
    </row>
    <row r="7454" spans="1:8" ht="19.5" customHeight="1" x14ac:dyDescent="0.25">
      <c r="A7454" s="4">
        <v>45356</v>
      </c>
      <c r="B7454" s="3">
        <v>2176</v>
      </c>
      <c r="C7454" s="10" t="s">
        <v>72</v>
      </c>
      <c r="D7454" s="10" t="s">
        <v>126</v>
      </c>
      <c r="E7454" s="10" t="s">
        <v>978</v>
      </c>
      <c r="F7454" s="10" t="s">
        <v>25</v>
      </c>
      <c r="H7454" s="14">
        <v>19260</v>
      </c>
    </row>
    <row r="7455" spans="1:8" ht="19.5" customHeight="1" x14ac:dyDescent="0.25">
      <c r="A7455" s="4">
        <v>45356</v>
      </c>
      <c r="B7455" s="3">
        <v>2176</v>
      </c>
      <c r="C7455" s="10" t="s">
        <v>23</v>
      </c>
      <c r="D7455" s="10" t="s">
        <v>873</v>
      </c>
      <c r="E7455" s="10" t="s">
        <v>1095</v>
      </c>
      <c r="F7455" s="10" t="s">
        <v>25</v>
      </c>
      <c r="H7455" s="14">
        <v>1200</v>
      </c>
    </row>
    <row r="7456" spans="1:8" ht="19.5" customHeight="1" x14ac:dyDescent="0.25">
      <c r="A7456" s="4">
        <v>45356</v>
      </c>
      <c r="B7456" s="3">
        <v>2177</v>
      </c>
      <c r="C7456" s="10" t="s">
        <v>72</v>
      </c>
      <c r="D7456" s="10" t="s">
        <v>202</v>
      </c>
      <c r="E7456" s="10" t="s">
        <v>1013</v>
      </c>
      <c r="F7456" s="10" t="s">
        <v>25</v>
      </c>
      <c r="H7456" s="14">
        <v>8730</v>
      </c>
    </row>
    <row r="7457" spans="1:8" ht="19.5" customHeight="1" x14ac:dyDescent="0.25">
      <c r="A7457" s="4">
        <v>45356</v>
      </c>
      <c r="B7457" s="3">
        <v>2177</v>
      </c>
      <c r="C7457" s="10" t="s">
        <v>24</v>
      </c>
      <c r="D7457" s="10" t="s">
        <v>202</v>
      </c>
      <c r="E7457" s="10" t="s">
        <v>368</v>
      </c>
      <c r="F7457" s="10" t="s">
        <v>25</v>
      </c>
      <c r="H7457" s="14">
        <v>1650</v>
      </c>
    </row>
    <row r="7458" spans="1:8" ht="19.5" customHeight="1" x14ac:dyDescent="0.25">
      <c r="A7458" s="4">
        <v>45356</v>
      </c>
      <c r="B7458" s="3">
        <v>2178</v>
      </c>
      <c r="C7458" s="10" t="s">
        <v>72</v>
      </c>
      <c r="D7458" s="10" t="s">
        <v>40</v>
      </c>
      <c r="E7458" s="10" t="s">
        <v>716</v>
      </c>
      <c r="F7458" s="10" t="s">
        <v>43</v>
      </c>
      <c r="H7458" s="14">
        <v>10130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211</v>
      </c>
      <c r="F7459" s="10" t="s">
        <v>902</v>
      </c>
      <c r="H7459" s="14">
        <v>4380</v>
      </c>
    </row>
    <row r="7460" spans="1:8" ht="19.5" customHeight="1" x14ac:dyDescent="0.25">
      <c r="A7460" s="4">
        <v>45356</v>
      </c>
      <c r="B7460" s="3">
        <v>2179</v>
      </c>
      <c r="C7460" s="10" t="s">
        <v>72</v>
      </c>
      <c r="D7460" s="10" t="s">
        <v>40</v>
      </c>
      <c r="E7460" s="10" t="s">
        <v>1023</v>
      </c>
      <c r="F7460" s="10" t="s">
        <v>902</v>
      </c>
      <c r="H7460" s="14">
        <v>200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1119</v>
      </c>
      <c r="H7461" s="14">
        <v>440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63</v>
      </c>
      <c r="E7462" s="10" t="s">
        <v>177</v>
      </c>
      <c r="G7462" s="10">
        <v>1</v>
      </c>
      <c r="H7462" s="14">
        <v>300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604</v>
      </c>
      <c r="G7463" s="10">
        <v>3</v>
      </c>
      <c r="H7463" s="14">
        <v>1200</v>
      </c>
    </row>
    <row r="7464" spans="1:8" ht="19.5" customHeight="1" x14ac:dyDescent="0.25">
      <c r="A7464" s="4">
        <v>45356</v>
      </c>
      <c r="B7464" s="3">
        <v>2180</v>
      </c>
      <c r="C7464" s="10" t="s">
        <v>24</v>
      </c>
      <c r="D7464" s="10" t="s">
        <v>63</v>
      </c>
      <c r="E7464" s="10" t="s">
        <v>176</v>
      </c>
      <c r="G7464" s="10">
        <v>1</v>
      </c>
      <c r="H7464" s="14">
        <v>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174</v>
      </c>
      <c r="G7465" s="10">
        <v>6</v>
      </c>
      <c r="H7465" s="14">
        <v>2100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890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60</v>
      </c>
      <c r="E7467" s="10" t="s">
        <v>350</v>
      </c>
      <c r="H7467" s="14">
        <v>400</v>
      </c>
    </row>
    <row r="7468" spans="1:8" ht="19.5" customHeight="1" x14ac:dyDescent="0.25">
      <c r="A7468" s="4">
        <v>45356</v>
      </c>
      <c r="B7468" s="3">
        <v>2181</v>
      </c>
      <c r="C7468" s="10" t="s">
        <v>24</v>
      </c>
      <c r="D7468" s="10" t="s">
        <v>915</v>
      </c>
      <c r="E7468" s="10" t="s">
        <v>176</v>
      </c>
      <c r="G7468" s="10">
        <v>41</v>
      </c>
      <c r="H7468" s="14">
        <v>1020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873</v>
      </c>
      <c r="E7469" s="10" t="s">
        <v>1013</v>
      </c>
      <c r="H7469" s="14">
        <v>500</v>
      </c>
    </row>
    <row r="7470" spans="1:8" ht="19.5" customHeight="1" x14ac:dyDescent="0.25">
      <c r="A7470" s="4">
        <v>45356</v>
      </c>
      <c r="B7470" s="3">
        <v>2182</v>
      </c>
      <c r="C7470" s="10" t="s">
        <v>23</v>
      </c>
      <c r="D7470" s="10" t="s">
        <v>22</v>
      </c>
      <c r="E7470" s="10" t="s">
        <v>885</v>
      </c>
      <c r="H7470" s="14">
        <v>200</v>
      </c>
    </row>
    <row r="7471" spans="1:8" ht="19.5" customHeight="1" x14ac:dyDescent="0.25">
      <c r="A7471" s="4">
        <v>45356</v>
      </c>
      <c r="B7471" s="3">
        <v>2182</v>
      </c>
      <c r="C7471" s="10" t="s">
        <v>24</v>
      </c>
      <c r="D7471" s="10" t="s">
        <v>513</v>
      </c>
      <c r="E7471" s="10" t="s">
        <v>992</v>
      </c>
      <c r="H7471" s="14">
        <v>1500</v>
      </c>
    </row>
    <row r="7472" spans="1:8" ht="19.5" customHeight="1" x14ac:dyDescent="0.25">
      <c r="A7472" s="4">
        <v>45356</v>
      </c>
      <c r="B7472" s="3">
        <v>2182</v>
      </c>
      <c r="C7472" s="10" t="s">
        <v>23</v>
      </c>
      <c r="D7472" s="10" t="s">
        <v>407</v>
      </c>
      <c r="H7472" s="14">
        <v>300</v>
      </c>
    </row>
    <row r="7473" spans="1:8" ht="19.5" customHeight="1" x14ac:dyDescent="0.25">
      <c r="A7473" s="4">
        <v>45356</v>
      </c>
      <c r="B7473" s="3">
        <v>2183</v>
      </c>
      <c r="C7473" s="10" t="s">
        <v>72</v>
      </c>
      <c r="D7473" s="10" t="s">
        <v>40</v>
      </c>
      <c r="E7473" s="10" t="s">
        <v>716</v>
      </c>
      <c r="F7473" s="10" t="s">
        <v>764</v>
      </c>
      <c r="H7473" s="14">
        <v>7230</v>
      </c>
    </row>
    <row r="7474" spans="1:8" ht="19.5" customHeight="1" x14ac:dyDescent="0.25">
      <c r="A7474" s="4">
        <v>45356</v>
      </c>
      <c r="B7474" s="3">
        <v>2184</v>
      </c>
      <c r="C7474" s="10" t="s">
        <v>926</v>
      </c>
      <c r="D7474" s="10" t="s">
        <v>45</v>
      </c>
      <c r="E7474" s="10" t="s">
        <v>885</v>
      </c>
      <c r="F7474" s="10" t="s">
        <v>1133</v>
      </c>
      <c r="G7474" s="10">
        <v>1</v>
      </c>
      <c r="H7474" s="14">
        <v>600</v>
      </c>
    </row>
    <row r="7475" spans="1:8" ht="19.5" customHeight="1" x14ac:dyDescent="0.25">
      <c r="A7475" s="4">
        <v>45356</v>
      </c>
      <c r="B7475" s="3">
        <v>2185</v>
      </c>
      <c r="C7475" s="10" t="s">
        <v>172</v>
      </c>
      <c r="D7475" s="10" t="s">
        <v>74</v>
      </c>
      <c r="F7475" s="10" t="s">
        <v>47</v>
      </c>
      <c r="H7475" s="14">
        <v>5600</v>
      </c>
    </row>
    <row r="7476" spans="1:8" ht="19.5" customHeight="1" x14ac:dyDescent="0.25">
      <c r="A7476" s="4">
        <v>45356</v>
      </c>
      <c r="B7476" s="3">
        <v>2185</v>
      </c>
      <c r="C7476" s="10" t="s">
        <v>926</v>
      </c>
      <c r="D7476" s="10" t="s">
        <v>481</v>
      </c>
      <c r="E7476" s="10" t="s">
        <v>935</v>
      </c>
      <c r="H7476" s="14">
        <v>40000</v>
      </c>
    </row>
    <row r="7477" spans="1:8" ht="19.5" customHeight="1" x14ac:dyDescent="0.25">
      <c r="A7477" s="4">
        <v>45356</v>
      </c>
      <c r="B7477" s="3">
        <v>2185</v>
      </c>
      <c r="C7477" s="10" t="s">
        <v>172</v>
      </c>
      <c r="D7477" s="10" t="s">
        <v>20</v>
      </c>
      <c r="H7477" s="14">
        <v>400</v>
      </c>
    </row>
    <row r="7478" spans="1:8" ht="19.5" customHeight="1" x14ac:dyDescent="0.25">
      <c r="A7478" s="4">
        <v>45356</v>
      </c>
      <c r="B7478" s="3">
        <v>2185</v>
      </c>
      <c r="C7478" s="10" t="s">
        <v>23</v>
      </c>
      <c r="D7478" s="10" t="s">
        <v>22</v>
      </c>
      <c r="E7478" s="10" t="s">
        <v>315</v>
      </c>
      <c r="H7478" s="14">
        <v>315</v>
      </c>
    </row>
    <row r="7479" spans="1:8" ht="19.5" customHeight="1" x14ac:dyDescent="0.25">
      <c r="A7479" s="4">
        <v>45356</v>
      </c>
      <c r="B7479" s="3">
        <v>2186</v>
      </c>
      <c r="C7479" s="10" t="s">
        <v>172</v>
      </c>
      <c r="D7479" s="10" t="s">
        <v>296</v>
      </c>
      <c r="G7479" s="10">
        <v>10</v>
      </c>
      <c r="H7479" s="14">
        <v>1250</v>
      </c>
    </row>
    <row r="7480" spans="1:8" ht="19.5" customHeight="1" x14ac:dyDescent="0.25">
      <c r="A7480" s="4">
        <v>45356</v>
      </c>
      <c r="B7480" s="3">
        <v>2186</v>
      </c>
      <c r="C7480" s="10" t="s">
        <v>23</v>
      </c>
      <c r="D7480" s="10" t="s">
        <v>29</v>
      </c>
      <c r="E7480" s="10" t="s">
        <v>557</v>
      </c>
      <c r="H7480" s="14">
        <v>220</v>
      </c>
    </row>
    <row r="7481" spans="1:8" ht="19.5" customHeight="1" x14ac:dyDescent="0.25">
      <c r="A7481" s="4">
        <v>45357</v>
      </c>
      <c r="B7481" s="3">
        <v>2187</v>
      </c>
      <c r="C7481" s="10" t="s">
        <v>72</v>
      </c>
      <c r="D7481" s="10" t="s">
        <v>126</v>
      </c>
      <c r="E7481" s="10" t="s">
        <v>978</v>
      </c>
      <c r="F7481" s="10" t="s">
        <v>25</v>
      </c>
      <c r="H7481" s="14">
        <v>17130</v>
      </c>
    </row>
    <row r="7482" spans="1:8" ht="19.5" customHeight="1" x14ac:dyDescent="0.25">
      <c r="A7482" s="4">
        <v>45357</v>
      </c>
      <c r="B7482" s="3">
        <v>2187</v>
      </c>
      <c r="C7482" s="10" t="s">
        <v>23</v>
      </c>
      <c r="D7482" s="10" t="s">
        <v>873</v>
      </c>
      <c r="E7482" s="10" t="s">
        <v>1095</v>
      </c>
      <c r="H7482" s="14">
        <v>1200</v>
      </c>
    </row>
    <row r="7483" spans="1:8" ht="19.5" customHeight="1" x14ac:dyDescent="0.25">
      <c r="A7483" s="4">
        <v>45357</v>
      </c>
      <c r="B7483" s="3">
        <v>2188</v>
      </c>
      <c r="C7483" s="10" t="s">
        <v>72</v>
      </c>
      <c r="D7483" s="10" t="s">
        <v>202</v>
      </c>
      <c r="E7483" s="10" t="s">
        <v>1013</v>
      </c>
      <c r="F7483" s="10" t="s">
        <v>25</v>
      </c>
      <c r="H7483" s="14">
        <v>7830</v>
      </c>
    </row>
    <row r="7484" spans="1:8" ht="19.5" customHeight="1" x14ac:dyDescent="0.25">
      <c r="A7484" s="4">
        <v>45357</v>
      </c>
      <c r="B7484" s="3">
        <v>2188</v>
      </c>
      <c r="C7484" s="10" t="s">
        <v>24</v>
      </c>
      <c r="D7484" s="10" t="s">
        <v>202</v>
      </c>
      <c r="E7484" s="10" t="s">
        <v>368</v>
      </c>
      <c r="F7484" s="10" t="s">
        <v>25</v>
      </c>
      <c r="H7484" s="14">
        <v>1200</v>
      </c>
    </row>
    <row r="7485" spans="1:8" ht="19.5" customHeight="1" x14ac:dyDescent="0.25">
      <c r="A7485" s="4">
        <v>45357</v>
      </c>
      <c r="B7485" s="3">
        <v>2189</v>
      </c>
      <c r="C7485" s="10" t="s">
        <v>72</v>
      </c>
      <c r="D7485" s="10" t="s">
        <v>40</v>
      </c>
      <c r="E7485" s="10" t="s">
        <v>716</v>
      </c>
      <c r="F7485" s="10" t="s">
        <v>43</v>
      </c>
      <c r="H7485" s="14">
        <v>9690</v>
      </c>
    </row>
    <row r="7486" spans="1:8" ht="19.5" customHeight="1" x14ac:dyDescent="0.25">
      <c r="A7486" s="4">
        <v>45357</v>
      </c>
      <c r="B7486" s="3">
        <v>2190</v>
      </c>
      <c r="C7486" s="10" t="s">
        <v>72</v>
      </c>
      <c r="D7486" s="10" t="s">
        <v>40</v>
      </c>
      <c r="E7486" s="10" t="s">
        <v>716</v>
      </c>
      <c r="F7486" s="10" t="s">
        <v>764</v>
      </c>
      <c r="H7486" s="14">
        <v>8370</v>
      </c>
    </row>
    <row r="7487" spans="1:8" ht="19.5" customHeight="1" x14ac:dyDescent="0.25">
      <c r="A7487" s="4">
        <v>45357</v>
      </c>
      <c r="B7487" s="3">
        <v>2191</v>
      </c>
      <c r="C7487" s="10" t="s">
        <v>24</v>
      </c>
      <c r="D7487" s="10" t="s">
        <v>604</v>
      </c>
      <c r="G7487" s="10">
        <v>3</v>
      </c>
      <c r="H7487" s="14">
        <v>1200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F7488" s="10" t="s">
        <v>47</v>
      </c>
      <c r="H7488" s="14">
        <v>2450</v>
      </c>
    </row>
    <row r="7489" spans="1:8" ht="19.5" customHeight="1" x14ac:dyDescent="0.25">
      <c r="A7489" s="4">
        <v>45357</v>
      </c>
      <c r="B7489" s="3">
        <v>2191</v>
      </c>
      <c r="C7489" s="10" t="s">
        <v>23</v>
      </c>
      <c r="D7489" s="10" t="s">
        <v>74</v>
      </c>
      <c r="H7489" s="14">
        <v>200</v>
      </c>
    </row>
    <row r="7490" spans="1:8" ht="19.5" customHeight="1" x14ac:dyDescent="0.25">
      <c r="A7490" s="4">
        <v>45357</v>
      </c>
      <c r="B7490" s="3">
        <v>2191</v>
      </c>
      <c r="C7490" s="10" t="s">
        <v>172</v>
      </c>
      <c r="D7490" s="10" t="s">
        <v>295</v>
      </c>
      <c r="H7490" s="14">
        <v>100</v>
      </c>
    </row>
    <row r="7491" spans="1:8" ht="19.5" customHeight="1" x14ac:dyDescent="0.25">
      <c r="A7491" s="4">
        <v>45357</v>
      </c>
      <c r="B7491" s="3">
        <v>2192</v>
      </c>
      <c r="C7491" s="10" t="s">
        <v>24</v>
      </c>
      <c r="D7491" s="10" t="s">
        <v>174</v>
      </c>
      <c r="G7491" s="10">
        <v>6</v>
      </c>
      <c r="H7491" s="14">
        <v>2100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350</v>
      </c>
      <c r="H7492" s="14">
        <v>900</v>
      </c>
    </row>
    <row r="7493" spans="1:8" ht="19.5" customHeight="1" x14ac:dyDescent="0.25">
      <c r="A7493" s="4">
        <v>45357</v>
      </c>
      <c r="B7493" s="3">
        <v>2192</v>
      </c>
      <c r="C7493" s="10" t="s">
        <v>23</v>
      </c>
      <c r="D7493" s="10" t="s">
        <v>20</v>
      </c>
      <c r="E7493" s="10" t="s">
        <v>44</v>
      </c>
      <c r="H7493" s="14">
        <v>240</v>
      </c>
    </row>
    <row r="7494" spans="1:8" ht="19.5" customHeight="1" x14ac:dyDescent="0.25">
      <c r="A7494" s="4">
        <v>45357</v>
      </c>
      <c r="B7494" s="3">
        <v>2192</v>
      </c>
      <c r="C7494" s="10" t="s">
        <v>24</v>
      </c>
      <c r="D7494" s="10" t="s">
        <v>60</v>
      </c>
      <c r="E7494" s="10" t="s">
        <v>890</v>
      </c>
      <c r="H7494" s="14">
        <v>700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177</v>
      </c>
      <c r="G7495" s="10">
        <v>1</v>
      </c>
      <c r="H7495" s="14">
        <v>300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63</v>
      </c>
      <c r="E7496" s="10" t="s">
        <v>176</v>
      </c>
      <c r="G7496" s="10">
        <v>1</v>
      </c>
      <c r="H7496" s="14">
        <v>100</v>
      </c>
    </row>
    <row r="7497" spans="1:8" ht="19.5" customHeight="1" x14ac:dyDescent="0.25">
      <c r="A7497" s="4">
        <v>45357</v>
      </c>
      <c r="B7497" s="3">
        <v>2193</v>
      </c>
      <c r="C7497" s="10" t="s">
        <v>24</v>
      </c>
      <c r="D7497" s="10" t="s">
        <v>60</v>
      </c>
      <c r="E7497" s="10" t="s">
        <v>350</v>
      </c>
      <c r="H7497" s="14">
        <v>400</v>
      </c>
    </row>
    <row r="7498" spans="1:8" ht="19.5" customHeight="1" x14ac:dyDescent="0.25">
      <c r="A7498" s="4">
        <v>45357</v>
      </c>
      <c r="B7498" s="3">
        <v>2193</v>
      </c>
      <c r="C7498" s="10" t="s">
        <v>23</v>
      </c>
      <c r="D7498" s="10" t="s">
        <v>64</v>
      </c>
      <c r="E7498" s="10" t="s">
        <v>424</v>
      </c>
      <c r="H7498" s="14">
        <v>100</v>
      </c>
    </row>
    <row r="7499" spans="1:8" ht="19.5" customHeight="1" x14ac:dyDescent="0.25">
      <c r="A7499" s="4">
        <v>45357</v>
      </c>
      <c r="B7499" s="3">
        <v>2194</v>
      </c>
      <c r="C7499" s="10" t="s">
        <v>24</v>
      </c>
      <c r="D7499" s="10" t="s">
        <v>915</v>
      </c>
      <c r="E7499" s="10" t="s">
        <v>176</v>
      </c>
      <c r="G7499" s="10">
        <v>32</v>
      </c>
      <c r="H7499" s="14">
        <v>800</v>
      </c>
    </row>
    <row r="7500" spans="1:8" ht="19.5" customHeight="1" x14ac:dyDescent="0.25">
      <c r="A7500" s="4">
        <v>45357</v>
      </c>
      <c r="B7500" s="3">
        <v>2194</v>
      </c>
      <c r="C7500" s="10" t="s">
        <v>926</v>
      </c>
      <c r="D7500" s="10" t="s">
        <v>58</v>
      </c>
      <c r="G7500" s="10">
        <v>25</v>
      </c>
      <c r="H7500" s="14">
        <v>5500</v>
      </c>
    </row>
    <row r="7501" spans="1:8" ht="19.5" customHeight="1" x14ac:dyDescent="0.25">
      <c r="A7501" s="4">
        <v>45357</v>
      </c>
      <c r="B7501" s="3">
        <v>2194</v>
      </c>
      <c r="C7501" s="10" t="s">
        <v>23</v>
      </c>
      <c r="D7501" s="10" t="s">
        <v>22</v>
      </c>
      <c r="E7501" s="10" t="s">
        <v>1152</v>
      </c>
      <c r="H7501" s="14">
        <v>300</v>
      </c>
    </row>
    <row r="7502" spans="1:8" ht="19.5" customHeight="1" x14ac:dyDescent="0.25">
      <c r="A7502" s="4">
        <v>45357</v>
      </c>
      <c r="B7502" s="3">
        <v>2194</v>
      </c>
      <c r="C7502" s="10" t="s">
        <v>24</v>
      </c>
      <c r="D7502" s="10" t="s">
        <v>513</v>
      </c>
      <c r="E7502" s="10" t="s">
        <v>992</v>
      </c>
      <c r="H7502" s="14">
        <v>250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296</v>
      </c>
      <c r="G7503" s="10">
        <v>8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172</v>
      </c>
      <c r="D7504" s="10" t="s">
        <v>1153</v>
      </c>
      <c r="H7504" s="14">
        <v>1000</v>
      </c>
    </row>
    <row r="7505" spans="1:8" ht="19.5" customHeight="1" x14ac:dyDescent="0.25">
      <c r="A7505" s="4">
        <v>45357</v>
      </c>
      <c r="B7505" s="3">
        <v>2195</v>
      </c>
      <c r="C7505" s="10" t="s">
        <v>23</v>
      </c>
      <c r="D7505" s="10" t="s">
        <v>192</v>
      </c>
      <c r="E7505" s="10" t="s">
        <v>1140</v>
      </c>
      <c r="H7505" s="14">
        <v>3000</v>
      </c>
    </row>
    <row r="7506" spans="1:8" ht="19.5" customHeight="1" x14ac:dyDescent="0.25">
      <c r="A7506" s="4">
        <v>45357</v>
      </c>
      <c r="B7506" s="3">
        <v>2196</v>
      </c>
      <c r="C7506" s="10" t="s">
        <v>926</v>
      </c>
      <c r="D7506" s="10" t="s">
        <v>45</v>
      </c>
      <c r="E7506" s="10" t="s">
        <v>885</v>
      </c>
      <c r="F7506" s="10" t="s">
        <v>1070</v>
      </c>
      <c r="G7506" s="10">
        <v>86</v>
      </c>
      <c r="H7506" s="14">
        <v>35000</v>
      </c>
    </row>
    <row r="7507" spans="1:8" ht="19.5" customHeight="1" x14ac:dyDescent="0.25">
      <c r="A7507" s="4">
        <v>45358</v>
      </c>
      <c r="B7507" s="3">
        <v>2197</v>
      </c>
      <c r="C7507" s="10" t="s">
        <v>72</v>
      </c>
      <c r="D7507" s="10" t="s">
        <v>126</v>
      </c>
      <c r="E7507" s="10" t="s">
        <v>978</v>
      </c>
      <c r="F7507" s="10" t="s">
        <v>25</v>
      </c>
      <c r="H7507" s="14">
        <v>17130</v>
      </c>
    </row>
    <row r="7508" spans="1:8" ht="19.5" customHeight="1" x14ac:dyDescent="0.25">
      <c r="A7508" s="4">
        <v>45358</v>
      </c>
      <c r="B7508" s="3">
        <v>2197</v>
      </c>
      <c r="C7508" s="10" t="s">
        <v>23</v>
      </c>
      <c r="D7508" s="10" t="s">
        <v>873</v>
      </c>
      <c r="E7508" s="10" t="s">
        <v>1095</v>
      </c>
      <c r="H7508" s="14">
        <v>1200</v>
      </c>
    </row>
    <row r="7509" spans="1:8" ht="19.5" customHeight="1" x14ac:dyDescent="0.25">
      <c r="A7509" s="4">
        <v>45358</v>
      </c>
      <c r="B7509" s="3">
        <v>2198</v>
      </c>
      <c r="C7509" s="10" t="s">
        <v>72</v>
      </c>
      <c r="D7509" s="10" t="s">
        <v>202</v>
      </c>
      <c r="E7509" s="10" t="s">
        <v>1013</v>
      </c>
      <c r="F7509" s="10" t="s">
        <v>25</v>
      </c>
      <c r="H7509" s="14">
        <v>9450</v>
      </c>
    </row>
    <row r="7510" spans="1:8" ht="19.5" customHeight="1" x14ac:dyDescent="0.25">
      <c r="A7510" s="4">
        <v>45358</v>
      </c>
      <c r="B7510" s="3">
        <v>2198</v>
      </c>
      <c r="C7510" s="10" t="s">
        <v>24</v>
      </c>
      <c r="D7510" s="10" t="s">
        <v>202</v>
      </c>
      <c r="E7510" s="10" t="s">
        <v>368</v>
      </c>
      <c r="F7510" s="10" t="s">
        <v>25</v>
      </c>
      <c r="H7510" s="14">
        <v>2000</v>
      </c>
    </row>
    <row r="7511" spans="1:8" ht="19.5" customHeight="1" x14ac:dyDescent="0.25">
      <c r="A7511" s="4">
        <v>45358</v>
      </c>
      <c r="B7511" s="3">
        <v>2199</v>
      </c>
      <c r="C7511" s="10" t="s">
        <v>72</v>
      </c>
      <c r="D7511" s="10" t="s">
        <v>40</v>
      </c>
      <c r="E7511" s="10" t="s">
        <v>716</v>
      </c>
      <c r="F7511" s="10" t="s">
        <v>43</v>
      </c>
      <c r="H7511" s="14">
        <v>9980</v>
      </c>
    </row>
    <row r="7512" spans="1:8" ht="19.5" customHeight="1" x14ac:dyDescent="0.25">
      <c r="A7512" s="4">
        <v>45358</v>
      </c>
      <c r="B7512" s="3">
        <v>2200</v>
      </c>
      <c r="C7512" s="10" t="s">
        <v>926</v>
      </c>
      <c r="D7512" s="10" t="s">
        <v>45</v>
      </c>
      <c r="E7512" s="10" t="s">
        <v>885</v>
      </c>
      <c r="F7512" s="10" t="s">
        <v>1070</v>
      </c>
      <c r="G7512" s="10">
        <v>156</v>
      </c>
      <c r="H7512" s="14">
        <v>93600</v>
      </c>
    </row>
    <row r="7513" spans="1:8" ht="19.5" customHeight="1" x14ac:dyDescent="0.25">
      <c r="A7513" s="4">
        <v>45358</v>
      </c>
      <c r="B7513" s="3">
        <v>2201</v>
      </c>
      <c r="C7513" s="10" t="s">
        <v>24</v>
      </c>
      <c r="D7513" s="10" t="s">
        <v>174</v>
      </c>
      <c r="G7513" s="10">
        <v>6</v>
      </c>
      <c r="H7513" s="14">
        <v>2100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74</v>
      </c>
      <c r="F7514" s="10" t="s">
        <v>47</v>
      </c>
      <c r="H7514" s="14">
        <v>290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1160</v>
      </c>
    </row>
    <row r="7516" spans="1:8" ht="19.5" customHeight="1" x14ac:dyDescent="0.25">
      <c r="A7516" s="4">
        <v>45358</v>
      </c>
      <c r="B7516" s="3">
        <v>2201</v>
      </c>
      <c r="C7516" s="10" t="s">
        <v>23</v>
      </c>
      <c r="D7516" s="10" t="s">
        <v>29</v>
      </c>
      <c r="H7516" s="14">
        <v>200</v>
      </c>
    </row>
    <row r="7517" spans="1:8" ht="19.5" customHeight="1" x14ac:dyDescent="0.25">
      <c r="A7517" s="4">
        <v>45358</v>
      </c>
      <c r="B7517" s="3">
        <v>2202</v>
      </c>
      <c r="C7517" s="10" t="s">
        <v>24</v>
      </c>
      <c r="D7517" s="10" t="s">
        <v>604</v>
      </c>
      <c r="G7517" s="10">
        <v>3</v>
      </c>
      <c r="H7517" s="14">
        <v>1200</v>
      </c>
    </row>
    <row r="7518" spans="1:8" ht="19.5" customHeight="1" x14ac:dyDescent="0.25">
      <c r="A7518" s="4">
        <v>45358</v>
      </c>
      <c r="B7518" s="3">
        <v>2202</v>
      </c>
      <c r="C7518" s="10" t="s">
        <v>23</v>
      </c>
      <c r="D7518" s="10" t="s">
        <v>64</v>
      </c>
      <c r="E7518" s="10" t="s">
        <v>424</v>
      </c>
      <c r="H7518" s="14">
        <v>500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890</v>
      </c>
      <c r="H7519" s="14">
        <v>600</v>
      </c>
    </row>
    <row r="7520" spans="1:8" ht="19.5" customHeight="1" x14ac:dyDescent="0.25">
      <c r="A7520" s="4">
        <v>45358</v>
      </c>
      <c r="B7520" s="3">
        <v>2202</v>
      </c>
      <c r="C7520" s="10" t="s">
        <v>24</v>
      </c>
      <c r="D7520" s="10" t="s">
        <v>60</v>
      </c>
      <c r="E7520" s="10" t="s">
        <v>350</v>
      </c>
      <c r="H7520" s="14">
        <v>400</v>
      </c>
    </row>
    <row r="7521" spans="1:8" ht="19.5" customHeight="1" x14ac:dyDescent="0.25">
      <c r="A7521" s="4">
        <v>45358</v>
      </c>
      <c r="B7521" s="3">
        <v>2203</v>
      </c>
      <c r="C7521" s="10" t="s">
        <v>23</v>
      </c>
      <c r="D7521" s="10" t="s">
        <v>873</v>
      </c>
      <c r="E7521" s="10" t="s">
        <v>1154</v>
      </c>
      <c r="H7521" s="14">
        <v>500</v>
      </c>
    </row>
    <row r="7522" spans="1:8" ht="19.5" customHeight="1" x14ac:dyDescent="0.25">
      <c r="A7522" s="4">
        <v>45358</v>
      </c>
      <c r="B7522" s="3">
        <v>2203</v>
      </c>
      <c r="C7522" s="10" t="s">
        <v>24</v>
      </c>
      <c r="D7522" s="10" t="s">
        <v>63</v>
      </c>
      <c r="E7522" s="10" t="s">
        <v>176</v>
      </c>
      <c r="G7522" s="10">
        <v>1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23</v>
      </c>
      <c r="D7523" s="10" t="s">
        <v>64</v>
      </c>
      <c r="E7523" s="10" t="s">
        <v>1023</v>
      </c>
      <c r="H7523" s="14">
        <v>100</v>
      </c>
    </row>
    <row r="7524" spans="1:8" ht="19.5" customHeight="1" x14ac:dyDescent="0.25">
      <c r="A7524" s="4">
        <v>45358</v>
      </c>
      <c r="B7524" s="3">
        <v>2203</v>
      </c>
      <c r="C7524" s="10" t="s">
        <v>24</v>
      </c>
      <c r="D7524" s="10" t="s">
        <v>915</v>
      </c>
      <c r="E7524" s="10" t="s">
        <v>176</v>
      </c>
      <c r="G7524" s="10">
        <v>16</v>
      </c>
      <c r="H7524" s="14">
        <v>400</v>
      </c>
    </row>
    <row r="7525" spans="1:8" ht="19.5" customHeight="1" x14ac:dyDescent="0.25">
      <c r="A7525" s="4">
        <v>45358</v>
      </c>
      <c r="B7525" s="3">
        <v>2204</v>
      </c>
      <c r="C7525" s="10" t="s">
        <v>72</v>
      </c>
      <c r="D7525" s="10" t="s">
        <v>40</v>
      </c>
      <c r="E7525" s="10" t="s">
        <v>269</v>
      </c>
      <c r="F7525" s="10" t="s">
        <v>764</v>
      </c>
      <c r="H7525" s="14">
        <v>1500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372</v>
      </c>
      <c r="E7526" s="10" t="s">
        <v>887</v>
      </c>
      <c r="H7526" s="14">
        <v>8000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64</v>
      </c>
      <c r="E7527" s="10" t="s">
        <v>1013</v>
      </c>
      <c r="H7527" s="14">
        <v>350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22</v>
      </c>
      <c r="E7528" s="10" t="s">
        <v>887</v>
      </c>
      <c r="H7528" s="14">
        <v>400</v>
      </c>
    </row>
    <row r="7529" spans="1:8" ht="19.5" customHeight="1" x14ac:dyDescent="0.25">
      <c r="A7529" s="4">
        <v>45358</v>
      </c>
      <c r="B7529" s="3">
        <v>2205</v>
      </c>
      <c r="C7529" s="10" t="s">
        <v>23</v>
      </c>
      <c r="D7529" s="10" t="s">
        <v>64</v>
      </c>
      <c r="E7529" s="10" t="s">
        <v>1023</v>
      </c>
      <c r="H7529" s="14">
        <v>200</v>
      </c>
    </row>
    <row r="7530" spans="1:8" ht="19.5" customHeight="1" x14ac:dyDescent="0.25">
      <c r="A7530" s="4">
        <v>45359</v>
      </c>
      <c r="B7530" s="3">
        <v>2206</v>
      </c>
      <c r="C7530" s="10" t="s">
        <v>72</v>
      </c>
      <c r="D7530" s="10" t="s">
        <v>1027</v>
      </c>
      <c r="E7530" s="10" t="s">
        <v>269</v>
      </c>
      <c r="F7530" s="10" t="s">
        <v>388</v>
      </c>
      <c r="H7530" s="14">
        <v>30000</v>
      </c>
    </row>
    <row r="7531" spans="1:8" ht="19.5" customHeight="1" x14ac:dyDescent="0.25">
      <c r="A7531" s="4">
        <v>45359</v>
      </c>
      <c r="B7531" s="3">
        <v>2206</v>
      </c>
      <c r="C7531" s="10" t="s">
        <v>23</v>
      </c>
      <c r="D7531" s="10" t="s">
        <v>64</v>
      </c>
      <c r="E7531" s="10" t="s">
        <v>205</v>
      </c>
      <c r="F7531" s="10" t="s">
        <v>388</v>
      </c>
      <c r="H7531" s="14">
        <v>1000</v>
      </c>
    </row>
    <row r="7532" spans="1:8" ht="19.5" customHeight="1" x14ac:dyDescent="0.25">
      <c r="A7532" s="4">
        <v>45359</v>
      </c>
      <c r="B7532" s="3">
        <v>2207</v>
      </c>
      <c r="C7532" s="10" t="s">
        <v>72</v>
      </c>
      <c r="D7532" s="10" t="s">
        <v>126</v>
      </c>
      <c r="E7532" s="10" t="s">
        <v>978</v>
      </c>
      <c r="F7532" s="10" t="s">
        <v>25</v>
      </c>
      <c r="H7532" s="14">
        <v>8560</v>
      </c>
    </row>
    <row r="7533" spans="1:8" ht="19.5" customHeight="1" x14ac:dyDescent="0.25">
      <c r="A7533" s="4">
        <v>45359</v>
      </c>
      <c r="B7533" s="3">
        <v>2208</v>
      </c>
      <c r="C7533" s="10" t="s">
        <v>72</v>
      </c>
      <c r="D7533" s="10" t="s">
        <v>40</v>
      </c>
      <c r="E7533" s="10" t="s">
        <v>716</v>
      </c>
      <c r="F7533" s="10" t="s">
        <v>43</v>
      </c>
      <c r="H7533" s="14">
        <v>8240</v>
      </c>
    </row>
    <row r="7534" spans="1:8" ht="19.5" customHeight="1" x14ac:dyDescent="0.25">
      <c r="A7534" s="4">
        <v>45359</v>
      </c>
      <c r="B7534" s="3">
        <v>2209</v>
      </c>
      <c r="C7534" s="10" t="s">
        <v>72</v>
      </c>
      <c r="D7534" s="10" t="s">
        <v>40</v>
      </c>
      <c r="E7534" s="10" t="s">
        <v>716</v>
      </c>
      <c r="F7534" s="10" t="s">
        <v>764</v>
      </c>
      <c r="H7534" s="14">
        <v>8090</v>
      </c>
    </row>
    <row r="7535" spans="1:8" ht="19.5" customHeight="1" x14ac:dyDescent="0.25">
      <c r="A7535" s="4">
        <v>45359</v>
      </c>
      <c r="B7535" s="3">
        <v>2210</v>
      </c>
      <c r="C7535" s="10" t="s">
        <v>24</v>
      </c>
      <c r="D7535" s="10" t="s">
        <v>604</v>
      </c>
      <c r="G7535" s="10">
        <v>3</v>
      </c>
      <c r="H7535" s="14">
        <v>1200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1140</v>
      </c>
      <c r="H7536" s="14">
        <v>2000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1147</v>
      </c>
      <c r="H7537" s="14">
        <v>1000</v>
      </c>
    </row>
    <row r="7538" spans="1:8" ht="19.5" customHeight="1" x14ac:dyDescent="0.25">
      <c r="A7538" s="4">
        <v>45359</v>
      </c>
      <c r="B7538" s="3">
        <v>2210</v>
      </c>
      <c r="C7538" s="10" t="s">
        <v>23</v>
      </c>
      <c r="D7538" s="10" t="s">
        <v>192</v>
      </c>
      <c r="E7538" s="10" t="s">
        <v>1040</v>
      </c>
      <c r="H7538" s="14">
        <v>500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174</v>
      </c>
      <c r="G7539" s="10">
        <v>6</v>
      </c>
      <c r="H7539" s="14">
        <v>2100</v>
      </c>
    </row>
    <row r="7540" spans="1:8" ht="19.5" customHeight="1" x14ac:dyDescent="0.25">
      <c r="A7540" s="4">
        <v>45359</v>
      </c>
      <c r="B7540" s="3">
        <v>2211</v>
      </c>
      <c r="C7540" s="10" t="s">
        <v>24</v>
      </c>
      <c r="D7540" s="10" t="s">
        <v>915</v>
      </c>
      <c r="E7540" s="10" t="s">
        <v>176</v>
      </c>
      <c r="G7540" s="10">
        <v>35</v>
      </c>
      <c r="H7540" s="14">
        <v>870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350</v>
      </c>
      <c r="H7541" s="14">
        <v>900</v>
      </c>
    </row>
    <row r="7542" spans="1:8" ht="19.5" customHeight="1" x14ac:dyDescent="0.25">
      <c r="A7542" s="4">
        <v>45359</v>
      </c>
      <c r="B7542" s="3">
        <v>2211</v>
      </c>
      <c r="C7542" s="10" t="s">
        <v>23</v>
      </c>
      <c r="D7542" s="10" t="s">
        <v>20</v>
      </c>
      <c r="E7542" s="10" t="s">
        <v>44</v>
      </c>
      <c r="H7542" s="14">
        <v>240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296</v>
      </c>
      <c r="G7543" s="10">
        <v>8</v>
      </c>
      <c r="H7543" s="14">
        <v>1000</v>
      </c>
    </row>
    <row r="7544" spans="1:8" ht="19.5" customHeight="1" x14ac:dyDescent="0.25">
      <c r="A7544" s="4">
        <v>45359</v>
      </c>
      <c r="B7544" s="3">
        <v>2212</v>
      </c>
      <c r="C7544" s="10" t="s">
        <v>172</v>
      </c>
      <c r="D7544" s="10" t="s">
        <v>295</v>
      </c>
      <c r="H7544" s="14">
        <v>100</v>
      </c>
    </row>
    <row r="7545" spans="1:8" ht="19.5" customHeight="1" x14ac:dyDescent="0.25">
      <c r="A7545" s="4">
        <v>45359</v>
      </c>
      <c r="B7545" s="3">
        <v>2212</v>
      </c>
      <c r="C7545" s="10" t="s">
        <v>24</v>
      </c>
      <c r="D7545" s="10" t="s">
        <v>513</v>
      </c>
      <c r="E7545" s="10" t="s">
        <v>992</v>
      </c>
      <c r="H7545" s="14">
        <v>500</v>
      </c>
    </row>
    <row r="7546" spans="1:8" ht="19.5" customHeight="1" x14ac:dyDescent="0.25">
      <c r="A7546" s="4">
        <v>45359</v>
      </c>
      <c r="B7546" s="3">
        <v>2212</v>
      </c>
      <c r="C7546" s="10" t="s">
        <v>23</v>
      </c>
      <c r="D7546" s="10" t="s">
        <v>192</v>
      </c>
      <c r="H7546" s="14">
        <v>200</v>
      </c>
    </row>
    <row r="7547" spans="1:8" ht="19.5" customHeight="1" x14ac:dyDescent="0.25">
      <c r="A7547" s="4">
        <v>45359</v>
      </c>
      <c r="B7547" s="3">
        <v>2213</v>
      </c>
      <c r="C7547" s="10" t="s">
        <v>24</v>
      </c>
      <c r="D7547" s="10" t="s">
        <v>1119</v>
      </c>
      <c r="H7547" s="14">
        <v>7800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22</v>
      </c>
      <c r="E7548" s="10" t="s">
        <v>642</v>
      </c>
      <c r="H7548" s="14">
        <v>100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64</v>
      </c>
      <c r="E7549" s="10" t="s">
        <v>206</v>
      </c>
      <c r="H7549" s="14">
        <v>1000</v>
      </c>
    </row>
    <row r="7550" spans="1:8" ht="19.5" customHeight="1" x14ac:dyDescent="0.25">
      <c r="A7550" s="4">
        <v>45359</v>
      </c>
      <c r="B7550" s="3">
        <v>2213</v>
      </c>
      <c r="C7550" s="10" t="s">
        <v>23</v>
      </c>
      <c r="D7550" s="10" t="s">
        <v>22</v>
      </c>
      <c r="E7550" s="10" t="s">
        <v>1155</v>
      </c>
      <c r="H7550" s="14">
        <v>500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372</v>
      </c>
      <c r="E7551" s="10" t="s">
        <v>886</v>
      </c>
      <c r="H7551" s="14">
        <v>700</v>
      </c>
    </row>
    <row r="7552" spans="1:8" ht="19.5" customHeight="1" x14ac:dyDescent="0.25">
      <c r="A7552" s="4">
        <v>45359</v>
      </c>
      <c r="B7552" s="3">
        <v>2214</v>
      </c>
      <c r="C7552" s="10" t="s">
        <v>23</v>
      </c>
      <c r="D7552" s="10" t="s">
        <v>407</v>
      </c>
      <c r="H7552" s="14">
        <v>100</v>
      </c>
    </row>
    <row r="7553" spans="1:8" ht="19.5" customHeight="1" x14ac:dyDescent="0.25">
      <c r="A7553" s="4">
        <v>45360</v>
      </c>
      <c r="B7553" s="3">
        <v>2215</v>
      </c>
      <c r="C7553" s="10" t="s">
        <v>26</v>
      </c>
      <c r="D7553" s="10" t="s">
        <v>274</v>
      </c>
      <c r="E7553" s="10" t="s">
        <v>1156</v>
      </c>
      <c r="F7553" s="10" t="s">
        <v>217</v>
      </c>
      <c r="H7553" s="14">
        <v>3300</v>
      </c>
    </row>
    <row r="7554" spans="1:8" ht="19.5" customHeight="1" x14ac:dyDescent="0.25">
      <c r="A7554" s="4">
        <v>45360</v>
      </c>
      <c r="B7554" s="3">
        <v>2216</v>
      </c>
      <c r="C7554" s="10" t="s">
        <v>72</v>
      </c>
      <c r="D7554" s="10" t="s">
        <v>40</v>
      </c>
      <c r="E7554" s="10" t="s">
        <v>269</v>
      </c>
      <c r="F7554" s="10" t="s">
        <v>902</v>
      </c>
      <c r="H7554" s="14">
        <v>1500</v>
      </c>
    </row>
    <row r="7555" spans="1:8" ht="19.5" customHeight="1" x14ac:dyDescent="0.25">
      <c r="A7555" s="4">
        <v>45360</v>
      </c>
      <c r="B7555" s="3">
        <v>2217</v>
      </c>
      <c r="C7555" s="10" t="s">
        <v>72</v>
      </c>
      <c r="D7555" s="10" t="s">
        <v>126</v>
      </c>
      <c r="E7555" s="10" t="s">
        <v>978</v>
      </c>
      <c r="F7555" s="10" t="s">
        <v>25</v>
      </c>
      <c r="H7555" s="14">
        <v>12850</v>
      </c>
    </row>
    <row r="7556" spans="1:8" ht="19.5" customHeight="1" x14ac:dyDescent="0.25">
      <c r="A7556" s="4">
        <v>45360</v>
      </c>
      <c r="B7556" s="3">
        <v>2218</v>
      </c>
      <c r="C7556" s="10" t="s">
        <v>72</v>
      </c>
      <c r="D7556" s="10" t="s">
        <v>202</v>
      </c>
      <c r="E7556" s="10" t="s">
        <v>1013</v>
      </c>
      <c r="F7556" s="10" t="s">
        <v>25</v>
      </c>
      <c r="H7556" s="14">
        <v>6300</v>
      </c>
    </row>
    <row r="7557" spans="1:8" ht="19.5" customHeight="1" x14ac:dyDescent="0.25">
      <c r="A7557" s="4">
        <v>45360</v>
      </c>
      <c r="B7557" s="3">
        <v>2218</v>
      </c>
      <c r="C7557" s="10" t="s">
        <v>24</v>
      </c>
      <c r="D7557" s="10" t="s">
        <v>202</v>
      </c>
      <c r="E7557" s="10" t="s">
        <v>368</v>
      </c>
      <c r="F7557" s="10" t="s">
        <v>25</v>
      </c>
      <c r="H7557" s="14">
        <v>1500</v>
      </c>
    </row>
    <row r="7558" spans="1:8" ht="19.5" customHeight="1" x14ac:dyDescent="0.25">
      <c r="A7558" s="4">
        <v>45360</v>
      </c>
      <c r="B7558" s="3">
        <v>2219</v>
      </c>
      <c r="C7558" s="10" t="s">
        <v>72</v>
      </c>
      <c r="D7558" s="10" t="s">
        <v>40</v>
      </c>
      <c r="E7558" s="10" t="s">
        <v>716</v>
      </c>
      <c r="F7558" s="10" t="s">
        <v>43</v>
      </c>
      <c r="H7558" s="14">
        <v>8210</v>
      </c>
    </row>
    <row r="7559" spans="1:8" ht="19.5" customHeight="1" x14ac:dyDescent="0.25">
      <c r="A7559" s="4">
        <v>45360</v>
      </c>
      <c r="B7559" s="3">
        <v>2220</v>
      </c>
      <c r="C7559" s="10" t="s">
        <v>72</v>
      </c>
      <c r="D7559" s="10" t="s">
        <v>40</v>
      </c>
      <c r="E7559" s="10" t="s">
        <v>716</v>
      </c>
      <c r="F7559" s="10" t="s">
        <v>764</v>
      </c>
      <c r="H7559" s="14">
        <v>8410</v>
      </c>
    </row>
    <row r="7560" spans="1:8" ht="19.5" customHeight="1" x14ac:dyDescent="0.25">
      <c r="A7560" s="4">
        <v>45360</v>
      </c>
      <c r="B7560" s="3">
        <v>2221</v>
      </c>
      <c r="C7560" s="10" t="s">
        <v>24</v>
      </c>
      <c r="D7560" s="10" t="s">
        <v>604</v>
      </c>
      <c r="G7560" s="10">
        <v>3</v>
      </c>
      <c r="H7560" s="14">
        <v>1200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315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23</v>
      </c>
      <c r="D7562" s="10" t="s">
        <v>64</v>
      </c>
      <c r="E7562" s="10" t="s">
        <v>1040</v>
      </c>
      <c r="H7562" s="14">
        <v>200</v>
      </c>
    </row>
    <row r="7563" spans="1:8" ht="19.5" customHeight="1" x14ac:dyDescent="0.25">
      <c r="A7563" s="4">
        <v>45360</v>
      </c>
      <c r="B7563" s="3">
        <v>2221</v>
      </c>
      <c r="C7563" s="10" t="s">
        <v>24</v>
      </c>
      <c r="D7563" s="10" t="s">
        <v>60</v>
      </c>
      <c r="E7563" s="10" t="s">
        <v>350</v>
      </c>
      <c r="H7563" s="14">
        <v>400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174</v>
      </c>
      <c r="G7564" s="10">
        <v>6</v>
      </c>
      <c r="H7564" s="14">
        <v>2100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60</v>
      </c>
      <c r="E7565" s="10" t="s">
        <v>890</v>
      </c>
      <c r="H7565" s="14">
        <v>400</v>
      </c>
    </row>
    <row r="7566" spans="1:8" ht="19.5" customHeight="1" x14ac:dyDescent="0.25">
      <c r="A7566" s="4">
        <v>45360</v>
      </c>
      <c r="B7566" s="3">
        <v>2222</v>
      </c>
      <c r="C7566" s="10" t="s">
        <v>24</v>
      </c>
      <c r="D7566" s="10" t="s">
        <v>63</v>
      </c>
      <c r="E7566" s="10" t="s">
        <v>177</v>
      </c>
      <c r="G7566" s="10">
        <v>1</v>
      </c>
      <c r="H7566" s="14">
        <v>300</v>
      </c>
    </row>
    <row r="7567" spans="1:8" ht="19.5" customHeight="1" x14ac:dyDescent="0.25">
      <c r="A7567" s="4">
        <v>45360</v>
      </c>
      <c r="B7567" s="3">
        <v>2222</v>
      </c>
      <c r="C7567" s="10" t="s">
        <v>23</v>
      </c>
      <c r="D7567" s="10" t="s">
        <v>372</v>
      </c>
      <c r="E7567" s="10" t="s">
        <v>1157</v>
      </c>
      <c r="H7567" s="14">
        <v>350</v>
      </c>
    </row>
    <row r="7568" spans="1:8" ht="19.5" customHeight="1" x14ac:dyDescent="0.25">
      <c r="A7568" s="4">
        <v>45360</v>
      </c>
      <c r="B7568" s="3">
        <v>2223</v>
      </c>
      <c r="C7568" s="10" t="s">
        <v>24</v>
      </c>
      <c r="D7568" s="10" t="s">
        <v>1119</v>
      </c>
      <c r="H7568" s="14">
        <v>6680</v>
      </c>
    </row>
    <row r="7569" spans="1:8" ht="19.5" customHeight="1" x14ac:dyDescent="0.25">
      <c r="A7569" s="4">
        <v>45360</v>
      </c>
      <c r="B7569" s="3">
        <v>2223</v>
      </c>
      <c r="C7569" s="10" t="s">
        <v>172</v>
      </c>
      <c r="D7569" s="10" t="s">
        <v>296</v>
      </c>
      <c r="G7569" s="10">
        <v>12</v>
      </c>
      <c r="H7569" s="14">
        <v>1500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29</v>
      </c>
      <c r="E7570" s="10" t="s">
        <v>361</v>
      </c>
      <c r="H7570" s="14">
        <v>200</v>
      </c>
    </row>
    <row r="7571" spans="1:8" ht="19.5" customHeight="1" x14ac:dyDescent="0.25">
      <c r="A7571" s="4">
        <v>45360</v>
      </c>
      <c r="B7571" s="3">
        <v>2223</v>
      </c>
      <c r="C7571" s="10" t="s">
        <v>23</v>
      </c>
      <c r="D7571" s="10" t="s">
        <v>64</v>
      </c>
      <c r="E7571" s="10" t="s">
        <v>1145</v>
      </c>
      <c r="H7571" s="14">
        <v>100</v>
      </c>
    </row>
    <row r="7572" spans="1:8" ht="19.5" customHeight="1" x14ac:dyDescent="0.25">
      <c r="A7572" s="4">
        <v>45360</v>
      </c>
      <c r="B7572" s="3">
        <v>2224</v>
      </c>
      <c r="C7572" s="10" t="s">
        <v>926</v>
      </c>
      <c r="D7572" s="10" t="s">
        <v>45</v>
      </c>
      <c r="E7572" s="10" t="s">
        <v>885</v>
      </c>
      <c r="F7572" s="10" t="s">
        <v>1070</v>
      </c>
      <c r="G7572" s="10">
        <v>160</v>
      </c>
      <c r="H7572" s="14">
        <v>96000</v>
      </c>
    </row>
    <row r="7573" spans="1:8" ht="19.5" customHeight="1" x14ac:dyDescent="0.25">
      <c r="A7573" s="4">
        <v>45361</v>
      </c>
      <c r="B7573" s="3">
        <v>2225</v>
      </c>
      <c r="C7573" s="10" t="s">
        <v>72</v>
      </c>
      <c r="D7573" s="10" t="s">
        <v>126</v>
      </c>
      <c r="E7573" s="10" t="s">
        <v>978</v>
      </c>
      <c r="F7573" s="10" t="s">
        <v>25</v>
      </c>
      <c r="H7573" s="14">
        <v>12850</v>
      </c>
    </row>
    <row r="7574" spans="1:8" ht="19.5" customHeight="1" x14ac:dyDescent="0.25">
      <c r="A7574" s="4">
        <v>45361</v>
      </c>
      <c r="B7574" s="3">
        <v>2225</v>
      </c>
      <c r="C7574" s="10" t="s">
        <v>23</v>
      </c>
      <c r="D7574" s="10" t="s">
        <v>64</v>
      </c>
      <c r="E7574" s="10" t="s">
        <v>126</v>
      </c>
      <c r="H7574" s="14">
        <v>200</v>
      </c>
    </row>
    <row r="7575" spans="1:8" ht="19.5" customHeight="1" x14ac:dyDescent="0.25">
      <c r="A7575" s="4">
        <v>45361</v>
      </c>
      <c r="B7575" s="3">
        <v>2226</v>
      </c>
      <c r="C7575" s="10" t="s">
        <v>72</v>
      </c>
      <c r="D7575" s="10" t="s">
        <v>202</v>
      </c>
      <c r="E7575" s="10" t="s">
        <v>1013</v>
      </c>
      <c r="F7575" s="10" t="s">
        <v>25</v>
      </c>
      <c r="H7575" s="14">
        <v>7200</v>
      </c>
    </row>
    <row r="7576" spans="1:8" ht="19.5" customHeight="1" x14ac:dyDescent="0.25">
      <c r="A7576" s="4">
        <v>45361</v>
      </c>
      <c r="B7576" s="3">
        <v>2226</v>
      </c>
      <c r="C7576" s="10" t="s">
        <v>24</v>
      </c>
      <c r="D7576" s="10" t="s">
        <v>202</v>
      </c>
      <c r="E7576" s="10" t="s">
        <v>368</v>
      </c>
      <c r="F7576" s="10" t="s">
        <v>25</v>
      </c>
      <c r="H7576" s="14">
        <v>2000</v>
      </c>
    </row>
    <row r="7577" spans="1:8" ht="19.5" customHeight="1" x14ac:dyDescent="0.25">
      <c r="A7577" s="4">
        <v>45361</v>
      </c>
      <c r="B7577" s="3">
        <v>2227</v>
      </c>
      <c r="C7577" s="10" t="s">
        <v>72</v>
      </c>
      <c r="D7577" s="10" t="s">
        <v>40</v>
      </c>
      <c r="E7577" s="10" t="s">
        <v>716</v>
      </c>
      <c r="F7577" s="10" t="s">
        <v>43</v>
      </c>
      <c r="H7577" s="14">
        <v>7890</v>
      </c>
    </row>
    <row r="7578" spans="1:8" ht="19.5" customHeight="1" x14ac:dyDescent="0.25">
      <c r="A7578" s="4">
        <v>45361</v>
      </c>
      <c r="B7578" s="3">
        <v>2228</v>
      </c>
      <c r="C7578" s="10" t="s">
        <v>72</v>
      </c>
      <c r="D7578" s="10" t="s">
        <v>40</v>
      </c>
      <c r="E7578" s="10" t="s">
        <v>716</v>
      </c>
      <c r="F7578" s="10" t="s">
        <v>764</v>
      </c>
      <c r="H7578" s="14">
        <v>6630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211</v>
      </c>
      <c r="F7579" s="10" t="s">
        <v>902</v>
      </c>
      <c r="H7579" s="14">
        <v>7740</v>
      </c>
    </row>
    <row r="7580" spans="1:8" ht="19.5" customHeight="1" x14ac:dyDescent="0.25">
      <c r="A7580" s="4">
        <v>45361</v>
      </c>
      <c r="B7580" s="3">
        <v>2229</v>
      </c>
      <c r="C7580" s="10" t="s">
        <v>72</v>
      </c>
      <c r="D7580" s="10" t="s">
        <v>40</v>
      </c>
      <c r="E7580" s="10" t="s">
        <v>1023</v>
      </c>
      <c r="F7580" s="10" t="s">
        <v>902</v>
      </c>
      <c r="H7580" s="14">
        <v>100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350</v>
      </c>
      <c r="H7581" s="14">
        <v>900</v>
      </c>
    </row>
    <row r="7582" spans="1:8" ht="19.5" customHeight="1" x14ac:dyDescent="0.25">
      <c r="A7582" s="4">
        <v>45361</v>
      </c>
      <c r="B7582" s="3">
        <v>2230</v>
      </c>
      <c r="C7582" s="10" t="s">
        <v>23</v>
      </c>
      <c r="D7582" s="10" t="s">
        <v>20</v>
      </c>
      <c r="E7582" s="10" t="s">
        <v>44</v>
      </c>
      <c r="H7582" s="14">
        <v>240</v>
      </c>
    </row>
    <row r="7583" spans="1:8" ht="19.5" customHeight="1" x14ac:dyDescent="0.25">
      <c r="A7583" s="4">
        <v>45361</v>
      </c>
      <c r="B7583" s="3">
        <v>2230</v>
      </c>
      <c r="C7583" s="10" t="s">
        <v>172</v>
      </c>
      <c r="D7583" s="10" t="s">
        <v>295</v>
      </c>
      <c r="H7583" s="14">
        <v>100</v>
      </c>
    </row>
    <row r="7584" spans="1:8" ht="19.5" customHeight="1" x14ac:dyDescent="0.25">
      <c r="A7584" s="4">
        <v>45361</v>
      </c>
      <c r="B7584" s="3">
        <v>2230</v>
      </c>
      <c r="C7584" s="10" t="s">
        <v>23</v>
      </c>
      <c r="D7584" s="10" t="s">
        <v>372</v>
      </c>
      <c r="H7584" s="14">
        <v>200</v>
      </c>
    </row>
    <row r="7585" spans="1:8" ht="19.5" customHeight="1" x14ac:dyDescent="0.25">
      <c r="A7585" s="4">
        <v>45361</v>
      </c>
      <c r="B7585" s="3">
        <v>2231</v>
      </c>
      <c r="C7585" s="10" t="s">
        <v>24</v>
      </c>
      <c r="D7585" s="10" t="s">
        <v>604</v>
      </c>
      <c r="G7585" s="10">
        <v>3</v>
      </c>
      <c r="H7585" s="14">
        <v>1200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E7586" s="10" t="s">
        <v>1145</v>
      </c>
      <c r="H7586" s="14">
        <v>300</v>
      </c>
    </row>
    <row r="7587" spans="1:8" ht="19.5" customHeight="1" x14ac:dyDescent="0.25">
      <c r="A7587" s="4">
        <v>45361</v>
      </c>
      <c r="B7587" s="3">
        <v>2231</v>
      </c>
      <c r="C7587" s="10" t="s">
        <v>23</v>
      </c>
      <c r="D7587" s="10" t="s">
        <v>64</v>
      </c>
      <c r="H7587" s="14">
        <v>100</v>
      </c>
    </row>
    <row r="7588" spans="1:8" ht="19.5" customHeight="1" x14ac:dyDescent="0.25">
      <c r="A7588" s="4">
        <v>45361</v>
      </c>
      <c r="B7588" s="3">
        <v>2231</v>
      </c>
      <c r="C7588" s="10" t="s">
        <v>24</v>
      </c>
      <c r="D7588" s="10" t="s">
        <v>60</v>
      </c>
      <c r="E7588" s="10" t="s">
        <v>350</v>
      </c>
      <c r="H7588" s="14">
        <v>400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174</v>
      </c>
      <c r="G7589" s="10">
        <v>6</v>
      </c>
      <c r="H7589" s="14">
        <v>2100</v>
      </c>
    </row>
    <row r="7590" spans="1:8" ht="19.5" customHeight="1" x14ac:dyDescent="0.25">
      <c r="A7590" s="4">
        <v>45361</v>
      </c>
      <c r="B7590" s="3">
        <v>2232</v>
      </c>
      <c r="C7590" s="10" t="s">
        <v>24</v>
      </c>
      <c r="D7590" s="10" t="s">
        <v>915</v>
      </c>
      <c r="E7590" s="10" t="s">
        <v>176</v>
      </c>
      <c r="G7590" s="10">
        <v>37</v>
      </c>
      <c r="H7590" s="14">
        <v>920</v>
      </c>
    </row>
    <row r="7591" spans="1:8" ht="19.5" customHeight="1" x14ac:dyDescent="0.25">
      <c r="A7591" s="4">
        <v>45361</v>
      </c>
      <c r="B7591" s="3">
        <v>2232</v>
      </c>
      <c r="C7591" s="10" t="s">
        <v>926</v>
      </c>
      <c r="D7591" s="10" t="s">
        <v>470</v>
      </c>
      <c r="G7591" s="10">
        <v>301.24</v>
      </c>
      <c r="H7591" s="14">
        <v>32970</v>
      </c>
    </row>
    <row r="7592" spans="1:8" ht="19.5" customHeight="1" x14ac:dyDescent="0.25">
      <c r="A7592" s="4">
        <v>45361</v>
      </c>
      <c r="B7592" s="3">
        <v>2232</v>
      </c>
      <c r="C7592" s="10" t="s">
        <v>24</v>
      </c>
      <c r="D7592" s="10" t="s">
        <v>63</v>
      </c>
      <c r="E7592" s="10" t="s">
        <v>177</v>
      </c>
      <c r="G7592" s="10">
        <v>2</v>
      </c>
      <c r="H7592" s="14">
        <v>600</v>
      </c>
    </row>
    <row r="7593" spans="1:8" ht="19.5" customHeight="1" x14ac:dyDescent="0.25">
      <c r="A7593" s="4">
        <v>45361</v>
      </c>
      <c r="B7593" s="3">
        <v>2233</v>
      </c>
      <c r="C7593" s="10" t="s">
        <v>172</v>
      </c>
      <c r="D7593" s="10" t="s">
        <v>296</v>
      </c>
      <c r="G7593" s="10">
        <v>8</v>
      </c>
      <c r="H7593" s="14">
        <v>1000</v>
      </c>
    </row>
    <row r="7594" spans="1:8" ht="19.5" customHeight="1" x14ac:dyDescent="0.25">
      <c r="A7594" s="4">
        <v>45361</v>
      </c>
      <c r="B7594" s="3">
        <v>2233</v>
      </c>
      <c r="C7594" s="10" t="s">
        <v>24</v>
      </c>
      <c r="D7594" s="10" t="s">
        <v>1119</v>
      </c>
      <c r="H7594" s="14">
        <v>5600</v>
      </c>
    </row>
    <row r="7595" spans="1:8" ht="19.5" customHeight="1" x14ac:dyDescent="0.25">
      <c r="A7595" s="4">
        <v>45361</v>
      </c>
      <c r="B7595" s="3">
        <v>2233</v>
      </c>
      <c r="C7595" s="10" t="s">
        <v>23</v>
      </c>
      <c r="D7595" s="10" t="s">
        <v>372</v>
      </c>
      <c r="E7595" s="10" t="s">
        <v>1026</v>
      </c>
      <c r="H7595" s="14">
        <v>300</v>
      </c>
    </row>
    <row r="7596" spans="1:8" ht="19.5" customHeight="1" x14ac:dyDescent="0.25">
      <c r="A7596" s="4">
        <v>45361</v>
      </c>
      <c r="B7596" s="3">
        <v>2234</v>
      </c>
      <c r="C7596" s="10" t="s">
        <v>926</v>
      </c>
      <c r="D7596" s="10" t="s">
        <v>45</v>
      </c>
      <c r="E7596" s="10" t="s">
        <v>885</v>
      </c>
      <c r="F7596" s="10" t="s">
        <v>1070</v>
      </c>
      <c r="G7596" s="10">
        <v>93</v>
      </c>
      <c r="H7596" s="14">
        <v>55800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885</v>
      </c>
      <c r="F7597" s="10" t="s">
        <v>1070</v>
      </c>
      <c r="G7597" s="10">
        <v>21</v>
      </c>
      <c r="H7597" s="14">
        <v>12600</v>
      </c>
    </row>
    <row r="7598" spans="1:8" ht="19.5" customHeight="1" x14ac:dyDescent="0.25">
      <c r="A7598" s="4">
        <v>45362</v>
      </c>
      <c r="B7598" s="3">
        <v>2235</v>
      </c>
      <c r="C7598" s="10" t="s">
        <v>926</v>
      </c>
      <c r="D7598" s="10" t="s">
        <v>45</v>
      </c>
      <c r="E7598" s="10" t="s">
        <v>197</v>
      </c>
      <c r="F7598" s="10" t="s">
        <v>1070</v>
      </c>
      <c r="H7598" s="14">
        <v>16600</v>
      </c>
    </row>
    <row r="7599" spans="1:8" ht="19.5" customHeight="1" x14ac:dyDescent="0.25">
      <c r="A7599" s="4">
        <v>45362</v>
      </c>
      <c r="B7599" s="3">
        <v>2236</v>
      </c>
      <c r="C7599" s="10" t="s">
        <v>926</v>
      </c>
      <c r="D7599" s="10" t="s">
        <v>45</v>
      </c>
      <c r="E7599" s="10" t="s">
        <v>197</v>
      </c>
      <c r="F7599" s="10" t="s">
        <v>912</v>
      </c>
      <c r="H7599" s="14">
        <v>15000</v>
      </c>
    </row>
    <row r="7600" spans="1:8" ht="19.5" customHeight="1" x14ac:dyDescent="0.25">
      <c r="A7600" s="4">
        <v>45362</v>
      </c>
      <c r="B7600" s="3">
        <v>2237</v>
      </c>
      <c r="C7600" s="10" t="s">
        <v>72</v>
      </c>
      <c r="D7600" s="10" t="s">
        <v>40</v>
      </c>
      <c r="E7600" s="10" t="s">
        <v>716</v>
      </c>
      <c r="F7600" s="10" t="s">
        <v>43</v>
      </c>
      <c r="H7600" s="14">
        <v>7370</v>
      </c>
    </row>
    <row r="7601" spans="1:8" ht="19.5" customHeight="1" x14ac:dyDescent="0.25">
      <c r="A7601" s="4">
        <v>45362</v>
      </c>
      <c r="B7601" s="3">
        <v>2238</v>
      </c>
      <c r="C7601" s="10" t="s">
        <v>72</v>
      </c>
      <c r="D7601" s="10" t="s">
        <v>126</v>
      </c>
      <c r="E7601" s="10" t="s">
        <v>978</v>
      </c>
      <c r="F7601" s="10" t="s">
        <v>25</v>
      </c>
      <c r="H7601" s="14">
        <v>13210</v>
      </c>
    </row>
    <row r="7602" spans="1:8" ht="19.5" customHeight="1" x14ac:dyDescent="0.25">
      <c r="A7602" s="4">
        <v>45362</v>
      </c>
      <c r="B7602" s="3">
        <v>2239</v>
      </c>
      <c r="C7602" s="10" t="s">
        <v>72</v>
      </c>
      <c r="D7602" s="10" t="s">
        <v>126</v>
      </c>
      <c r="E7602" s="10" t="s">
        <v>197</v>
      </c>
      <c r="F7602" s="10" t="s">
        <v>25</v>
      </c>
      <c r="H7602" s="14">
        <v>10000</v>
      </c>
    </row>
    <row r="7603" spans="1:8" ht="19.5" customHeight="1" x14ac:dyDescent="0.25">
      <c r="A7603" s="4">
        <v>45362</v>
      </c>
      <c r="B7603" s="3">
        <v>2240</v>
      </c>
      <c r="C7603" s="10" t="s">
        <v>72</v>
      </c>
      <c r="D7603" s="10" t="s">
        <v>202</v>
      </c>
      <c r="E7603" s="10" t="s">
        <v>1013</v>
      </c>
      <c r="F7603" s="10" t="s">
        <v>25</v>
      </c>
      <c r="H7603" s="14">
        <v>5940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211</v>
      </c>
      <c r="F7604" s="10" t="s">
        <v>902</v>
      </c>
      <c r="H7604" s="14">
        <v>8680</v>
      </c>
    </row>
    <row r="7605" spans="1:8" ht="19.5" customHeight="1" x14ac:dyDescent="0.25">
      <c r="A7605" s="4">
        <v>45362</v>
      </c>
      <c r="B7605" s="3">
        <v>2241</v>
      </c>
      <c r="C7605" s="10" t="s">
        <v>72</v>
      </c>
      <c r="D7605" s="10" t="s">
        <v>40</v>
      </c>
      <c r="E7605" s="10" t="s">
        <v>1023</v>
      </c>
      <c r="F7605" s="10" t="s">
        <v>902</v>
      </c>
      <c r="H7605" s="14">
        <v>100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174</v>
      </c>
      <c r="G7606" s="10">
        <v>7</v>
      </c>
      <c r="H7606" s="14">
        <v>2450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915</v>
      </c>
      <c r="E7607" s="10" t="s">
        <v>176</v>
      </c>
      <c r="G7607" s="10">
        <v>16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24</v>
      </c>
      <c r="D7608" s="10" t="s">
        <v>60</v>
      </c>
      <c r="E7608" s="10" t="s">
        <v>350</v>
      </c>
      <c r="H7608" s="14">
        <v>400</v>
      </c>
    </row>
    <row r="7609" spans="1:8" ht="19.5" customHeight="1" x14ac:dyDescent="0.25">
      <c r="A7609" s="4">
        <v>45362</v>
      </c>
      <c r="B7609" s="3">
        <v>2242</v>
      </c>
      <c r="C7609" s="10" t="s">
        <v>172</v>
      </c>
      <c r="D7609" s="10" t="s">
        <v>74</v>
      </c>
      <c r="E7609" s="10" t="s">
        <v>991</v>
      </c>
      <c r="H7609" s="14">
        <v>5600</v>
      </c>
    </row>
    <row r="7610" spans="1:8" ht="19.5" customHeight="1" x14ac:dyDescent="0.25">
      <c r="A7610" s="4">
        <v>45362</v>
      </c>
      <c r="B7610" s="3">
        <v>2243</v>
      </c>
      <c r="C7610" s="10" t="s">
        <v>172</v>
      </c>
      <c r="D7610" s="10" t="s">
        <v>296</v>
      </c>
      <c r="G7610" s="10">
        <v>4</v>
      </c>
      <c r="H7610" s="14">
        <v>500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192</v>
      </c>
      <c r="E7611" s="10" t="s">
        <v>315</v>
      </c>
      <c r="H7611" s="14">
        <v>200</v>
      </c>
    </row>
    <row r="7612" spans="1:8" ht="19.5" customHeight="1" x14ac:dyDescent="0.25">
      <c r="A7612" s="4">
        <v>45362</v>
      </c>
      <c r="B7612" s="3">
        <v>2243</v>
      </c>
      <c r="C7612" s="10" t="s">
        <v>23</v>
      </c>
      <c r="D7612" s="10" t="s">
        <v>372</v>
      </c>
      <c r="E7612" s="10" t="s">
        <v>211</v>
      </c>
      <c r="H7612" s="14">
        <v>450</v>
      </c>
    </row>
    <row r="7613" spans="1:8" ht="19.5" customHeight="1" x14ac:dyDescent="0.25">
      <c r="A7613" s="4">
        <v>45362</v>
      </c>
      <c r="B7613" s="3">
        <v>2243</v>
      </c>
      <c r="C7613" s="10" t="s">
        <v>24</v>
      </c>
      <c r="D7613" s="10" t="s">
        <v>63</v>
      </c>
      <c r="E7613" s="10" t="s">
        <v>176</v>
      </c>
      <c r="G7613" s="10">
        <v>3</v>
      </c>
      <c r="H7613" s="14">
        <v>300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1119</v>
      </c>
      <c r="H7614" s="14">
        <v>3188</v>
      </c>
    </row>
    <row r="7615" spans="1:8" ht="19.5" customHeight="1" x14ac:dyDescent="0.25">
      <c r="A7615" s="4">
        <v>45362</v>
      </c>
      <c r="B7615" s="3">
        <v>2244</v>
      </c>
      <c r="C7615" s="10" t="s">
        <v>24</v>
      </c>
      <c r="D7615" s="10" t="s">
        <v>63</v>
      </c>
      <c r="E7615" s="10" t="s">
        <v>177</v>
      </c>
      <c r="G7615" s="10">
        <v>1</v>
      </c>
      <c r="H7615" s="14">
        <v>300</v>
      </c>
    </row>
    <row r="7616" spans="1:8" ht="19.5" customHeight="1" x14ac:dyDescent="0.25">
      <c r="A7616" s="4">
        <v>45362</v>
      </c>
      <c r="B7616" s="3">
        <v>2244</v>
      </c>
      <c r="C7616" s="10" t="s">
        <v>23</v>
      </c>
      <c r="D7616" s="10" t="s">
        <v>29</v>
      </c>
      <c r="H7616" s="14">
        <v>460</v>
      </c>
    </row>
    <row r="7617" spans="1:8" ht="19.5" customHeight="1" x14ac:dyDescent="0.25">
      <c r="A7617" s="4">
        <v>45362</v>
      </c>
      <c r="B7617" s="3">
        <v>2244</v>
      </c>
      <c r="C7617" s="10" t="s">
        <v>24</v>
      </c>
      <c r="D7617" s="10" t="s">
        <v>513</v>
      </c>
      <c r="E7617" s="10" t="s">
        <v>992</v>
      </c>
      <c r="H7617" s="14">
        <v>750</v>
      </c>
    </row>
    <row r="7618" spans="1:8" ht="19.5" customHeight="1" x14ac:dyDescent="0.25">
      <c r="A7618" s="4">
        <v>45362</v>
      </c>
      <c r="B7618" s="3">
        <v>2245</v>
      </c>
      <c r="C7618" s="10" t="s">
        <v>376</v>
      </c>
      <c r="D7618" s="10" t="s">
        <v>377</v>
      </c>
      <c r="E7618" s="10" t="s">
        <v>1158</v>
      </c>
      <c r="H7618" s="14">
        <v>5000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22</v>
      </c>
      <c r="E7619" s="10" t="s">
        <v>126</v>
      </c>
      <c r="H7619" s="14">
        <v>100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895</v>
      </c>
      <c r="H7620" s="14">
        <v>3000</v>
      </c>
    </row>
    <row r="7621" spans="1:8" ht="19.5" customHeight="1" x14ac:dyDescent="0.25">
      <c r="A7621" s="4">
        <v>45362</v>
      </c>
      <c r="B7621" s="3">
        <v>2245</v>
      </c>
      <c r="C7621" s="10" t="s">
        <v>23</v>
      </c>
      <c r="D7621" s="10" t="s">
        <v>372</v>
      </c>
      <c r="E7621" s="10" t="s">
        <v>1159</v>
      </c>
      <c r="H7621" s="14">
        <v>260</v>
      </c>
    </row>
    <row r="7622" spans="1:8" ht="19.5" customHeight="1" x14ac:dyDescent="0.25">
      <c r="A7622" s="4">
        <v>45362</v>
      </c>
      <c r="B7622" s="3">
        <v>2246</v>
      </c>
      <c r="C7622" s="10" t="s">
        <v>26</v>
      </c>
      <c r="D7622" s="10" t="s">
        <v>274</v>
      </c>
      <c r="E7622" s="10" t="s">
        <v>1156</v>
      </c>
      <c r="F7622" s="10" t="s">
        <v>999</v>
      </c>
      <c r="H7622" s="14">
        <v>3300</v>
      </c>
    </row>
    <row r="7623" spans="1:8" ht="19.5" customHeight="1" x14ac:dyDescent="0.25">
      <c r="A7623" s="4">
        <v>45362</v>
      </c>
      <c r="B7623" s="3">
        <v>2247</v>
      </c>
      <c r="C7623" s="10" t="s">
        <v>26</v>
      </c>
      <c r="D7623" s="10" t="s">
        <v>274</v>
      </c>
      <c r="E7623" s="10" t="s">
        <v>1156</v>
      </c>
      <c r="F7623" s="10" t="s">
        <v>30</v>
      </c>
      <c r="H7623" s="14">
        <v>4000</v>
      </c>
    </row>
    <row r="7624" spans="1:8" ht="19.5" customHeight="1" x14ac:dyDescent="0.25">
      <c r="A7624" s="4">
        <v>45362</v>
      </c>
      <c r="B7624" s="3">
        <v>2248</v>
      </c>
      <c r="C7624" s="10" t="s">
        <v>23</v>
      </c>
      <c r="D7624" s="10" t="s">
        <v>192</v>
      </c>
      <c r="E7624" s="10" t="s">
        <v>1140</v>
      </c>
      <c r="H7624" s="14">
        <v>2000</v>
      </c>
    </row>
    <row r="7625" spans="1:8" ht="19.5" customHeight="1" x14ac:dyDescent="0.25">
      <c r="A7625" s="4">
        <v>45362</v>
      </c>
      <c r="B7625" s="3">
        <v>2249</v>
      </c>
      <c r="C7625" s="10" t="s">
        <v>26</v>
      </c>
      <c r="D7625" s="10" t="s">
        <v>274</v>
      </c>
      <c r="E7625" s="10" t="s">
        <v>1156</v>
      </c>
      <c r="F7625" s="10" t="s">
        <v>770</v>
      </c>
      <c r="H7625" s="14">
        <v>5000</v>
      </c>
    </row>
    <row r="7626" spans="1:8" ht="19.5" customHeight="1" x14ac:dyDescent="0.25">
      <c r="A7626" s="4">
        <v>45362</v>
      </c>
      <c r="B7626" s="3">
        <v>2250</v>
      </c>
      <c r="C7626" s="10" t="s">
        <v>72</v>
      </c>
      <c r="D7626" s="10" t="s">
        <v>1027</v>
      </c>
      <c r="E7626" s="10" t="s">
        <v>269</v>
      </c>
      <c r="F7626" s="10" t="s">
        <v>388</v>
      </c>
      <c r="H7626" s="14">
        <v>10000</v>
      </c>
    </row>
    <row r="7627" spans="1:8" ht="19.5" customHeight="1" x14ac:dyDescent="0.25">
      <c r="A7627" s="4">
        <v>45362</v>
      </c>
      <c r="B7627" s="3">
        <v>17</v>
      </c>
      <c r="C7627" s="10" t="s">
        <v>926</v>
      </c>
      <c r="D7627" s="10" t="s">
        <v>481</v>
      </c>
      <c r="E7627" s="10" t="s">
        <v>732</v>
      </c>
      <c r="F7627" s="10" t="s">
        <v>1177</v>
      </c>
      <c r="G7627" s="10">
        <v>35.01</v>
      </c>
      <c r="H7627" s="14">
        <v>658188</v>
      </c>
    </row>
    <row r="7628" spans="1:8" ht="19.5" customHeight="1" x14ac:dyDescent="0.25">
      <c r="A7628" s="4">
        <v>45363</v>
      </c>
      <c r="B7628" s="3">
        <v>2251</v>
      </c>
      <c r="C7628" s="10" t="s">
        <v>72</v>
      </c>
      <c r="D7628" s="10" t="s">
        <v>126</v>
      </c>
      <c r="E7628" s="10" t="s">
        <v>978</v>
      </c>
      <c r="F7628" s="10" t="s">
        <v>25</v>
      </c>
      <c r="H7628" s="14">
        <v>13380</v>
      </c>
    </row>
    <row r="7629" spans="1:8" ht="19.5" customHeight="1" x14ac:dyDescent="0.25">
      <c r="A7629" s="4">
        <v>45363</v>
      </c>
      <c r="B7629" s="3">
        <v>2251</v>
      </c>
      <c r="C7629" s="10" t="s">
        <v>23</v>
      </c>
      <c r="D7629" s="10" t="s">
        <v>873</v>
      </c>
      <c r="E7629" s="10" t="s">
        <v>1160</v>
      </c>
      <c r="F7629" s="10" t="s">
        <v>25</v>
      </c>
      <c r="H7629" s="14">
        <v>300</v>
      </c>
    </row>
    <row r="7630" spans="1:8" ht="19.5" customHeight="1" x14ac:dyDescent="0.25">
      <c r="A7630" s="4">
        <v>45363</v>
      </c>
      <c r="B7630" s="3">
        <v>2252</v>
      </c>
      <c r="C7630" s="10" t="s">
        <v>72</v>
      </c>
      <c r="D7630" s="10" t="s">
        <v>202</v>
      </c>
      <c r="E7630" s="10" t="s">
        <v>1013</v>
      </c>
      <c r="F7630" s="10" t="s">
        <v>25</v>
      </c>
      <c r="H7630" s="14">
        <v>6210</v>
      </c>
    </row>
    <row r="7631" spans="1:8" ht="19.5" customHeight="1" x14ac:dyDescent="0.25">
      <c r="A7631" s="4">
        <v>45363</v>
      </c>
      <c r="B7631" s="3">
        <v>2252</v>
      </c>
      <c r="C7631" s="10" t="s">
        <v>24</v>
      </c>
      <c r="D7631" s="10" t="s">
        <v>202</v>
      </c>
      <c r="E7631" s="10" t="s">
        <v>368</v>
      </c>
      <c r="F7631" s="10" t="s">
        <v>25</v>
      </c>
      <c r="H7631" s="14">
        <v>300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211</v>
      </c>
      <c r="F7632" s="10" t="s">
        <v>902</v>
      </c>
      <c r="H7632" s="14">
        <v>7520</v>
      </c>
    </row>
    <row r="7633" spans="1:8" ht="19.5" customHeight="1" x14ac:dyDescent="0.25">
      <c r="A7633" s="4">
        <v>45363</v>
      </c>
      <c r="B7633" s="3">
        <v>2253</v>
      </c>
      <c r="C7633" s="10" t="s">
        <v>72</v>
      </c>
      <c r="D7633" s="10" t="s">
        <v>40</v>
      </c>
      <c r="E7633" s="10" t="s">
        <v>1023</v>
      </c>
      <c r="F7633" s="10" t="s">
        <v>902</v>
      </c>
      <c r="H7633" s="14">
        <v>100</v>
      </c>
    </row>
    <row r="7634" spans="1:8" ht="19.5" customHeight="1" x14ac:dyDescent="0.25">
      <c r="A7634" s="4">
        <v>45363</v>
      </c>
      <c r="B7634" s="3">
        <v>2254</v>
      </c>
      <c r="C7634" s="10" t="s">
        <v>24</v>
      </c>
      <c r="D7634" s="10" t="s">
        <v>604</v>
      </c>
      <c r="G7634" s="10">
        <v>3</v>
      </c>
      <c r="H7634" s="14">
        <v>1200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350</v>
      </c>
      <c r="H7635" s="14">
        <v>900</v>
      </c>
    </row>
    <row r="7636" spans="1:8" ht="19.5" customHeight="1" x14ac:dyDescent="0.25">
      <c r="A7636" s="4">
        <v>45363</v>
      </c>
      <c r="B7636" s="3">
        <v>2254</v>
      </c>
      <c r="C7636" s="10" t="s">
        <v>23</v>
      </c>
      <c r="D7636" s="10" t="s">
        <v>20</v>
      </c>
      <c r="E7636" s="10" t="s">
        <v>44</v>
      </c>
      <c r="H7636" s="14">
        <v>240</v>
      </c>
    </row>
    <row r="7637" spans="1:8" ht="19.5" customHeight="1" x14ac:dyDescent="0.25">
      <c r="A7637" s="4">
        <v>45363</v>
      </c>
      <c r="B7637" s="3">
        <v>2254</v>
      </c>
      <c r="C7637" s="10" t="s">
        <v>172</v>
      </c>
      <c r="D7637" s="10" t="s">
        <v>295</v>
      </c>
      <c r="H7637" s="14">
        <v>100</v>
      </c>
    </row>
    <row r="7638" spans="1:8" ht="19.5" customHeight="1" x14ac:dyDescent="0.25">
      <c r="A7638" s="4">
        <v>45363</v>
      </c>
      <c r="B7638" s="3">
        <v>2255</v>
      </c>
      <c r="C7638" s="10" t="s">
        <v>24</v>
      </c>
      <c r="D7638" s="10" t="s">
        <v>174</v>
      </c>
      <c r="G7638" s="10">
        <v>5</v>
      </c>
      <c r="H7638" s="14">
        <v>1750</v>
      </c>
    </row>
    <row r="7639" spans="1:8" ht="19.5" customHeight="1" x14ac:dyDescent="0.25">
      <c r="A7639" s="4">
        <v>45363</v>
      </c>
      <c r="B7639" s="3">
        <v>2255</v>
      </c>
      <c r="C7639" s="10" t="s">
        <v>23</v>
      </c>
      <c r="D7639" s="10" t="s">
        <v>64</v>
      </c>
      <c r="E7639" s="10" t="s">
        <v>1161</v>
      </c>
      <c r="H7639" s="14">
        <v>2500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1162</v>
      </c>
      <c r="F7640" s="10" t="s">
        <v>1110</v>
      </c>
      <c r="H7640" s="14">
        <v>5750</v>
      </c>
    </row>
    <row r="7641" spans="1:8" ht="19.5" customHeight="1" x14ac:dyDescent="0.25">
      <c r="A7641" s="4">
        <v>45363</v>
      </c>
      <c r="B7641" s="3">
        <v>2255</v>
      </c>
      <c r="C7641" s="10" t="s">
        <v>70</v>
      </c>
      <c r="D7641" s="10" t="s">
        <v>37</v>
      </c>
      <c r="E7641" s="10" t="s">
        <v>1163</v>
      </c>
      <c r="F7641" s="10" t="s">
        <v>1110</v>
      </c>
      <c r="H7641" s="14">
        <v>190</v>
      </c>
    </row>
    <row r="7642" spans="1:8" ht="19.5" customHeight="1" x14ac:dyDescent="0.25">
      <c r="A7642" s="4">
        <v>45363</v>
      </c>
      <c r="B7642" s="3">
        <v>2256</v>
      </c>
      <c r="C7642" s="10" t="s">
        <v>26</v>
      </c>
      <c r="D7642" s="10" t="s">
        <v>274</v>
      </c>
      <c r="E7642" s="10" t="s">
        <v>1156</v>
      </c>
      <c r="F7642" s="10" t="s">
        <v>467</v>
      </c>
      <c r="H7642" s="14">
        <v>4000</v>
      </c>
    </row>
    <row r="7643" spans="1:8" ht="19.5" customHeight="1" x14ac:dyDescent="0.25">
      <c r="A7643" s="4">
        <v>45363</v>
      </c>
      <c r="B7643" s="3">
        <v>2257</v>
      </c>
      <c r="C7643" s="10" t="s">
        <v>172</v>
      </c>
      <c r="D7643" s="10" t="s">
        <v>296</v>
      </c>
      <c r="G7643" s="10">
        <v>8</v>
      </c>
      <c r="H7643" s="14">
        <v>1000</v>
      </c>
    </row>
    <row r="7644" spans="1:8" ht="19.5" customHeight="1" x14ac:dyDescent="0.25">
      <c r="A7644" s="4">
        <v>45363</v>
      </c>
      <c r="B7644" s="3">
        <v>2257</v>
      </c>
      <c r="C7644" s="10" t="s">
        <v>70</v>
      </c>
      <c r="D7644" s="10" t="s">
        <v>191</v>
      </c>
      <c r="E7644" s="10" t="s">
        <v>1156</v>
      </c>
      <c r="H7644" s="14">
        <v>350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890</v>
      </c>
      <c r="H7645" s="14">
        <v>500</v>
      </c>
    </row>
    <row r="7646" spans="1:8" ht="19.5" customHeight="1" x14ac:dyDescent="0.25">
      <c r="A7646" s="4">
        <v>45363</v>
      </c>
      <c r="B7646" s="3">
        <v>2257</v>
      </c>
      <c r="C7646" s="10" t="s">
        <v>24</v>
      </c>
      <c r="D7646" s="10" t="s">
        <v>60</v>
      </c>
      <c r="E7646" s="10" t="s">
        <v>350</v>
      </c>
      <c r="H7646" s="14">
        <v>400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915</v>
      </c>
      <c r="E7647" s="10" t="s">
        <v>176</v>
      </c>
      <c r="G7647" s="10">
        <v>10</v>
      </c>
      <c r="H7647" s="14">
        <v>250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1119</v>
      </c>
      <c r="H7648" s="14">
        <v>2148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177</v>
      </c>
      <c r="G7649" s="10">
        <v>4</v>
      </c>
      <c r="H7649" s="14">
        <v>1200</v>
      </c>
    </row>
    <row r="7650" spans="1:8" ht="19.5" customHeight="1" x14ac:dyDescent="0.25">
      <c r="A7650" s="4">
        <v>45363</v>
      </c>
      <c r="B7650" s="3">
        <v>2258</v>
      </c>
      <c r="C7650" s="10" t="s">
        <v>24</v>
      </c>
      <c r="D7650" s="10" t="s">
        <v>63</v>
      </c>
      <c r="E7650" s="10" t="s">
        <v>176</v>
      </c>
      <c r="G7650" s="10">
        <v>3</v>
      </c>
      <c r="H7650" s="14">
        <v>300</v>
      </c>
    </row>
    <row r="7651" spans="1:8" ht="19.5" customHeight="1" x14ac:dyDescent="0.25">
      <c r="A7651" s="4">
        <v>45363</v>
      </c>
      <c r="B7651" s="3">
        <v>2259</v>
      </c>
      <c r="C7651" s="10" t="s">
        <v>24</v>
      </c>
      <c r="D7651" s="10" t="s">
        <v>513</v>
      </c>
      <c r="E7651" s="10" t="s">
        <v>992</v>
      </c>
      <c r="H7651" s="14">
        <v>1000</v>
      </c>
    </row>
    <row r="7652" spans="1:8" ht="19.5" customHeight="1" x14ac:dyDescent="0.25">
      <c r="A7652" s="4">
        <v>45364</v>
      </c>
      <c r="B7652" s="3">
        <v>2260</v>
      </c>
      <c r="C7652" s="10" t="s">
        <v>72</v>
      </c>
      <c r="D7652" s="10" t="s">
        <v>126</v>
      </c>
      <c r="E7652" s="10" t="s">
        <v>978</v>
      </c>
      <c r="F7652" s="10" t="s">
        <v>25</v>
      </c>
      <c r="H7652" s="14">
        <v>8930</v>
      </c>
    </row>
    <row r="7653" spans="1:8" ht="19.5" customHeight="1" x14ac:dyDescent="0.25">
      <c r="A7653" s="4">
        <v>45364</v>
      </c>
      <c r="B7653" s="3">
        <v>2261</v>
      </c>
      <c r="C7653" s="10" t="s">
        <v>72</v>
      </c>
      <c r="D7653" s="10" t="s">
        <v>202</v>
      </c>
      <c r="E7653" s="10" t="s">
        <v>1013</v>
      </c>
      <c r="F7653" s="10" t="s">
        <v>25</v>
      </c>
      <c r="H7653" s="14">
        <v>7290</v>
      </c>
    </row>
    <row r="7654" spans="1:8" ht="19.5" customHeight="1" x14ac:dyDescent="0.25">
      <c r="A7654" s="4">
        <v>45364</v>
      </c>
      <c r="B7654" s="3">
        <v>2261</v>
      </c>
      <c r="C7654" s="10" t="s">
        <v>24</v>
      </c>
      <c r="D7654" s="10" t="s">
        <v>202</v>
      </c>
      <c r="E7654" s="10" t="s">
        <v>368</v>
      </c>
      <c r="F7654" s="10" t="s">
        <v>25</v>
      </c>
      <c r="H7654" s="14">
        <v>2000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211</v>
      </c>
      <c r="F7655" s="10" t="s">
        <v>902</v>
      </c>
      <c r="H7655" s="14">
        <v>5160</v>
      </c>
    </row>
    <row r="7656" spans="1:8" ht="19.5" customHeight="1" x14ac:dyDescent="0.25">
      <c r="A7656" s="4">
        <v>45364</v>
      </c>
      <c r="B7656" s="3">
        <v>2262</v>
      </c>
      <c r="C7656" s="10" t="s">
        <v>72</v>
      </c>
      <c r="D7656" s="10" t="s">
        <v>40</v>
      </c>
      <c r="E7656" s="10" t="s">
        <v>1023</v>
      </c>
      <c r="F7656" s="10" t="s">
        <v>902</v>
      </c>
      <c r="H7656" s="14">
        <v>100</v>
      </c>
    </row>
    <row r="7657" spans="1:8" ht="19.5" customHeight="1" x14ac:dyDescent="0.25">
      <c r="A7657" s="4">
        <v>45364</v>
      </c>
      <c r="B7657" s="3">
        <v>2263</v>
      </c>
      <c r="C7657" s="10" t="s">
        <v>926</v>
      </c>
      <c r="D7657" s="10" t="s">
        <v>45</v>
      </c>
      <c r="E7657" s="10" t="s">
        <v>885</v>
      </c>
      <c r="F7657" s="10" t="s">
        <v>1080</v>
      </c>
      <c r="G7657" s="10">
        <v>80</v>
      </c>
      <c r="H7657" s="14">
        <v>48000</v>
      </c>
    </row>
    <row r="7658" spans="1:8" ht="19.5" customHeight="1" x14ac:dyDescent="0.25">
      <c r="A7658" s="4">
        <v>45364</v>
      </c>
      <c r="B7658" s="3">
        <v>18</v>
      </c>
      <c r="C7658" s="10" t="s">
        <v>926</v>
      </c>
      <c r="D7658" s="10" t="s">
        <v>481</v>
      </c>
      <c r="E7658" s="10" t="s">
        <v>732</v>
      </c>
      <c r="F7658" s="10" t="s">
        <v>1177</v>
      </c>
      <c r="G7658" s="10">
        <v>16.97</v>
      </c>
      <c r="H7658" s="14">
        <v>319036</v>
      </c>
    </row>
    <row r="7659" spans="1:8" ht="19.5" customHeight="1" x14ac:dyDescent="0.25">
      <c r="A7659" s="4">
        <v>45364</v>
      </c>
      <c r="B7659" s="3">
        <v>2264</v>
      </c>
      <c r="C7659" s="10" t="s">
        <v>926</v>
      </c>
      <c r="D7659" s="10" t="s">
        <v>171</v>
      </c>
      <c r="E7659" s="10" t="s">
        <v>1164</v>
      </c>
      <c r="H7659" s="14">
        <v>54500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604</v>
      </c>
      <c r="G7660" s="10">
        <v>3</v>
      </c>
      <c r="H7660" s="14">
        <v>1200</v>
      </c>
    </row>
    <row r="7661" spans="1:8" ht="19.5" customHeight="1" x14ac:dyDescent="0.25">
      <c r="A7661" s="4">
        <v>45364</v>
      </c>
      <c r="B7661" s="3">
        <v>2264</v>
      </c>
      <c r="C7661" s="10" t="s">
        <v>23</v>
      </c>
      <c r="D7661" s="10" t="s">
        <v>22</v>
      </c>
      <c r="E7661" s="10" t="s">
        <v>1165</v>
      </c>
      <c r="H7661" s="14">
        <v>800</v>
      </c>
    </row>
    <row r="7662" spans="1:8" ht="19.5" customHeight="1" x14ac:dyDescent="0.25">
      <c r="A7662" s="4">
        <v>45364</v>
      </c>
      <c r="B7662" s="3">
        <v>2264</v>
      </c>
      <c r="C7662" s="10" t="s">
        <v>24</v>
      </c>
      <c r="D7662" s="10" t="s">
        <v>60</v>
      </c>
      <c r="E7662" s="10" t="s">
        <v>350</v>
      </c>
      <c r="H7662" s="14">
        <v>400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174</v>
      </c>
      <c r="G7663" s="10">
        <v>6</v>
      </c>
      <c r="H7663" s="14">
        <v>2100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513</v>
      </c>
      <c r="E7664" s="10" t="s">
        <v>992</v>
      </c>
      <c r="H7664" s="14">
        <v>500</v>
      </c>
    </row>
    <row r="7665" spans="1:8" ht="19.5" customHeight="1" x14ac:dyDescent="0.25">
      <c r="A7665" s="4">
        <v>45364</v>
      </c>
      <c r="B7665" s="3">
        <v>2265</v>
      </c>
      <c r="C7665" s="10" t="s">
        <v>24</v>
      </c>
      <c r="D7665" s="10" t="s">
        <v>1119</v>
      </c>
      <c r="H7665" s="14">
        <v>3894</v>
      </c>
    </row>
    <row r="7666" spans="1:8" ht="19.5" customHeight="1" x14ac:dyDescent="0.25">
      <c r="A7666" s="4">
        <v>45364</v>
      </c>
      <c r="B7666" s="3">
        <v>2265</v>
      </c>
      <c r="C7666" s="10" t="s">
        <v>24</v>
      </c>
      <c r="D7666" s="10" t="s">
        <v>60</v>
      </c>
      <c r="E7666" s="10" t="s">
        <v>350</v>
      </c>
      <c r="H7666" s="14">
        <v>400</v>
      </c>
    </row>
    <row r="7667" spans="1:8" ht="19.5" customHeight="1" x14ac:dyDescent="0.25">
      <c r="A7667" s="4">
        <v>45364</v>
      </c>
      <c r="B7667" s="3">
        <v>2266</v>
      </c>
      <c r="C7667" s="10" t="s">
        <v>72</v>
      </c>
      <c r="D7667" s="10" t="s">
        <v>40</v>
      </c>
      <c r="E7667" s="10" t="s">
        <v>269</v>
      </c>
      <c r="F7667" s="10" t="s">
        <v>43</v>
      </c>
      <c r="H7667" s="14">
        <v>3000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63</v>
      </c>
      <c r="E7668" s="10" t="s">
        <v>177</v>
      </c>
      <c r="G7668" s="10">
        <v>6</v>
      </c>
      <c r="H7668" s="14">
        <v>1800</v>
      </c>
    </row>
    <row r="7669" spans="1:8" ht="19.5" customHeight="1" x14ac:dyDescent="0.25">
      <c r="A7669" s="4">
        <v>45364</v>
      </c>
      <c r="B7669" s="3">
        <v>2267</v>
      </c>
      <c r="C7669" s="10" t="s">
        <v>24</v>
      </c>
      <c r="D7669" s="10" t="s">
        <v>63</v>
      </c>
      <c r="E7669" s="10" t="s">
        <v>176</v>
      </c>
      <c r="G7669" s="10">
        <v>3</v>
      </c>
      <c r="H7669" s="14">
        <v>300</v>
      </c>
    </row>
    <row r="7670" spans="1:8" ht="19.5" customHeight="1" x14ac:dyDescent="0.25">
      <c r="A7670" s="4">
        <v>45364</v>
      </c>
      <c r="B7670" s="3">
        <v>2267</v>
      </c>
      <c r="C7670" s="10" t="s">
        <v>24</v>
      </c>
      <c r="D7670" s="10" t="s">
        <v>915</v>
      </c>
      <c r="E7670" s="10" t="s">
        <v>176</v>
      </c>
      <c r="G7670" s="10">
        <v>16</v>
      </c>
      <c r="H7670" s="14">
        <v>400</v>
      </c>
    </row>
    <row r="7671" spans="1:8" ht="19.5" customHeight="1" x14ac:dyDescent="0.25">
      <c r="A7671" s="4">
        <v>45364</v>
      </c>
      <c r="B7671" s="3">
        <v>2267</v>
      </c>
      <c r="C7671" s="10" t="s">
        <v>23</v>
      </c>
      <c r="D7671" s="10" t="s">
        <v>192</v>
      </c>
      <c r="E7671" s="10" t="s">
        <v>211</v>
      </c>
      <c r="H7671" s="14">
        <v>500</v>
      </c>
    </row>
    <row r="7672" spans="1:8" ht="19.5" customHeight="1" x14ac:dyDescent="0.25">
      <c r="A7672" s="4">
        <v>45364</v>
      </c>
      <c r="B7672" s="3">
        <v>2268</v>
      </c>
      <c r="C7672" s="10" t="s">
        <v>72</v>
      </c>
      <c r="D7672" s="10" t="s">
        <v>40</v>
      </c>
      <c r="E7672" s="10" t="s">
        <v>269</v>
      </c>
      <c r="F7672" s="10" t="s">
        <v>764</v>
      </c>
      <c r="H7672" s="14">
        <v>3000</v>
      </c>
    </row>
    <row r="7673" spans="1:8" ht="19.5" customHeight="1" x14ac:dyDescent="0.25">
      <c r="A7673" s="4">
        <v>45364</v>
      </c>
      <c r="B7673" s="3">
        <v>2269</v>
      </c>
      <c r="C7673" s="10" t="s">
        <v>172</v>
      </c>
      <c r="D7673" s="10" t="s">
        <v>296</v>
      </c>
      <c r="G7673" s="10">
        <v>8</v>
      </c>
      <c r="H7673" s="14">
        <v>1000</v>
      </c>
    </row>
    <row r="7674" spans="1:8" ht="19.5" customHeight="1" x14ac:dyDescent="0.25">
      <c r="A7674" s="4">
        <v>45364</v>
      </c>
      <c r="B7674" s="3">
        <v>2269</v>
      </c>
      <c r="C7674" s="10" t="s">
        <v>23</v>
      </c>
      <c r="D7674" s="10" t="s">
        <v>192</v>
      </c>
      <c r="E7674" s="10" t="s">
        <v>891</v>
      </c>
      <c r="H7674" s="14">
        <v>100</v>
      </c>
    </row>
    <row r="7675" spans="1:8" ht="19.5" customHeight="1" x14ac:dyDescent="0.25">
      <c r="A7675" s="4">
        <v>45364</v>
      </c>
      <c r="B7675" s="3">
        <v>2269</v>
      </c>
      <c r="C7675" s="10" t="s">
        <v>23</v>
      </c>
      <c r="D7675" s="10" t="s">
        <v>372</v>
      </c>
      <c r="E7675" s="10" t="s">
        <v>1157</v>
      </c>
      <c r="H7675" s="14">
        <v>100</v>
      </c>
    </row>
    <row r="7676" spans="1:8" ht="19.5" customHeight="1" x14ac:dyDescent="0.25">
      <c r="A7676" s="4">
        <v>45365</v>
      </c>
      <c r="B7676" s="3">
        <v>2270</v>
      </c>
      <c r="C7676" s="10" t="s">
        <v>23</v>
      </c>
      <c r="D7676" s="10" t="s">
        <v>873</v>
      </c>
      <c r="E7676" s="10" t="s">
        <v>1154</v>
      </c>
      <c r="H7676" s="14">
        <v>3000</v>
      </c>
    </row>
    <row r="7677" spans="1:8" ht="19.5" customHeight="1" x14ac:dyDescent="0.25">
      <c r="A7677" s="4">
        <v>45365</v>
      </c>
      <c r="B7677" s="3">
        <v>2270</v>
      </c>
      <c r="C7677" s="10" t="s">
        <v>24</v>
      </c>
      <c r="D7677" s="10" t="s">
        <v>63</v>
      </c>
      <c r="E7677" s="10" t="s">
        <v>177</v>
      </c>
      <c r="G7677" s="10">
        <v>6</v>
      </c>
      <c r="H7677" s="14">
        <v>1800</v>
      </c>
    </row>
    <row r="7678" spans="1:8" ht="19.5" customHeight="1" x14ac:dyDescent="0.25">
      <c r="A7678" s="4">
        <v>45365</v>
      </c>
      <c r="B7678" s="3">
        <v>2270</v>
      </c>
      <c r="C7678" s="10" t="s">
        <v>24</v>
      </c>
      <c r="D7678" s="10" t="s">
        <v>63</v>
      </c>
      <c r="E7678" s="10" t="s">
        <v>176</v>
      </c>
      <c r="G7678" s="10">
        <v>4</v>
      </c>
      <c r="H7678" s="14">
        <v>400</v>
      </c>
    </row>
    <row r="7679" spans="1:8" ht="19.5" customHeight="1" x14ac:dyDescent="0.25">
      <c r="A7679" s="4">
        <v>45365</v>
      </c>
      <c r="B7679" s="3">
        <v>2270</v>
      </c>
      <c r="C7679" s="10" t="s">
        <v>23</v>
      </c>
      <c r="D7679" s="10" t="s">
        <v>74</v>
      </c>
      <c r="E7679" s="10" t="s">
        <v>885</v>
      </c>
      <c r="F7679" s="10" t="s">
        <v>47</v>
      </c>
      <c r="H7679" s="14">
        <v>5600</v>
      </c>
    </row>
    <row r="7680" spans="1:8" ht="19.5" customHeight="1" x14ac:dyDescent="0.25">
      <c r="A7680" s="4">
        <v>45365</v>
      </c>
      <c r="B7680" s="3">
        <v>2271</v>
      </c>
      <c r="C7680" s="10" t="s">
        <v>72</v>
      </c>
      <c r="D7680" s="10" t="s">
        <v>126</v>
      </c>
      <c r="E7680" s="10" t="s">
        <v>978</v>
      </c>
      <c r="F7680" s="10" t="s">
        <v>25</v>
      </c>
      <c r="H7680" s="14">
        <v>10690</v>
      </c>
    </row>
    <row r="7681" spans="1:8" ht="19.5" customHeight="1" x14ac:dyDescent="0.25">
      <c r="A7681" s="4">
        <v>45365</v>
      </c>
      <c r="B7681" s="3">
        <v>2272</v>
      </c>
      <c r="C7681" s="10" t="s">
        <v>72</v>
      </c>
      <c r="D7681" s="10" t="s">
        <v>40</v>
      </c>
      <c r="E7681" s="10" t="s">
        <v>716</v>
      </c>
      <c r="F7681" s="10" t="s">
        <v>43</v>
      </c>
      <c r="H7681" s="14">
        <v>6190</v>
      </c>
    </row>
    <row r="7682" spans="1:8" ht="19.5" customHeight="1" x14ac:dyDescent="0.25">
      <c r="A7682" s="4">
        <v>45365</v>
      </c>
      <c r="B7682" s="3">
        <v>2273</v>
      </c>
      <c r="C7682" s="10" t="s">
        <v>72</v>
      </c>
      <c r="D7682" s="10" t="s">
        <v>40</v>
      </c>
      <c r="E7682" s="10" t="s">
        <v>716</v>
      </c>
      <c r="F7682" s="10" t="s">
        <v>764</v>
      </c>
      <c r="H7682" s="14">
        <v>9650</v>
      </c>
    </row>
    <row r="7683" spans="1:8" ht="19.5" customHeight="1" x14ac:dyDescent="0.25">
      <c r="A7683" s="4">
        <v>45365</v>
      </c>
      <c r="B7683" s="3">
        <v>2274</v>
      </c>
      <c r="C7683" s="10" t="s">
        <v>24</v>
      </c>
      <c r="D7683" s="10" t="s">
        <v>174</v>
      </c>
      <c r="G7683" s="10">
        <v>6</v>
      </c>
      <c r="H7683" s="14">
        <v>2100</v>
      </c>
    </row>
    <row r="7684" spans="1:8" ht="19.5" customHeight="1" x14ac:dyDescent="0.25">
      <c r="A7684" s="4">
        <v>45365</v>
      </c>
      <c r="B7684" s="3">
        <v>2274</v>
      </c>
      <c r="C7684" s="10" t="s">
        <v>23</v>
      </c>
      <c r="D7684" s="10" t="s">
        <v>20</v>
      </c>
      <c r="E7684" s="10" t="s">
        <v>350</v>
      </c>
      <c r="H7684" s="14">
        <v>900</v>
      </c>
    </row>
    <row r="7685" spans="1:8" ht="19.5" customHeight="1" x14ac:dyDescent="0.25">
      <c r="A7685" s="4">
        <v>45365</v>
      </c>
      <c r="B7685" s="3">
        <v>2274</v>
      </c>
      <c r="C7685" s="10" t="s">
        <v>23</v>
      </c>
      <c r="D7685" s="10" t="s">
        <v>20</v>
      </c>
      <c r="E7685" s="10" t="s">
        <v>44</v>
      </c>
      <c r="H7685" s="14">
        <v>240</v>
      </c>
    </row>
    <row r="7686" spans="1:8" ht="19.5" customHeight="1" x14ac:dyDescent="0.25">
      <c r="A7686" s="4">
        <v>45365</v>
      </c>
      <c r="B7686" s="3">
        <v>2274</v>
      </c>
      <c r="C7686" s="10" t="s">
        <v>172</v>
      </c>
      <c r="D7686" s="10" t="s">
        <v>295</v>
      </c>
      <c r="H7686" s="14">
        <v>100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604</v>
      </c>
      <c r="G7687" s="10">
        <v>3</v>
      </c>
      <c r="H7687" s="14">
        <v>1200</v>
      </c>
    </row>
    <row r="7688" spans="1:8" ht="19.5" customHeight="1" x14ac:dyDescent="0.25">
      <c r="A7688" s="4">
        <v>45365</v>
      </c>
      <c r="B7688" s="3">
        <v>2275</v>
      </c>
      <c r="C7688" s="10" t="s">
        <v>172</v>
      </c>
      <c r="D7688" s="10" t="s">
        <v>74</v>
      </c>
      <c r="E7688" s="10" t="s">
        <v>1166</v>
      </c>
      <c r="H7688" s="14">
        <v>150</v>
      </c>
    </row>
    <row r="7689" spans="1:8" ht="19.5" customHeight="1" x14ac:dyDescent="0.25">
      <c r="A7689" s="4">
        <v>45365</v>
      </c>
      <c r="B7689" s="3">
        <v>2275</v>
      </c>
      <c r="C7689" s="10" t="s">
        <v>24</v>
      </c>
      <c r="D7689" s="10" t="s">
        <v>513</v>
      </c>
      <c r="E7689" s="10" t="s">
        <v>992</v>
      </c>
      <c r="H7689" s="14">
        <v>1000</v>
      </c>
    </row>
    <row r="7690" spans="1:8" ht="19.5" customHeight="1" x14ac:dyDescent="0.25">
      <c r="A7690" s="4">
        <v>45365</v>
      </c>
      <c r="B7690" s="3">
        <v>2275</v>
      </c>
      <c r="C7690" s="10" t="s">
        <v>24</v>
      </c>
      <c r="D7690" s="10" t="s">
        <v>60</v>
      </c>
      <c r="E7690" s="10" t="s">
        <v>350</v>
      </c>
      <c r="H7690" s="14">
        <v>400</v>
      </c>
    </row>
    <row r="7691" spans="1:8" ht="19.5" customHeight="1" x14ac:dyDescent="0.25">
      <c r="A7691" s="4">
        <v>45365</v>
      </c>
      <c r="B7691" s="3">
        <v>2276</v>
      </c>
      <c r="C7691" s="10" t="s">
        <v>24</v>
      </c>
      <c r="D7691" s="10" t="s">
        <v>1119</v>
      </c>
      <c r="H7691" s="14">
        <v>4880</v>
      </c>
    </row>
    <row r="7692" spans="1:8" ht="19.5" customHeight="1" x14ac:dyDescent="0.25">
      <c r="A7692" s="4">
        <v>45365</v>
      </c>
      <c r="B7692" s="3">
        <v>2276</v>
      </c>
      <c r="C7692" s="10" t="s">
        <v>172</v>
      </c>
      <c r="D7692" s="10" t="s">
        <v>296</v>
      </c>
      <c r="G7692" s="10">
        <v>8</v>
      </c>
      <c r="H7692" s="14">
        <v>1000</v>
      </c>
    </row>
    <row r="7693" spans="1:8" ht="19.5" customHeight="1" x14ac:dyDescent="0.25">
      <c r="A7693" s="4">
        <v>45365</v>
      </c>
      <c r="B7693" s="3">
        <v>2276</v>
      </c>
      <c r="C7693" s="10" t="s">
        <v>23</v>
      </c>
      <c r="D7693" s="10" t="s">
        <v>64</v>
      </c>
      <c r="E7693" s="10" t="s">
        <v>424</v>
      </c>
      <c r="H7693" s="14">
        <v>200</v>
      </c>
    </row>
    <row r="7694" spans="1:8" ht="19.5" customHeight="1" x14ac:dyDescent="0.25">
      <c r="A7694" s="4">
        <v>45365</v>
      </c>
      <c r="B7694" s="3">
        <v>2276</v>
      </c>
      <c r="C7694" s="10" t="s">
        <v>23</v>
      </c>
      <c r="D7694" s="10" t="s">
        <v>407</v>
      </c>
      <c r="H7694" s="14">
        <v>200</v>
      </c>
    </row>
    <row r="7695" spans="1:8" ht="19.5" customHeight="1" x14ac:dyDescent="0.25">
      <c r="A7695" s="4">
        <v>45365</v>
      </c>
      <c r="B7695" s="3">
        <v>2277</v>
      </c>
      <c r="C7695" s="10" t="s">
        <v>926</v>
      </c>
      <c r="D7695" s="10" t="s">
        <v>45</v>
      </c>
      <c r="E7695" s="10" t="s">
        <v>885</v>
      </c>
      <c r="F7695" s="10" t="s">
        <v>1080</v>
      </c>
      <c r="G7695" s="10">
        <v>121</v>
      </c>
      <c r="H7695" s="14">
        <v>72600</v>
      </c>
    </row>
    <row r="7696" spans="1:8" ht="19.5" customHeight="1" x14ac:dyDescent="0.25">
      <c r="A7696" s="4">
        <v>45365</v>
      </c>
      <c r="B7696" s="3">
        <v>2278</v>
      </c>
      <c r="C7696" s="10" t="s">
        <v>24</v>
      </c>
      <c r="D7696" s="10" t="s">
        <v>915</v>
      </c>
      <c r="E7696" s="10" t="s">
        <v>176</v>
      </c>
      <c r="G7696" s="10">
        <v>20</v>
      </c>
      <c r="H7696" s="14">
        <v>500</v>
      </c>
    </row>
    <row r="7697" spans="1:8" ht="19.5" customHeight="1" x14ac:dyDescent="0.25">
      <c r="A7697" s="4">
        <v>45365</v>
      </c>
      <c r="B7697" s="3">
        <v>2278</v>
      </c>
      <c r="C7697" s="10" t="s">
        <v>926</v>
      </c>
      <c r="D7697" s="10" t="s">
        <v>58</v>
      </c>
      <c r="G7697" s="10">
        <v>10</v>
      </c>
      <c r="H7697" s="14">
        <v>2200</v>
      </c>
    </row>
    <row r="7698" spans="1:8" ht="19.5" customHeight="1" x14ac:dyDescent="0.25">
      <c r="A7698" s="4">
        <v>45365</v>
      </c>
      <c r="B7698" s="3">
        <v>2278</v>
      </c>
      <c r="C7698" s="10" t="s">
        <v>23</v>
      </c>
      <c r="D7698" s="10" t="s">
        <v>22</v>
      </c>
      <c r="E7698" s="10" t="s">
        <v>1152</v>
      </c>
      <c r="H7698" s="14">
        <v>200</v>
      </c>
    </row>
    <row r="7699" spans="1:8" ht="19.5" customHeight="1" x14ac:dyDescent="0.25">
      <c r="A7699" s="4">
        <v>45365</v>
      </c>
      <c r="B7699" s="3">
        <v>2279</v>
      </c>
      <c r="C7699" s="10" t="s">
        <v>72</v>
      </c>
      <c r="D7699" s="10" t="s">
        <v>202</v>
      </c>
      <c r="E7699" s="10" t="s">
        <v>1013</v>
      </c>
      <c r="F7699" s="10" t="s">
        <v>25</v>
      </c>
      <c r="H7699" s="14">
        <v>6300</v>
      </c>
    </row>
    <row r="7700" spans="1:8" ht="19.5" customHeight="1" x14ac:dyDescent="0.25">
      <c r="A7700" s="4">
        <v>45365</v>
      </c>
      <c r="B7700" s="3">
        <v>2279</v>
      </c>
      <c r="C7700" s="10" t="s">
        <v>24</v>
      </c>
      <c r="D7700" s="10" t="s">
        <v>202</v>
      </c>
      <c r="E7700" s="10" t="s">
        <v>368</v>
      </c>
      <c r="F7700" s="10" t="s">
        <v>25</v>
      </c>
      <c r="H7700" s="14">
        <v>1900</v>
      </c>
    </row>
    <row r="7701" spans="1:8" ht="19.5" customHeight="1" x14ac:dyDescent="0.25">
      <c r="A7701" s="4">
        <v>45366</v>
      </c>
      <c r="B7701" s="3">
        <v>2280</v>
      </c>
      <c r="C7701" s="10" t="s">
        <v>72</v>
      </c>
      <c r="D7701" s="10" t="s">
        <v>126</v>
      </c>
      <c r="E7701" s="10" t="s">
        <v>978</v>
      </c>
      <c r="F7701" s="10" t="s">
        <v>25</v>
      </c>
      <c r="H7701" s="14">
        <v>8560</v>
      </c>
    </row>
    <row r="7702" spans="1:8" ht="19.5" customHeight="1" x14ac:dyDescent="0.25">
      <c r="A7702" s="4">
        <v>45366</v>
      </c>
      <c r="B7702" s="3">
        <v>2881</v>
      </c>
      <c r="C7702" s="10" t="s">
        <v>72</v>
      </c>
      <c r="D7702" s="10" t="s">
        <v>202</v>
      </c>
      <c r="E7702" s="10" t="s">
        <v>1013</v>
      </c>
      <c r="F7702" s="10" t="s">
        <v>25</v>
      </c>
      <c r="H7702" s="14">
        <v>3420</v>
      </c>
    </row>
    <row r="7703" spans="1:8" ht="19.5" customHeight="1" x14ac:dyDescent="0.25">
      <c r="A7703" s="4">
        <v>45366</v>
      </c>
      <c r="B7703" s="3">
        <v>2881</v>
      </c>
      <c r="C7703" s="10" t="s">
        <v>24</v>
      </c>
      <c r="D7703" s="10" t="s">
        <v>202</v>
      </c>
      <c r="E7703" s="10" t="s">
        <v>368</v>
      </c>
      <c r="F7703" s="10" t="s">
        <v>25</v>
      </c>
      <c r="H7703" s="14">
        <v>1300</v>
      </c>
    </row>
    <row r="7704" spans="1:8" ht="19.5" customHeight="1" x14ac:dyDescent="0.25">
      <c r="A7704" s="4">
        <v>45366</v>
      </c>
      <c r="B7704" s="3">
        <v>2282</v>
      </c>
      <c r="C7704" s="10" t="s">
        <v>72</v>
      </c>
      <c r="D7704" s="10" t="s">
        <v>40</v>
      </c>
      <c r="E7704" s="10" t="s">
        <v>716</v>
      </c>
      <c r="F7704" s="10" t="s">
        <v>43</v>
      </c>
      <c r="H7704" s="14">
        <v>8720</v>
      </c>
    </row>
    <row r="7705" spans="1:8" ht="19.5" customHeight="1" x14ac:dyDescent="0.25">
      <c r="A7705" s="4">
        <v>45366</v>
      </c>
      <c r="B7705" s="3">
        <v>2283</v>
      </c>
      <c r="C7705" s="10" t="s">
        <v>72</v>
      </c>
      <c r="D7705" s="10" t="s">
        <v>40</v>
      </c>
      <c r="E7705" s="10" t="s">
        <v>716</v>
      </c>
      <c r="F7705" s="10" t="s">
        <v>764</v>
      </c>
      <c r="H7705" s="14">
        <v>9830</v>
      </c>
    </row>
    <row r="7706" spans="1:8" ht="19.5" customHeight="1" x14ac:dyDescent="0.25">
      <c r="A7706" s="4">
        <v>45366</v>
      </c>
      <c r="B7706" s="3">
        <v>2284</v>
      </c>
      <c r="C7706" s="10" t="s">
        <v>72</v>
      </c>
      <c r="D7706" s="10" t="s">
        <v>1027</v>
      </c>
      <c r="E7706" s="10" t="s">
        <v>269</v>
      </c>
      <c r="F7706" s="10" t="s">
        <v>388</v>
      </c>
      <c r="H7706" s="14">
        <v>20000</v>
      </c>
    </row>
    <row r="7707" spans="1:8" ht="19.5" customHeight="1" x14ac:dyDescent="0.25">
      <c r="A7707" s="4">
        <v>45366</v>
      </c>
      <c r="B7707" s="3">
        <v>2284</v>
      </c>
      <c r="C7707" s="10" t="s">
        <v>23</v>
      </c>
      <c r="D7707" s="10" t="s">
        <v>64</v>
      </c>
      <c r="E7707" s="10" t="s">
        <v>205</v>
      </c>
      <c r="H7707" s="14">
        <v>1000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174</v>
      </c>
      <c r="G7708" s="10">
        <v>6</v>
      </c>
      <c r="H7708" s="14">
        <v>2100</v>
      </c>
    </row>
    <row r="7709" spans="1:8" ht="19.5" customHeight="1" x14ac:dyDescent="0.25">
      <c r="A7709" s="4">
        <v>45366</v>
      </c>
      <c r="B7709" s="3">
        <v>2285</v>
      </c>
      <c r="C7709" s="10" t="s">
        <v>23</v>
      </c>
      <c r="D7709" s="10" t="s">
        <v>64</v>
      </c>
      <c r="E7709" s="10" t="s">
        <v>1161</v>
      </c>
      <c r="F7709" s="10" t="s">
        <v>592</v>
      </c>
      <c r="H7709" s="14">
        <v>600</v>
      </c>
    </row>
    <row r="7710" spans="1:8" ht="19.5" customHeight="1" x14ac:dyDescent="0.25">
      <c r="A7710" s="4">
        <v>45366</v>
      </c>
      <c r="B7710" s="3">
        <v>2285</v>
      </c>
      <c r="C7710" s="10" t="s">
        <v>24</v>
      </c>
      <c r="D7710" s="10" t="s">
        <v>60</v>
      </c>
      <c r="E7710" s="10" t="s">
        <v>350</v>
      </c>
      <c r="H7710" s="14">
        <v>400</v>
      </c>
    </row>
    <row r="7711" spans="1:8" ht="19.5" customHeight="1" x14ac:dyDescent="0.25">
      <c r="A7711" s="4">
        <v>45366</v>
      </c>
      <c r="B7711" s="3">
        <v>2285</v>
      </c>
      <c r="C7711" s="10" t="s">
        <v>24</v>
      </c>
      <c r="D7711" s="10" t="s">
        <v>60</v>
      </c>
      <c r="E7711" s="10" t="s">
        <v>890</v>
      </c>
      <c r="H7711" s="14">
        <v>300</v>
      </c>
    </row>
    <row r="7712" spans="1:8" ht="19.5" customHeight="1" x14ac:dyDescent="0.25">
      <c r="A7712" s="4">
        <v>45366</v>
      </c>
      <c r="B7712" s="3">
        <v>2286</v>
      </c>
      <c r="C7712" s="10" t="s">
        <v>24</v>
      </c>
      <c r="D7712" s="10" t="s">
        <v>63</v>
      </c>
      <c r="E7712" s="10" t="s">
        <v>177</v>
      </c>
      <c r="G7712" s="10">
        <v>4</v>
      </c>
      <c r="H7712" s="14">
        <v>1200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63</v>
      </c>
      <c r="E7713" s="10" t="s">
        <v>176</v>
      </c>
      <c r="G7713" s="10">
        <v>1</v>
      </c>
      <c r="H7713" s="14">
        <v>100</v>
      </c>
    </row>
    <row r="7714" spans="1:8" ht="19.5" customHeight="1" x14ac:dyDescent="0.25">
      <c r="A7714" s="4">
        <v>45366</v>
      </c>
      <c r="B7714" s="3">
        <v>2286</v>
      </c>
      <c r="C7714" s="10" t="s">
        <v>23</v>
      </c>
      <c r="D7714" s="10" t="s">
        <v>64</v>
      </c>
      <c r="E7714" s="10" t="s">
        <v>206</v>
      </c>
      <c r="H7714" s="14">
        <v>800</v>
      </c>
    </row>
    <row r="7715" spans="1:8" ht="19.5" customHeight="1" x14ac:dyDescent="0.25">
      <c r="A7715" s="4">
        <v>45366</v>
      </c>
      <c r="B7715" s="3">
        <v>2286</v>
      </c>
      <c r="C7715" s="10" t="s">
        <v>24</v>
      </c>
      <c r="D7715" s="10" t="s">
        <v>1119</v>
      </c>
      <c r="H7715" s="14">
        <v>3000</v>
      </c>
    </row>
    <row r="7716" spans="1:8" ht="19.5" customHeight="1" x14ac:dyDescent="0.25">
      <c r="A7716" s="4">
        <v>45366</v>
      </c>
      <c r="B7716" s="3">
        <v>2287</v>
      </c>
      <c r="C7716" s="10" t="s">
        <v>23</v>
      </c>
      <c r="D7716" s="10" t="s">
        <v>192</v>
      </c>
      <c r="E7716" s="10" t="s">
        <v>1140</v>
      </c>
      <c r="H7716" s="14">
        <v>6000</v>
      </c>
    </row>
    <row r="7717" spans="1:8" ht="19.5" customHeight="1" x14ac:dyDescent="0.25">
      <c r="A7717" s="4">
        <v>45367</v>
      </c>
      <c r="B7717" s="3">
        <v>2288</v>
      </c>
      <c r="C7717" s="10" t="s">
        <v>72</v>
      </c>
      <c r="D7717" s="10" t="s">
        <v>126</v>
      </c>
      <c r="E7717" s="10" t="s">
        <v>978</v>
      </c>
      <c r="F7717" s="10" t="s">
        <v>25</v>
      </c>
      <c r="H7717" s="14">
        <v>8930</v>
      </c>
    </row>
    <row r="7718" spans="1:8" ht="19.5" customHeight="1" x14ac:dyDescent="0.25">
      <c r="A7718" s="4">
        <v>45367</v>
      </c>
      <c r="B7718" s="3">
        <v>2289</v>
      </c>
      <c r="C7718" s="10" t="s">
        <v>72</v>
      </c>
      <c r="D7718" s="10" t="s">
        <v>202</v>
      </c>
      <c r="E7718" s="10" t="s">
        <v>1013</v>
      </c>
      <c r="F7718" s="10" t="s">
        <v>25</v>
      </c>
      <c r="H7718" s="14">
        <v>6390</v>
      </c>
    </row>
    <row r="7719" spans="1:8" ht="19.5" customHeight="1" x14ac:dyDescent="0.25">
      <c r="A7719" s="4">
        <v>45367</v>
      </c>
      <c r="B7719" s="3">
        <v>2289</v>
      </c>
      <c r="C7719" s="10" t="s">
        <v>24</v>
      </c>
      <c r="D7719" s="10" t="s">
        <v>202</v>
      </c>
      <c r="E7719" s="10" t="s">
        <v>1013</v>
      </c>
      <c r="F7719" s="10" t="s">
        <v>25</v>
      </c>
      <c r="H7719" s="14">
        <v>2700</v>
      </c>
    </row>
    <row r="7720" spans="1:8" ht="19.5" customHeight="1" x14ac:dyDescent="0.25">
      <c r="A7720" s="4">
        <v>45367</v>
      </c>
      <c r="B7720" s="3">
        <v>2290</v>
      </c>
      <c r="C7720" s="10" t="s">
        <v>72</v>
      </c>
      <c r="D7720" s="10" t="s">
        <v>40</v>
      </c>
      <c r="E7720" s="10" t="s">
        <v>716</v>
      </c>
      <c r="F7720" s="10" t="s">
        <v>43</v>
      </c>
      <c r="H7720" s="14">
        <v>9360</v>
      </c>
    </row>
    <row r="7721" spans="1:8" ht="19.5" customHeight="1" x14ac:dyDescent="0.25">
      <c r="A7721" s="4">
        <v>45367</v>
      </c>
      <c r="B7721" s="3">
        <v>2291</v>
      </c>
      <c r="C7721" s="10" t="s">
        <v>72</v>
      </c>
      <c r="D7721" s="10" t="s">
        <v>40</v>
      </c>
      <c r="E7721" s="10" t="s">
        <v>716</v>
      </c>
      <c r="F7721" s="10" t="s">
        <v>764</v>
      </c>
      <c r="H7721" s="14">
        <v>9800</v>
      </c>
    </row>
    <row r="7722" spans="1:8" ht="19.5" customHeight="1" x14ac:dyDescent="0.25">
      <c r="A7722" s="4">
        <v>45367</v>
      </c>
      <c r="B7722" s="3">
        <v>2292</v>
      </c>
      <c r="C7722" s="10" t="s">
        <v>926</v>
      </c>
      <c r="D7722" s="10" t="s">
        <v>45</v>
      </c>
      <c r="E7722" s="10" t="s">
        <v>885</v>
      </c>
      <c r="F7722" s="10" t="s">
        <v>1080</v>
      </c>
      <c r="G7722" s="10">
        <v>116</v>
      </c>
      <c r="H7722" s="14">
        <v>69600</v>
      </c>
    </row>
    <row r="7723" spans="1:8" ht="19.5" customHeight="1" x14ac:dyDescent="0.25">
      <c r="A7723" s="4">
        <v>45367</v>
      </c>
      <c r="B7723" s="3">
        <v>2293</v>
      </c>
      <c r="C7723" s="10" t="s">
        <v>24</v>
      </c>
      <c r="D7723" s="10" t="s">
        <v>174</v>
      </c>
      <c r="G7723" s="10">
        <v>6</v>
      </c>
      <c r="H7723" s="14">
        <v>2100</v>
      </c>
    </row>
    <row r="7724" spans="1:8" ht="19.5" customHeight="1" x14ac:dyDescent="0.25">
      <c r="A7724" s="4">
        <v>45367</v>
      </c>
      <c r="B7724" s="3">
        <v>2293</v>
      </c>
      <c r="C7724" s="10" t="s">
        <v>23</v>
      </c>
      <c r="D7724" s="10" t="s">
        <v>64</v>
      </c>
      <c r="E7724" s="10" t="s">
        <v>1023</v>
      </c>
      <c r="H7724" s="14">
        <v>1900</v>
      </c>
    </row>
    <row r="7725" spans="1:8" ht="19.5" customHeight="1" x14ac:dyDescent="0.25">
      <c r="A7725" s="4">
        <v>45367</v>
      </c>
      <c r="B7725" s="3">
        <v>2293</v>
      </c>
      <c r="C7725" s="10" t="s">
        <v>23</v>
      </c>
      <c r="D7725" s="10" t="s">
        <v>22</v>
      </c>
      <c r="E7725" s="10" t="s">
        <v>1167</v>
      </c>
      <c r="H7725" s="14">
        <v>500</v>
      </c>
    </row>
    <row r="7726" spans="1:8" ht="19.5" customHeight="1" x14ac:dyDescent="0.25">
      <c r="A7726" s="4">
        <v>45367</v>
      </c>
      <c r="B7726" s="3">
        <v>2293</v>
      </c>
      <c r="C7726" s="10" t="s">
        <v>24</v>
      </c>
      <c r="D7726" s="10" t="s">
        <v>60</v>
      </c>
      <c r="E7726" s="10" t="s">
        <v>354</v>
      </c>
      <c r="H7726" s="14">
        <v>200</v>
      </c>
    </row>
    <row r="7727" spans="1:8" ht="19.5" customHeight="1" x14ac:dyDescent="0.25">
      <c r="A7727" s="4">
        <v>45367</v>
      </c>
      <c r="B7727" s="3">
        <v>2294</v>
      </c>
      <c r="C7727" s="10" t="s">
        <v>24</v>
      </c>
      <c r="D7727" s="10" t="s">
        <v>604</v>
      </c>
      <c r="G7727" s="10">
        <v>3</v>
      </c>
      <c r="H7727" s="14">
        <v>1200</v>
      </c>
    </row>
    <row r="7728" spans="1:8" ht="19.5" customHeight="1" x14ac:dyDescent="0.25">
      <c r="A7728" s="4">
        <v>45367</v>
      </c>
      <c r="B7728" s="3">
        <v>2294</v>
      </c>
      <c r="C7728" s="10" t="s">
        <v>23</v>
      </c>
      <c r="D7728" s="10" t="s">
        <v>20</v>
      </c>
      <c r="E7728" s="10" t="s">
        <v>350</v>
      </c>
      <c r="H7728" s="14">
        <v>900</v>
      </c>
    </row>
    <row r="7729" spans="1:8" ht="19.5" customHeight="1" x14ac:dyDescent="0.25">
      <c r="A7729" s="4">
        <v>45367</v>
      </c>
      <c r="B7729" s="3">
        <v>2294</v>
      </c>
      <c r="C7729" s="10" t="s">
        <v>23</v>
      </c>
      <c r="D7729" s="10" t="s">
        <v>20</v>
      </c>
      <c r="E7729" s="10" t="s">
        <v>44</v>
      </c>
      <c r="H7729" s="14">
        <v>240</v>
      </c>
    </row>
    <row r="7730" spans="1:8" ht="19.5" customHeight="1" x14ac:dyDescent="0.25">
      <c r="A7730" s="4">
        <v>45367</v>
      </c>
      <c r="B7730" s="3">
        <v>2294</v>
      </c>
      <c r="C7730" s="10" t="s">
        <v>172</v>
      </c>
      <c r="D7730" s="10" t="s">
        <v>295</v>
      </c>
      <c r="H7730" s="14">
        <v>100</v>
      </c>
    </row>
    <row r="7731" spans="1:8" ht="19.5" customHeight="1" x14ac:dyDescent="0.25">
      <c r="A7731" s="4">
        <v>45367</v>
      </c>
      <c r="B7731" s="3">
        <v>2295</v>
      </c>
      <c r="C7731" s="10" t="s">
        <v>172</v>
      </c>
      <c r="D7731" s="10" t="s">
        <v>296</v>
      </c>
      <c r="G7731" s="10">
        <v>8</v>
      </c>
      <c r="H7731" s="14">
        <v>1000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60</v>
      </c>
      <c r="E7732" s="10" t="s">
        <v>350</v>
      </c>
      <c r="H7732" s="14">
        <v>400</v>
      </c>
    </row>
    <row r="7733" spans="1:8" ht="19.5" customHeight="1" x14ac:dyDescent="0.25">
      <c r="A7733" s="4">
        <v>45367</v>
      </c>
      <c r="B7733" s="3">
        <v>2295</v>
      </c>
      <c r="C7733" s="10" t="s">
        <v>24</v>
      </c>
      <c r="D7733" s="10" t="s">
        <v>60</v>
      </c>
      <c r="E7733" s="10" t="s">
        <v>890</v>
      </c>
      <c r="H7733" s="14">
        <v>600</v>
      </c>
    </row>
    <row r="7734" spans="1:8" ht="19.5" customHeight="1" x14ac:dyDescent="0.25">
      <c r="A7734" s="4">
        <v>45367</v>
      </c>
      <c r="B7734" s="3">
        <v>2295</v>
      </c>
      <c r="C7734" s="10" t="s">
        <v>24</v>
      </c>
      <c r="D7734" s="10" t="s">
        <v>1119</v>
      </c>
      <c r="H7734" s="14">
        <v>4970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915</v>
      </c>
      <c r="E7735" s="10" t="s">
        <v>176</v>
      </c>
      <c r="G7735" s="10">
        <v>23</v>
      </c>
      <c r="H7735" s="14">
        <v>570</v>
      </c>
    </row>
    <row r="7736" spans="1:8" ht="19.5" customHeight="1" x14ac:dyDescent="0.25">
      <c r="A7736" s="4">
        <v>45367</v>
      </c>
      <c r="B7736" s="3">
        <v>2296</v>
      </c>
      <c r="C7736" s="10" t="s">
        <v>24</v>
      </c>
      <c r="D7736" s="10" t="s">
        <v>63</v>
      </c>
      <c r="E7736" s="10" t="s">
        <v>177</v>
      </c>
      <c r="G7736" s="10">
        <v>1</v>
      </c>
      <c r="H7736" s="14">
        <v>300</v>
      </c>
    </row>
    <row r="7737" spans="1:8" ht="19.5" customHeight="1" x14ac:dyDescent="0.25">
      <c r="A7737" s="4">
        <v>45367</v>
      </c>
      <c r="B7737" s="3">
        <v>2296</v>
      </c>
      <c r="C7737" s="10" t="s">
        <v>24</v>
      </c>
      <c r="D7737" s="10" t="s">
        <v>63</v>
      </c>
      <c r="E7737" s="10" t="s">
        <v>176</v>
      </c>
      <c r="G7737" s="10">
        <v>1</v>
      </c>
      <c r="H7737" s="14">
        <v>100</v>
      </c>
    </row>
    <row r="7738" spans="1:8" ht="19.5" customHeight="1" x14ac:dyDescent="0.25">
      <c r="A7738" s="4">
        <v>45367</v>
      </c>
      <c r="B7738" s="3">
        <v>2296</v>
      </c>
      <c r="C7738" s="10" t="s">
        <v>23</v>
      </c>
      <c r="D7738" s="10" t="s">
        <v>64</v>
      </c>
      <c r="E7738" s="10" t="s">
        <v>1161</v>
      </c>
      <c r="H7738" s="14">
        <v>250</v>
      </c>
    </row>
    <row r="7739" spans="1:8" ht="19.5" customHeight="1" x14ac:dyDescent="0.25">
      <c r="A7739" s="4">
        <v>45367</v>
      </c>
      <c r="B7739" s="3">
        <v>2297</v>
      </c>
      <c r="C7739" s="10" t="s">
        <v>26</v>
      </c>
      <c r="D7739" s="10" t="s">
        <v>274</v>
      </c>
      <c r="E7739" s="10" t="s">
        <v>1156</v>
      </c>
      <c r="F7739" s="10" t="s">
        <v>148</v>
      </c>
      <c r="H7739" s="14">
        <v>2500</v>
      </c>
    </row>
    <row r="7740" spans="1:8" ht="19.5" customHeight="1" x14ac:dyDescent="0.25">
      <c r="A7740" s="4">
        <v>45368</v>
      </c>
      <c r="B7740" s="3">
        <v>2298</v>
      </c>
      <c r="C7740" s="10" t="s">
        <v>72</v>
      </c>
      <c r="D7740" s="10" t="s">
        <v>126</v>
      </c>
      <c r="E7740" s="10" t="s">
        <v>978</v>
      </c>
      <c r="F7740" s="10" t="s">
        <v>25</v>
      </c>
      <c r="H7740" s="14">
        <v>12850</v>
      </c>
    </row>
    <row r="7741" spans="1:8" ht="19.5" customHeight="1" x14ac:dyDescent="0.25">
      <c r="A7741" s="4">
        <v>45368</v>
      </c>
      <c r="B7741" s="3">
        <v>2299</v>
      </c>
      <c r="C7741" s="10" t="s">
        <v>72</v>
      </c>
      <c r="D7741" s="10" t="s">
        <v>202</v>
      </c>
      <c r="E7741" s="10" t="s">
        <v>1013</v>
      </c>
      <c r="F7741" s="10" t="s">
        <v>25</v>
      </c>
      <c r="H7741" s="14">
        <v>6300</v>
      </c>
    </row>
    <row r="7742" spans="1:8" ht="19.5" customHeight="1" x14ac:dyDescent="0.25">
      <c r="A7742" s="4">
        <v>45368</v>
      </c>
      <c r="B7742" s="3">
        <v>2299</v>
      </c>
      <c r="C7742" s="10" t="s">
        <v>24</v>
      </c>
      <c r="D7742" s="10" t="s">
        <v>202</v>
      </c>
      <c r="E7742" s="10" t="s">
        <v>368</v>
      </c>
      <c r="F7742" s="10" t="s">
        <v>25</v>
      </c>
      <c r="H7742" s="14">
        <v>2000</v>
      </c>
    </row>
    <row r="7743" spans="1:8" ht="19.5" customHeight="1" x14ac:dyDescent="0.25">
      <c r="A7743" s="4">
        <v>45368</v>
      </c>
      <c r="B7743" s="3">
        <v>2300</v>
      </c>
      <c r="C7743" s="10" t="s">
        <v>72</v>
      </c>
      <c r="D7743" s="10" t="s">
        <v>40</v>
      </c>
      <c r="E7743" s="10" t="s">
        <v>716</v>
      </c>
      <c r="F7743" s="10" t="s">
        <v>43</v>
      </c>
      <c r="H7743" s="14">
        <v>7490</v>
      </c>
    </row>
    <row r="7744" spans="1:8" ht="19.5" customHeight="1" x14ac:dyDescent="0.25">
      <c r="A7744" s="4">
        <v>45368</v>
      </c>
      <c r="B7744" s="3">
        <v>2301</v>
      </c>
      <c r="C7744" s="10" t="s">
        <v>72</v>
      </c>
      <c r="D7744" s="10" t="s">
        <v>40</v>
      </c>
      <c r="E7744" s="10" t="s">
        <v>716</v>
      </c>
      <c r="F7744" s="10" t="s">
        <v>764</v>
      </c>
      <c r="H7744" s="14">
        <v>8880</v>
      </c>
    </row>
    <row r="7745" spans="1:8" ht="19.5" customHeight="1" x14ac:dyDescent="0.25">
      <c r="A7745" s="4">
        <v>45368</v>
      </c>
      <c r="B7745" s="3">
        <v>2302</v>
      </c>
      <c r="C7745" s="10" t="s">
        <v>926</v>
      </c>
      <c r="D7745" s="10" t="s">
        <v>45</v>
      </c>
      <c r="E7745" s="10" t="s">
        <v>885</v>
      </c>
      <c r="F7745" s="10" t="s">
        <v>1080</v>
      </c>
      <c r="H7745" s="14">
        <v>40000</v>
      </c>
    </row>
    <row r="7746" spans="1:8" ht="19.5" customHeight="1" x14ac:dyDescent="0.25">
      <c r="A7746" s="4">
        <v>45368</v>
      </c>
      <c r="B7746" s="3">
        <v>2303</v>
      </c>
      <c r="C7746" s="10" t="s">
        <v>24</v>
      </c>
      <c r="D7746" s="10" t="s">
        <v>604</v>
      </c>
      <c r="G7746" s="10">
        <v>3</v>
      </c>
      <c r="H7746" s="14">
        <v>1200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306</v>
      </c>
      <c r="E7747" s="10" t="s">
        <v>1168</v>
      </c>
      <c r="H7747" s="14">
        <v>200</v>
      </c>
    </row>
    <row r="7748" spans="1:8" ht="19.5" customHeight="1" x14ac:dyDescent="0.25">
      <c r="A7748" s="4">
        <v>45368</v>
      </c>
      <c r="B7748" s="3">
        <v>2303</v>
      </c>
      <c r="C7748" s="10" t="s">
        <v>926</v>
      </c>
      <c r="D7748" s="10" t="s">
        <v>58</v>
      </c>
      <c r="G7748" s="10">
        <v>25</v>
      </c>
      <c r="H7748" s="14">
        <v>5500</v>
      </c>
    </row>
    <row r="7749" spans="1:8" ht="19.5" customHeight="1" x14ac:dyDescent="0.25">
      <c r="A7749" s="4">
        <v>45368</v>
      </c>
      <c r="B7749" s="3">
        <v>2303</v>
      </c>
      <c r="C7749" s="10" t="s">
        <v>23</v>
      </c>
      <c r="D7749" s="10" t="s">
        <v>22</v>
      </c>
      <c r="E7749" s="10" t="s">
        <v>1152</v>
      </c>
      <c r="H7749" s="14">
        <v>300</v>
      </c>
    </row>
    <row r="7750" spans="1:8" ht="19.5" customHeight="1" x14ac:dyDescent="0.25">
      <c r="A7750" s="4">
        <v>45368</v>
      </c>
      <c r="B7750" s="3">
        <v>2304</v>
      </c>
      <c r="C7750" s="10" t="s">
        <v>24</v>
      </c>
      <c r="D7750" s="10" t="s">
        <v>174</v>
      </c>
      <c r="G7750" s="10">
        <v>5</v>
      </c>
      <c r="H7750" s="14">
        <v>1750</v>
      </c>
    </row>
    <row r="7751" spans="1:8" ht="19.5" customHeight="1" x14ac:dyDescent="0.25">
      <c r="A7751" s="4">
        <v>45368</v>
      </c>
      <c r="B7751" s="3">
        <v>2304</v>
      </c>
      <c r="C7751" s="10" t="s">
        <v>24</v>
      </c>
      <c r="D7751" s="10" t="s">
        <v>60</v>
      </c>
      <c r="E7751" s="10" t="s">
        <v>350</v>
      </c>
      <c r="H7751" s="14">
        <v>400</v>
      </c>
    </row>
    <row r="7752" spans="1:8" ht="19.5" customHeight="1" x14ac:dyDescent="0.25">
      <c r="A7752" s="4">
        <v>45368</v>
      </c>
      <c r="B7752" s="3">
        <v>2304</v>
      </c>
      <c r="C7752" s="10" t="s">
        <v>23</v>
      </c>
      <c r="D7752" s="10" t="s">
        <v>29</v>
      </c>
      <c r="E7752" s="10" t="s">
        <v>621</v>
      </c>
      <c r="H7752" s="14">
        <v>200</v>
      </c>
    </row>
    <row r="7753" spans="1:8" ht="19.5" customHeight="1" x14ac:dyDescent="0.25">
      <c r="A7753" s="4">
        <v>45368</v>
      </c>
      <c r="B7753" s="3">
        <v>2304</v>
      </c>
      <c r="C7753" s="10" t="s">
        <v>23</v>
      </c>
      <c r="D7753" s="10" t="s">
        <v>22</v>
      </c>
      <c r="E7753" s="10" t="s">
        <v>354</v>
      </c>
      <c r="H7753" s="14">
        <v>200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63</v>
      </c>
      <c r="E7754" s="10" t="s">
        <v>177</v>
      </c>
      <c r="G7754" s="10">
        <v>2</v>
      </c>
      <c r="H7754" s="14">
        <v>600</v>
      </c>
    </row>
    <row r="7755" spans="1:8" ht="19.5" customHeight="1" x14ac:dyDescent="0.25">
      <c r="A7755" s="4">
        <v>45368</v>
      </c>
      <c r="B7755" s="3">
        <v>2305</v>
      </c>
      <c r="C7755" s="10" t="s">
        <v>24</v>
      </c>
      <c r="D7755" s="10" t="s">
        <v>63</v>
      </c>
      <c r="E7755" s="10" t="s">
        <v>176</v>
      </c>
      <c r="G7755" s="10">
        <v>1</v>
      </c>
      <c r="H7755" s="14">
        <v>100</v>
      </c>
    </row>
    <row r="7756" spans="1:8" ht="19.5" customHeight="1" x14ac:dyDescent="0.25">
      <c r="A7756" s="4">
        <v>45368</v>
      </c>
      <c r="B7756" s="3">
        <v>2305</v>
      </c>
      <c r="C7756" s="10" t="s">
        <v>24</v>
      </c>
      <c r="D7756" s="10" t="s">
        <v>915</v>
      </c>
      <c r="E7756" s="10" t="s">
        <v>176</v>
      </c>
      <c r="G7756" s="10">
        <v>13</v>
      </c>
      <c r="H7756" s="14">
        <v>325</v>
      </c>
    </row>
    <row r="7757" spans="1:8" ht="19.5" customHeight="1" x14ac:dyDescent="0.25">
      <c r="A7757" s="4">
        <v>45368</v>
      </c>
      <c r="B7757" s="3">
        <v>2305</v>
      </c>
      <c r="C7757" s="10" t="s">
        <v>23</v>
      </c>
      <c r="D7757" s="10" t="s">
        <v>64</v>
      </c>
      <c r="E7757" s="10" t="s">
        <v>343</v>
      </c>
      <c r="H7757" s="14">
        <v>300</v>
      </c>
    </row>
    <row r="7758" spans="1:8" ht="19.5" customHeight="1" x14ac:dyDescent="0.25">
      <c r="A7758" s="4">
        <v>45368</v>
      </c>
      <c r="B7758" s="3">
        <v>2306</v>
      </c>
      <c r="C7758" s="10" t="s">
        <v>24</v>
      </c>
      <c r="D7758" s="10" t="s">
        <v>1119</v>
      </c>
      <c r="H7758" s="14">
        <v>3720</v>
      </c>
    </row>
    <row r="7759" spans="1:8" ht="19.5" customHeight="1" x14ac:dyDescent="0.25">
      <c r="A7759" s="4">
        <v>45368</v>
      </c>
      <c r="B7759" s="3">
        <v>2306</v>
      </c>
      <c r="C7759" s="10" t="s">
        <v>172</v>
      </c>
      <c r="D7759" s="10" t="s">
        <v>296</v>
      </c>
      <c r="G7759" s="10">
        <v>8</v>
      </c>
      <c r="H7759" s="14">
        <v>1000</v>
      </c>
    </row>
    <row r="7760" spans="1:8" ht="19.5" customHeight="1" x14ac:dyDescent="0.25">
      <c r="A7760" s="4">
        <v>45368</v>
      </c>
      <c r="B7760" s="3">
        <v>2306</v>
      </c>
      <c r="C7760" s="10" t="s">
        <v>172</v>
      </c>
      <c r="D7760" s="10" t="s">
        <v>74</v>
      </c>
      <c r="E7760" s="10" t="s">
        <v>1169</v>
      </c>
      <c r="H7760" s="14">
        <v>70</v>
      </c>
    </row>
    <row r="7761" spans="1:8" ht="19.5" customHeight="1" x14ac:dyDescent="0.25">
      <c r="A7761" s="4">
        <v>45368</v>
      </c>
      <c r="B7761" s="3">
        <v>2306</v>
      </c>
      <c r="C7761" s="10" t="s">
        <v>23</v>
      </c>
      <c r="D7761" s="10" t="s">
        <v>64</v>
      </c>
      <c r="E7761" s="10" t="s">
        <v>1013</v>
      </c>
      <c r="H7761" s="14">
        <v>300</v>
      </c>
    </row>
    <row r="7762" spans="1:8" ht="19.5" customHeight="1" x14ac:dyDescent="0.25">
      <c r="A7762" s="4">
        <v>45369</v>
      </c>
      <c r="B7762" s="3">
        <v>2307</v>
      </c>
      <c r="C7762" s="10" t="s">
        <v>72</v>
      </c>
      <c r="D7762" s="10" t="s">
        <v>126</v>
      </c>
      <c r="E7762" s="10" t="s">
        <v>978</v>
      </c>
      <c r="F7762" s="10" t="s">
        <v>25</v>
      </c>
      <c r="H7762" s="14">
        <v>12850</v>
      </c>
    </row>
    <row r="7763" spans="1:8" ht="19.5" customHeight="1" x14ac:dyDescent="0.25">
      <c r="A7763" s="4">
        <v>45369</v>
      </c>
      <c r="B7763" s="3">
        <v>2307</v>
      </c>
      <c r="C7763" s="10" t="s">
        <v>24</v>
      </c>
      <c r="D7763" s="10" t="s">
        <v>126</v>
      </c>
      <c r="E7763" s="10" t="s">
        <v>368</v>
      </c>
      <c r="F7763" s="10" t="s">
        <v>25</v>
      </c>
      <c r="H7763" s="14">
        <v>2400</v>
      </c>
    </row>
    <row r="7764" spans="1:8" ht="19.5" customHeight="1" x14ac:dyDescent="0.25">
      <c r="A7764" s="4">
        <v>45369</v>
      </c>
      <c r="B7764" s="3">
        <v>2308</v>
      </c>
      <c r="C7764" s="10" t="s">
        <v>72</v>
      </c>
      <c r="D7764" s="10" t="s">
        <v>202</v>
      </c>
      <c r="E7764" s="10" t="s">
        <v>1013</v>
      </c>
      <c r="F7764" s="10" t="s">
        <v>25</v>
      </c>
      <c r="H7764" s="14">
        <v>7380</v>
      </c>
    </row>
    <row r="7765" spans="1:8" ht="19.5" customHeight="1" x14ac:dyDescent="0.25">
      <c r="A7765" s="4">
        <v>45369</v>
      </c>
      <c r="B7765" s="3">
        <v>2308</v>
      </c>
      <c r="C7765" s="10" t="s">
        <v>24</v>
      </c>
      <c r="D7765" s="10" t="s">
        <v>202</v>
      </c>
      <c r="E7765" s="10" t="s">
        <v>368</v>
      </c>
      <c r="F7765" s="10" t="s">
        <v>25</v>
      </c>
      <c r="H7765" s="14">
        <v>1400</v>
      </c>
    </row>
    <row r="7766" spans="1:8" ht="19.5" customHeight="1" x14ac:dyDescent="0.25">
      <c r="A7766" s="4">
        <v>45369</v>
      </c>
      <c r="B7766" s="3">
        <v>2309</v>
      </c>
      <c r="C7766" s="10" t="s">
        <v>72</v>
      </c>
      <c r="D7766" s="10" t="s">
        <v>40</v>
      </c>
      <c r="E7766" s="10" t="s">
        <v>716</v>
      </c>
      <c r="F7766" s="10" t="s">
        <v>43</v>
      </c>
      <c r="H7766" s="14">
        <v>7180</v>
      </c>
    </row>
    <row r="7767" spans="1:8" ht="19.5" customHeight="1" x14ac:dyDescent="0.25">
      <c r="A7767" s="4">
        <v>45369</v>
      </c>
      <c r="B7767" s="3">
        <v>2310</v>
      </c>
      <c r="C7767" s="10" t="s">
        <v>72</v>
      </c>
      <c r="D7767" s="10" t="s">
        <v>40</v>
      </c>
      <c r="E7767" s="10" t="s">
        <v>716</v>
      </c>
      <c r="F7767" s="10" t="s">
        <v>764</v>
      </c>
      <c r="H7767" s="14">
        <v>8690</v>
      </c>
    </row>
    <row r="7768" spans="1:8" ht="19.5" customHeight="1" x14ac:dyDescent="0.25">
      <c r="A7768" s="4">
        <v>45369</v>
      </c>
      <c r="B7768" s="3">
        <v>2311</v>
      </c>
      <c r="C7768" s="10" t="s">
        <v>23</v>
      </c>
      <c r="D7768" s="10" t="s">
        <v>20</v>
      </c>
      <c r="E7768" s="10" t="s">
        <v>350</v>
      </c>
      <c r="H7768" s="14">
        <v>900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20</v>
      </c>
      <c r="E7769" s="10" t="s">
        <v>44</v>
      </c>
      <c r="H7769" s="14">
        <v>240</v>
      </c>
    </row>
    <row r="7770" spans="1:8" ht="19.5" customHeight="1" x14ac:dyDescent="0.25">
      <c r="A7770" s="4">
        <v>45369</v>
      </c>
      <c r="B7770" s="3">
        <v>2311</v>
      </c>
      <c r="C7770" s="10" t="s">
        <v>172</v>
      </c>
      <c r="D7770" s="10" t="s">
        <v>295</v>
      </c>
      <c r="H7770" s="14">
        <v>100</v>
      </c>
    </row>
    <row r="7771" spans="1:8" ht="19.5" customHeight="1" x14ac:dyDescent="0.25">
      <c r="A7771" s="4">
        <v>45369</v>
      </c>
      <c r="B7771" s="3">
        <v>2311</v>
      </c>
      <c r="C7771" s="10" t="s">
        <v>23</v>
      </c>
      <c r="D7771" s="10" t="s">
        <v>192</v>
      </c>
      <c r="E7771" s="10" t="s">
        <v>1157</v>
      </c>
      <c r="H7771" s="14">
        <v>440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174</v>
      </c>
      <c r="G7772" s="10">
        <v>6</v>
      </c>
      <c r="H7772" s="14">
        <v>2100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915</v>
      </c>
      <c r="E7773" s="10" t="s">
        <v>176</v>
      </c>
      <c r="G7773" s="10">
        <v>22</v>
      </c>
      <c r="H7773" s="14">
        <v>550</v>
      </c>
    </row>
    <row r="7774" spans="1:8" ht="19.5" customHeight="1" x14ac:dyDescent="0.25">
      <c r="A7774" s="4">
        <v>45369</v>
      </c>
      <c r="B7774" s="3">
        <v>2312</v>
      </c>
      <c r="C7774" s="10" t="s">
        <v>24</v>
      </c>
      <c r="D7774" s="10" t="s">
        <v>60</v>
      </c>
      <c r="E7774" s="10" t="s">
        <v>350</v>
      </c>
      <c r="H7774" s="14">
        <v>400</v>
      </c>
    </row>
    <row r="7775" spans="1:8" ht="19.5" customHeight="1" x14ac:dyDescent="0.25">
      <c r="A7775" s="4">
        <v>45369</v>
      </c>
      <c r="B7775" s="3">
        <v>2312</v>
      </c>
      <c r="C7775" s="10" t="s">
        <v>24</v>
      </c>
      <c r="D7775" s="10" t="s">
        <v>60</v>
      </c>
      <c r="E7775" s="10" t="s">
        <v>890</v>
      </c>
      <c r="H7775" s="14">
        <v>300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604</v>
      </c>
      <c r="G7776" s="10">
        <v>3</v>
      </c>
      <c r="H7776" s="14">
        <v>1200</v>
      </c>
    </row>
    <row r="7777" spans="1:8" ht="19.5" customHeight="1" x14ac:dyDescent="0.25">
      <c r="A7777" s="4">
        <v>45369</v>
      </c>
      <c r="B7777" s="3">
        <v>2313</v>
      </c>
      <c r="C7777" s="10" t="s">
        <v>24</v>
      </c>
      <c r="D7777" s="10" t="s">
        <v>513</v>
      </c>
      <c r="E7777" s="10" t="s">
        <v>992</v>
      </c>
      <c r="H7777" s="14">
        <v>1000</v>
      </c>
    </row>
    <row r="7778" spans="1:8" ht="19.5" customHeight="1" x14ac:dyDescent="0.25">
      <c r="A7778" s="4">
        <v>45369</v>
      </c>
      <c r="B7778" s="3">
        <v>2313</v>
      </c>
      <c r="C7778" s="10" t="s">
        <v>24</v>
      </c>
      <c r="D7778" s="10" t="s">
        <v>1119</v>
      </c>
      <c r="H7778" s="14">
        <v>3854</v>
      </c>
    </row>
    <row r="7779" spans="1:8" ht="19.5" customHeight="1" x14ac:dyDescent="0.25">
      <c r="A7779" s="4">
        <v>45369</v>
      </c>
      <c r="B7779" s="3">
        <v>2313</v>
      </c>
      <c r="C7779" s="10" t="s">
        <v>23</v>
      </c>
      <c r="D7779" s="10" t="s">
        <v>192</v>
      </c>
      <c r="H7779" s="14">
        <v>7400</v>
      </c>
    </row>
    <row r="7780" spans="1:8" ht="19.5" customHeight="1" x14ac:dyDescent="0.25">
      <c r="A7780" s="4">
        <v>45369</v>
      </c>
      <c r="B7780" s="3">
        <v>2314</v>
      </c>
      <c r="C7780" s="10" t="s">
        <v>926</v>
      </c>
      <c r="D7780" s="10" t="s">
        <v>45</v>
      </c>
      <c r="E7780" s="10" t="s">
        <v>885</v>
      </c>
      <c r="F7780" s="10" t="s">
        <v>1113</v>
      </c>
      <c r="G7780" s="10">
        <v>4</v>
      </c>
      <c r="H7780" s="14">
        <v>2400</v>
      </c>
    </row>
    <row r="7781" spans="1:8" ht="19.5" customHeight="1" x14ac:dyDescent="0.25">
      <c r="A7781" s="4">
        <v>45369</v>
      </c>
      <c r="B7781" s="3">
        <v>2315</v>
      </c>
      <c r="C7781" s="10" t="s">
        <v>926</v>
      </c>
      <c r="D7781" s="10" t="s">
        <v>45</v>
      </c>
      <c r="E7781" s="10" t="s">
        <v>197</v>
      </c>
      <c r="F7781" s="10" t="s">
        <v>1070</v>
      </c>
      <c r="H7781" s="14">
        <v>5000</v>
      </c>
    </row>
    <row r="7782" spans="1:8" ht="19.5" customHeight="1" x14ac:dyDescent="0.25">
      <c r="A7782" s="4">
        <v>45369</v>
      </c>
      <c r="B7782" s="3">
        <v>2316</v>
      </c>
      <c r="C7782" s="10" t="s">
        <v>926</v>
      </c>
      <c r="D7782" s="10" t="s">
        <v>45</v>
      </c>
      <c r="E7782" s="10" t="s">
        <v>885</v>
      </c>
      <c r="F7782" s="10" t="s">
        <v>1170</v>
      </c>
      <c r="G7782" s="10">
        <v>56</v>
      </c>
      <c r="H7782" s="14">
        <v>25000</v>
      </c>
    </row>
    <row r="7783" spans="1:8" ht="19.5" customHeight="1" x14ac:dyDescent="0.25">
      <c r="A7783" s="4">
        <v>45370</v>
      </c>
      <c r="B7783" s="3">
        <v>2317</v>
      </c>
      <c r="C7783" s="10" t="s">
        <v>72</v>
      </c>
      <c r="D7783" s="10" t="s">
        <v>126</v>
      </c>
      <c r="E7783" s="10" t="s">
        <v>978</v>
      </c>
      <c r="F7783" s="10" t="s">
        <v>25</v>
      </c>
      <c r="H7783" s="14">
        <v>4460</v>
      </c>
    </row>
    <row r="7784" spans="1:8" ht="19.5" customHeight="1" x14ac:dyDescent="0.25">
      <c r="A7784" s="4">
        <v>45370</v>
      </c>
      <c r="B7784" s="3">
        <v>2318</v>
      </c>
      <c r="C7784" s="10" t="s">
        <v>302</v>
      </c>
      <c r="D7784" s="10" t="s">
        <v>274</v>
      </c>
      <c r="E7784" s="10" t="s">
        <v>1092</v>
      </c>
      <c r="F7784" s="10" t="s">
        <v>1171</v>
      </c>
      <c r="G7784" s="10">
        <v>57</v>
      </c>
      <c r="H7784" s="14">
        <v>5000</v>
      </c>
    </row>
    <row r="7785" spans="1:8" ht="19.5" customHeight="1" x14ac:dyDescent="0.25">
      <c r="A7785" s="4">
        <v>45370</v>
      </c>
      <c r="B7785" s="3">
        <v>2319</v>
      </c>
      <c r="C7785" s="10" t="s">
        <v>72</v>
      </c>
      <c r="D7785" s="10" t="s">
        <v>202</v>
      </c>
      <c r="E7785" s="10" t="s">
        <v>1013</v>
      </c>
      <c r="F7785" s="10" t="s">
        <v>25</v>
      </c>
      <c r="H7785" s="14">
        <v>6930</v>
      </c>
    </row>
    <row r="7786" spans="1:8" ht="19.5" customHeight="1" x14ac:dyDescent="0.25">
      <c r="A7786" s="4">
        <v>45370</v>
      </c>
      <c r="B7786" s="3">
        <v>2319</v>
      </c>
      <c r="C7786" s="10" t="s">
        <v>24</v>
      </c>
      <c r="D7786" s="10" t="s">
        <v>202</v>
      </c>
      <c r="E7786" s="10" t="s">
        <v>368</v>
      </c>
      <c r="F7786" s="10" t="s">
        <v>25</v>
      </c>
      <c r="H7786" s="14">
        <v>2200</v>
      </c>
    </row>
    <row r="7787" spans="1:8" ht="19.5" customHeight="1" x14ac:dyDescent="0.25">
      <c r="A7787" s="4">
        <v>45370</v>
      </c>
      <c r="B7787" s="3">
        <v>2320</v>
      </c>
      <c r="C7787" s="10" t="s">
        <v>72</v>
      </c>
      <c r="D7787" s="10" t="s">
        <v>40</v>
      </c>
      <c r="E7787" s="10" t="s">
        <v>716</v>
      </c>
      <c r="F7787" s="10" t="s">
        <v>43</v>
      </c>
      <c r="H7787" s="14">
        <v>7470</v>
      </c>
    </row>
    <row r="7788" spans="1:8" ht="19.5" customHeight="1" x14ac:dyDescent="0.25">
      <c r="A7788" s="4">
        <v>45370</v>
      </c>
      <c r="B7788" s="3">
        <v>2321</v>
      </c>
      <c r="C7788" s="10" t="s">
        <v>72</v>
      </c>
      <c r="D7788" s="10" t="s">
        <v>40</v>
      </c>
      <c r="E7788" s="10" t="s">
        <v>716</v>
      </c>
      <c r="F7788" s="10" t="s">
        <v>764</v>
      </c>
      <c r="H7788" s="14">
        <v>6340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174</v>
      </c>
      <c r="G7789" s="10">
        <v>6</v>
      </c>
      <c r="H7789" s="14">
        <v>2100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74</v>
      </c>
      <c r="E7790" s="10" t="s">
        <v>1172</v>
      </c>
      <c r="F7790" s="10" t="s">
        <v>1173</v>
      </c>
      <c r="H7790" s="14">
        <v>10000</v>
      </c>
    </row>
    <row r="7791" spans="1:8" ht="19.5" customHeight="1" x14ac:dyDescent="0.25">
      <c r="A7791" s="4">
        <v>45370</v>
      </c>
      <c r="B7791" s="3">
        <v>2322</v>
      </c>
      <c r="C7791" s="10" t="s">
        <v>24</v>
      </c>
      <c r="D7791" s="10" t="s">
        <v>60</v>
      </c>
      <c r="E7791" s="10" t="s">
        <v>350</v>
      </c>
      <c r="H7791" s="14">
        <v>400</v>
      </c>
    </row>
    <row r="7792" spans="1:8" ht="19.5" customHeight="1" x14ac:dyDescent="0.25">
      <c r="A7792" s="4">
        <v>45370</v>
      </c>
      <c r="B7792" s="3">
        <v>2322</v>
      </c>
      <c r="C7792" s="10" t="s">
        <v>23</v>
      </c>
      <c r="D7792" s="10" t="s">
        <v>372</v>
      </c>
      <c r="E7792" s="10" t="s">
        <v>883</v>
      </c>
      <c r="H7792" s="14">
        <v>5500</v>
      </c>
    </row>
    <row r="7793" spans="1:8" ht="19.5" customHeight="1" x14ac:dyDescent="0.25">
      <c r="A7793" s="4">
        <v>45370</v>
      </c>
      <c r="B7793" s="3">
        <v>2323</v>
      </c>
      <c r="C7793" s="10" t="s">
        <v>24</v>
      </c>
      <c r="D7793" s="10" t="s">
        <v>63</v>
      </c>
      <c r="E7793" s="10" t="s">
        <v>177</v>
      </c>
      <c r="G7793" s="10">
        <v>1</v>
      </c>
      <c r="H7793" s="14">
        <v>300</v>
      </c>
    </row>
    <row r="7794" spans="1:8" ht="19.5" customHeight="1" x14ac:dyDescent="0.25">
      <c r="A7794" s="4">
        <v>45370</v>
      </c>
      <c r="B7794" s="3">
        <v>2323</v>
      </c>
      <c r="C7794" s="10" t="s">
        <v>24</v>
      </c>
      <c r="D7794" s="10" t="s">
        <v>63</v>
      </c>
      <c r="E7794" s="10" t="s">
        <v>176</v>
      </c>
      <c r="G7794" s="10">
        <v>4</v>
      </c>
      <c r="H7794" s="14">
        <v>400</v>
      </c>
    </row>
    <row r="7795" spans="1:8" ht="19.5" customHeight="1" x14ac:dyDescent="0.25">
      <c r="A7795" s="4">
        <v>45370</v>
      </c>
      <c r="B7795" s="3">
        <v>2323</v>
      </c>
      <c r="C7795" s="10" t="s">
        <v>23</v>
      </c>
      <c r="D7795" s="10" t="s">
        <v>372</v>
      </c>
      <c r="E7795" s="10" t="s">
        <v>1174</v>
      </c>
      <c r="H7795" s="14">
        <v>5400</v>
      </c>
    </row>
    <row r="7796" spans="1:8" ht="19.5" customHeight="1" x14ac:dyDescent="0.25">
      <c r="A7796" s="4">
        <v>45370</v>
      </c>
      <c r="B7796" s="3">
        <v>2323</v>
      </c>
      <c r="C7796" s="10" t="s">
        <v>23</v>
      </c>
      <c r="D7796" s="10" t="s">
        <v>22</v>
      </c>
      <c r="E7796" s="10" t="s">
        <v>883</v>
      </c>
      <c r="H7796" s="14">
        <v>400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372</v>
      </c>
      <c r="E7797" s="10" t="s">
        <v>107</v>
      </c>
      <c r="F7797" s="10" t="s">
        <v>47</v>
      </c>
      <c r="H7797" s="14">
        <v>17190</v>
      </c>
    </row>
    <row r="7798" spans="1:8" ht="19.5" customHeight="1" x14ac:dyDescent="0.25">
      <c r="A7798" s="4">
        <v>45370</v>
      </c>
      <c r="B7798" s="3">
        <v>2324</v>
      </c>
      <c r="C7798" s="10" t="s">
        <v>24</v>
      </c>
      <c r="D7798" s="10" t="s">
        <v>513</v>
      </c>
      <c r="E7798" s="10" t="s">
        <v>992</v>
      </c>
      <c r="H7798" s="14">
        <v>500</v>
      </c>
    </row>
    <row r="7799" spans="1:8" ht="19.5" customHeight="1" x14ac:dyDescent="0.25">
      <c r="A7799" s="4">
        <v>45370</v>
      </c>
      <c r="B7799" s="3">
        <v>2324</v>
      </c>
      <c r="C7799" s="10" t="s">
        <v>23</v>
      </c>
      <c r="D7799" s="10" t="s">
        <v>22</v>
      </c>
      <c r="E7799" s="10" t="s">
        <v>1174</v>
      </c>
      <c r="H7799" s="14">
        <v>400</v>
      </c>
    </row>
    <row r="7800" spans="1:8" ht="19.5" customHeight="1" x14ac:dyDescent="0.25">
      <c r="A7800" s="4">
        <v>45370</v>
      </c>
      <c r="B7800" s="3">
        <v>2324</v>
      </c>
      <c r="C7800" s="10" t="s">
        <v>23</v>
      </c>
      <c r="D7800" s="10" t="s">
        <v>64</v>
      </c>
      <c r="E7800" s="10" t="s">
        <v>1161</v>
      </c>
      <c r="H7800" s="14">
        <v>2500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1119</v>
      </c>
      <c r="H7801" s="14">
        <v>3198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265</v>
      </c>
      <c r="E7802" s="10" t="s">
        <v>883</v>
      </c>
      <c r="G7802" s="10">
        <v>1</v>
      </c>
      <c r="H7802" s="14">
        <v>500</v>
      </c>
    </row>
    <row r="7803" spans="1:8" ht="19.5" customHeight="1" x14ac:dyDescent="0.25">
      <c r="A7803" s="4">
        <v>45370</v>
      </c>
      <c r="B7803" s="3">
        <v>2325</v>
      </c>
      <c r="C7803" s="10" t="s">
        <v>24</v>
      </c>
      <c r="D7803" s="10" t="s">
        <v>915</v>
      </c>
      <c r="E7803" s="10" t="s">
        <v>176</v>
      </c>
      <c r="G7803" s="10">
        <v>16</v>
      </c>
      <c r="H7803" s="14">
        <v>400</v>
      </c>
    </row>
    <row r="7804" spans="1:8" ht="19.5" customHeight="1" x14ac:dyDescent="0.25">
      <c r="A7804" s="4">
        <v>45370</v>
      </c>
      <c r="B7804" s="3">
        <v>2325</v>
      </c>
      <c r="C7804" s="10" t="s">
        <v>23</v>
      </c>
      <c r="D7804" s="10" t="s">
        <v>192</v>
      </c>
      <c r="E7804" s="10" t="s">
        <v>1140</v>
      </c>
      <c r="H7804" s="14">
        <v>1000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372</v>
      </c>
      <c r="E7805" s="10" t="s">
        <v>718</v>
      </c>
      <c r="F7805" s="10" t="s">
        <v>47</v>
      </c>
      <c r="G7805" s="10">
        <v>2</v>
      </c>
      <c r="H7805" s="14">
        <v>840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1175</v>
      </c>
      <c r="E7806" s="10" t="s">
        <v>1176</v>
      </c>
      <c r="H7806" s="14">
        <v>3200</v>
      </c>
    </row>
    <row r="7807" spans="1:8" ht="19.5" customHeight="1" x14ac:dyDescent="0.25">
      <c r="A7807" s="4">
        <v>45371</v>
      </c>
      <c r="B7807" s="3">
        <v>2326</v>
      </c>
      <c r="C7807" s="10" t="s">
        <v>23</v>
      </c>
      <c r="D7807" s="10" t="s">
        <v>20</v>
      </c>
      <c r="E7807" s="10" t="s">
        <v>350</v>
      </c>
      <c r="H7807" s="14">
        <v>900</v>
      </c>
    </row>
    <row r="7808" spans="1:8" ht="19.5" customHeight="1" x14ac:dyDescent="0.25">
      <c r="A7808" s="4">
        <v>45371</v>
      </c>
      <c r="B7808" s="3">
        <v>2326</v>
      </c>
      <c r="C7808" s="10" t="s">
        <v>23</v>
      </c>
      <c r="D7808" s="10" t="s">
        <v>20</v>
      </c>
      <c r="E7808" s="10" t="s">
        <v>44</v>
      </c>
      <c r="H7808" s="14">
        <v>240</v>
      </c>
    </row>
    <row r="7809" spans="1:8" ht="19.5" customHeight="1" x14ac:dyDescent="0.25">
      <c r="A7809" s="4">
        <v>45371</v>
      </c>
      <c r="B7809" s="3">
        <v>2327</v>
      </c>
      <c r="C7809" s="10" t="s">
        <v>926</v>
      </c>
      <c r="D7809" s="10" t="s">
        <v>171</v>
      </c>
      <c r="E7809" s="10" t="s">
        <v>1164</v>
      </c>
      <c r="H7809" s="14">
        <v>52860</v>
      </c>
    </row>
    <row r="7810" spans="1:8" ht="19.5" customHeight="1" x14ac:dyDescent="0.25">
      <c r="A7810" s="4">
        <v>45371</v>
      </c>
      <c r="B7810" s="3">
        <v>2327</v>
      </c>
      <c r="C7810" s="10" t="s">
        <v>926</v>
      </c>
      <c r="D7810" s="10" t="s">
        <v>481</v>
      </c>
      <c r="E7810" s="10" t="s">
        <v>758</v>
      </c>
      <c r="H7810" s="14">
        <v>640</v>
      </c>
    </row>
    <row r="7811" spans="1:8" ht="19.5" customHeight="1" x14ac:dyDescent="0.25">
      <c r="A7811" s="4">
        <v>45371</v>
      </c>
      <c r="B7811" s="3">
        <v>2327</v>
      </c>
      <c r="C7811" s="10" t="s">
        <v>172</v>
      </c>
      <c r="D7811" s="10" t="s">
        <v>295</v>
      </c>
      <c r="H7811" s="14">
        <v>100</v>
      </c>
    </row>
    <row r="7812" spans="1:8" ht="19.5" customHeight="1" x14ac:dyDescent="0.25">
      <c r="A7812" s="4">
        <v>45371</v>
      </c>
      <c r="B7812" s="3">
        <v>2327</v>
      </c>
      <c r="C7812" s="10" t="s">
        <v>24</v>
      </c>
      <c r="D7812" s="10" t="s">
        <v>60</v>
      </c>
      <c r="E7812" s="10" t="s">
        <v>350</v>
      </c>
      <c r="H7812" s="14">
        <v>500</v>
      </c>
    </row>
    <row r="7813" spans="1:8" ht="19.5" customHeight="1" x14ac:dyDescent="0.25">
      <c r="A7813" s="4">
        <v>45371</v>
      </c>
      <c r="B7813" s="3">
        <v>2328</v>
      </c>
      <c r="C7813" s="10" t="s">
        <v>24</v>
      </c>
      <c r="D7813" s="10" t="s">
        <v>60</v>
      </c>
      <c r="E7813" s="10" t="s">
        <v>315</v>
      </c>
      <c r="H7813" s="14">
        <v>500</v>
      </c>
    </row>
    <row r="7814" spans="1:8" ht="19.5" customHeight="1" x14ac:dyDescent="0.25">
      <c r="A7814" s="4">
        <v>45371</v>
      </c>
      <c r="B7814" s="3">
        <v>19</v>
      </c>
      <c r="C7814" s="10" t="s">
        <v>926</v>
      </c>
      <c r="D7814" s="10" t="s">
        <v>481</v>
      </c>
      <c r="E7814" s="10" t="s">
        <v>732</v>
      </c>
      <c r="F7814" s="10" t="s">
        <v>1177</v>
      </c>
      <c r="G7814" s="10">
        <v>55.65</v>
      </c>
      <c r="H7814" s="14">
        <v>1046314</v>
      </c>
    </row>
    <row r="7815" spans="1:8" ht="19.5" customHeight="1" x14ac:dyDescent="0.25">
      <c r="A7815" s="4">
        <v>45372</v>
      </c>
      <c r="B7815" s="3">
        <v>2329</v>
      </c>
      <c r="C7815" s="10" t="s">
        <v>72</v>
      </c>
      <c r="D7815" s="10" t="s">
        <v>202</v>
      </c>
      <c r="E7815" s="10" t="s">
        <v>1013</v>
      </c>
      <c r="F7815" s="10" t="s">
        <v>25</v>
      </c>
      <c r="H7815" s="14">
        <v>7380</v>
      </c>
    </row>
    <row r="7816" spans="1:8" ht="19.5" customHeight="1" x14ac:dyDescent="0.25">
      <c r="A7816" s="4">
        <v>45372</v>
      </c>
      <c r="B7816" s="3">
        <v>2329</v>
      </c>
      <c r="C7816" s="10" t="s">
        <v>24</v>
      </c>
      <c r="D7816" s="10" t="s">
        <v>202</v>
      </c>
      <c r="E7816" s="10" t="s">
        <v>368</v>
      </c>
      <c r="F7816" s="10" t="s">
        <v>25</v>
      </c>
      <c r="H7816" s="14">
        <v>500</v>
      </c>
    </row>
    <row r="7817" spans="1:8" ht="19.5" customHeight="1" x14ac:dyDescent="0.25">
      <c r="A7817" s="4">
        <v>45372</v>
      </c>
      <c r="B7817" s="3">
        <v>2330</v>
      </c>
      <c r="C7817" s="10" t="s">
        <v>24</v>
      </c>
      <c r="D7817" s="10" t="s">
        <v>604</v>
      </c>
      <c r="G7817" s="10">
        <v>3</v>
      </c>
      <c r="H7817" s="14">
        <v>1200</v>
      </c>
    </row>
    <row r="7818" spans="1:8" ht="19.5" customHeight="1" x14ac:dyDescent="0.25">
      <c r="A7818" s="4">
        <v>45372</v>
      </c>
      <c r="B7818" s="3">
        <v>2330</v>
      </c>
      <c r="C7818" s="10" t="s">
        <v>23</v>
      </c>
      <c r="D7818" s="10" t="s">
        <v>22</v>
      </c>
      <c r="H7818" s="14">
        <v>130</v>
      </c>
    </row>
    <row r="7819" spans="1:8" ht="19.5" customHeight="1" x14ac:dyDescent="0.25">
      <c r="A7819" s="4">
        <v>45372</v>
      </c>
      <c r="B7819" s="3">
        <v>2330</v>
      </c>
      <c r="C7819" s="10" t="s">
        <v>23</v>
      </c>
      <c r="D7819" s="10" t="s">
        <v>22</v>
      </c>
      <c r="E7819" s="10" t="s">
        <v>1023</v>
      </c>
      <c r="H7819" s="14">
        <v>500</v>
      </c>
    </row>
    <row r="7820" spans="1:8" ht="19.5" customHeight="1" x14ac:dyDescent="0.25">
      <c r="A7820" s="4">
        <v>45372</v>
      </c>
      <c r="B7820" s="3">
        <v>2330</v>
      </c>
      <c r="C7820" s="10" t="s">
        <v>24</v>
      </c>
      <c r="D7820" s="10" t="s">
        <v>60</v>
      </c>
      <c r="E7820" s="10" t="s">
        <v>350</v>
      </c>
      <c r="H7820" s="14">
        <v>200</v>
      </c>
    </row>
    <row r="7821" spans="1:8" ht="19.5" customHeight="1" x14ac:dyDescent="0.25">
      <c r="A7821" s="4">
        <v>45372</v>
      </c>
      <c r="B7821" s="3">
        <v>2331</v>
      </c>
      <c r="C7821" s="10" t="s">
        <v>24</v>
      </c>
      <c r="D7821" s="10" t="s">
        <v>513</v>
      </c>
      <c r="E7821" s="10" t="s">
        <v>992</v>
      </c>
      <c r="H7821" s="14">
        <v>1250</v>
      </c>
    </row>
    <row r="7822" spans="1:8" ht="19.5" customHeight="1" x14ac:dyDescent="0.25">
      <c r="A7822" s="4">
        <v>45372</v>
      </c>
      <c r="B7822" s="3">
        <v>2331</v>
      </c>
      <c r="C7822" s="10" t="s">
        <v>23</v>
      </c>
      <c r="D7822" s="10" t="s">
        <v>192</v>
      </c>
      <c r="E7822" s="10" t="s">
        <v>1178</v>
      </c>
      <c r="H7822" s="14">
        <v>4000</v>
      </c>
    </row>
    <row r="7823" spans="1:8" ht="19.5" customHeight="1" x14ac:dyDescent="0.25">
      <c r="A7823" s="4">
        <v>45372</v>
      </c>
      <c r="B7823" s="3">
        <v>2331</v>
      </c>
      <c r="C7823" s="10" t="s">
        <v>23</v>
      </c>
      <c r="D7823" s="10" t="s">
        <v>64</v>
      </c>
      <c r="E7823" s="10" t="s">
        <v>424</v>
      </c>
      <c r="H7823" s="14">
        <v>200</v>
      </c>
    </row>
    <row r="7824" spans="1:8" ht="19.5" customHeight="1" x14ac:dyDescent="0.25">
      <c r="A7824" s="4">
        <v>45373</v>
      </c>
      <c r="B7824" s="3">
        <v>2332</v>
      </c>
      <c r="C7824" s="10" t="s">
        <v>72</v>
      </c>
      <c r="D7824" s="10" t="s">
        <v>126</v>
      </c>
      <c r="E7824" s="10" t="s">
        <v>978</v>
      </c>
      <c r="F7824" s="10" t="s">
        <v>25</v>
      </c>
      <c r="H7824" s="14">
        <v>13380</v>
      </c>
    </row>
    <row r="7825" spans="1:8" ht="19.5" customHeight="1" x14ac:dyDescent="0.25">
      <c r="A7825" s="4">
        <v>45373</v>
      </c>
      <c r="B7825" s="3">
        <v>2332</v>
      </c>
      <c r="C7825" s="10" t="s">
        <v>23</v>
      </c>
      <c r="D7825" s="10" t="s">
        <v>873</v>
      </c>
      <c r="E7825" s="10" t="s">
        <v>1160</v>
      </c>
      <c r="F7825" s="10" t="s">
        <v>25</v>
      </c>
      <c r="H7825" s="14">
        <v>300</v>
      </c>
    </row>
    <row r="7826" spans="1:8" ht="19.5" customHeight="1" x14ac:dyDescent="0.25">
      <c r="A7826" s="4">
        <v>45373</v>
      </c>
      <c r="B7826" s="3">
        <v>2333</v>
      </c>
      <c r="C7826" s="10" t="s">
        <v>24</v>
      </c>
      <c r="D7826" s="10" t="s">
        <v>174</v>
      </c>
      <c r="G7826" s="10">
        <v>5</v>
      </c>
      <c r="H7826" s="14">
        <v>1750</v>
      </c>
    </row>
    <row r="7827" spans="1:8" ht="19.5" customHeight="1" x14ac:dyDescent="0.25">
      <c r="A7827" s="4">
        <v>45373</v>
      </c>
      <c r="B7827" s="3">
        <v>2333</v>
      </c>
      <c r="C7827" s="10" t="s">
        <v>23</v>
      </c>
      <c r="D7827" s="10" t="s">
        <v>20</v>
      </c>
      <c r="E7827" s="10" t="s">
        <v>350</v>
      </c>
      <c r="H7827" s="14">
        <v>900</v>
      </c>
    </row>
    <row r="7828" spans="1:8" ht="19.5" customHeight="1" x14ac:dyDescent="0.25">
      <c r="A7828" s="4">
        <v>45373</v>
      </c>
      <c r="B7828" s="3">
        <v>2333</v>
      </c>
      <c r="C7828" s="10" t="s">
        <v>23</v>
      </c>
      <c r="D7828" s="10" t="s">
        <v>20</v>
      </c>
      <c r="E7828" s="10" t="s">
        <v>44</v>
      </c>
      <c r="H7828" s="14">
        <v>240</v>
      </c>
    </row>
    <row r="7829" spans="1:8" ht="19.5" customHeight="1" x14ac:dyDescent="0.25">
      <c r="A7829" s="4">
        <v>45373</v>
      </c>
      <c r="B7829" s="3">
        <v>2333</v>
      </c>
      <c r="C7829" s="10" t="s">
        <v>172</v>
      </c>
      <c r="D7829" s="10" t="s">
        <v>295</v>
      </c>
      <c r="H7829" s="14">
        <v>100</v>
      </c>
    </row>
    <row r="7830" spans="1:8" ht="19.5" customHeight="1" x14ac:dyDescent="0.25">
      <c r="A7830" s="4">
        <v>45373</v>
      </c>
      <c r="B7830" s="3">
        <v>2334</v>
      </c>
      <c r="C7830" s="10" t="s">
        <v>24</v>
      </c>
      <c r="D7830" s="10" t="s">
        <v>513</v>
      </c>
      <c r="E7830" s="10" t="s">
        <v>992</v>
      </c>
      <c r="H7830" s="14">
        <v>1500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205</v>
      </c>
      <c r="H7831" s="14">
        <v>1000</v>
      </c>
    </row>
    <row r="7832" spans="1:8" ht="19.5" customHeight="1" x14ac:dyDescent="0.25">
      <c r="A7832" s="4">
        <v>45373</v>
      </c>
      <c r="B7832" s="3">
        <v>2334</v>
      </c>
      <c r="C7832" s="10" t="s">
        <v>23</v>
      </c>
      <c r="D7832" s="10" t="s">
        <v>64</v>
      </c>
      <c r="E7832" s="10" t="s">
        <v>1161</v>
      </c>
      <c r="H7832" s="14">
        <v>1600</v>
      </c>
    </row>
    <row r="7833" spans="1:8" ht="19.5" customHeight="1" x14ac:dyDescent="0.25">
      <c r="A7833" s="4">
        <v>45373</v>
      </c>
      <c r="B7833" s="3">
        <v>2334</v>
      </c>
      <c r="C7833" s="10" t="s">
        <v>23</v>
      </c>
      <c r="D7833" s="10" t="s">
        <v>64</v>
      </c>
      <c r="E7833" s="10" t="s">
        <v>424</v>
      </c>
      <c r="H7833" s="14">
        <v>230</v>
      </c>
    </row>
    <row r="7834" spans="1:8" ht="19.5" customHeight="1" x14ac:dyDescent="0.25">
      <c r="A7834" s="4">
        <v>45373</v>
      </c>
      <c r="B7834" s="3">
        <v>2335</v>
      </c>
      <c r="C7834" s="10" t="s">
        <v>72</v>
      </c>
      <c r="D7834" s="10" t="s">
        <v>1027</v>
      </c>
      <c r="E7834" s="10" t="s">
        <v>269</v>
      </c>
      <c r="F7834" s="10" t="s">
        <v>388</v>
      </c>
      <c r="H7834" s="14">
        <v>30000</v>
      </c>
    </row>
    <row r="7835" spans="1:8" ht="19.5" customHeight="1" x14ac:dyDescent="0.25">
      <c r="A7835" s="4">
        <v>45373</v>
      </c>
      <c r="B7835" s="3">
        <v>2336</v>
      </c>
      <c r="C7835" s="10" t="s">
        <v>23</v>
      </c>
      <c r="D7835" s="10" t="s">
        <v>1098</v>
      </c>
      <c r="E7835" s="10" t="s">
        <v>26</v>
      </c>
      <c r="H7835" s="14">
        <v>3000</v>
      </c>
    </row>
    <row r="7836" spans="1:8" ht="19.5" customHeight="1" x14ac:dyDescent="0.25">
      <c r="A7836" s="4">
        <v>45373</v>
      </c>
      <c r="B7836" s="3">
        <v>2336</v>
      </c>
      <c r="C7836" s="10" t="s">
        <v>24</v>
      </c>
      <c r="D7836" s="10" t="s">
        <v>60</v>
      </c>
      <c r="E7836" s="10" t="s">
        <v>350</v>
      </c>
      <c r="H7836" s="14">
        <v>400</v>
      </c>
    </row>
    <row r="7837" spans="1:8" ht="19.5" customHeight="1" x14ac:dyDescent="0.25">
      <c r="A7837" s="4">
        <v>45373</v>
      </c>
      <c r="B7837" s="3">
        <v>2336</v>
      </c>
      <c r="C7837" s="10" t="s">
        <v>24</v>
      </c>
      <c r="D7837" s="10" t="s">
        <v>60</v>
      </c>
      <c r="E7837" s="10" t="s">
        <v>890</v>
      </c>
      <c r="H7837" s="14">
        <v>500</v>
      </c>
    </row>
    <row r="7838" spans="1:8" ht="19.5" customHeight="1" x14ac:dyDescent="0.25">
      <c r="A7838" s="4">
        <v>45374</v>
      </c>
      <c r="B7838" s="3">
        <v>2337</v>
      </c>
      <c r="C7838" s="10" t="s">
        <v>302</v>
      </c>
      <c r="D7838" s="10" t="s">
        <v>274</v>
      </c>
      <c r="E7838" s="10" t="s">
        <v>1092</v>
      </c>
      <c r="F7838" s="10" t="s">
        <v>1179</v>
      </c>
      <c r="G7838" s="10">
        <v>57</v>
      </c>
      <c r="H7838" s="14">
        <v>10000</v>
      </c>
    </row>
    <row r="7839" spans="1:8" ht="19.5" customHeight="1" x14ac:dyDescent="0.25">
      <c r="A7839" s="4">
        <v>45374</v>
      </c>
      <c r="B7839" s="3">
        <v>2338</v>
      </c>
      <c r="C7839" s="10" t="s">
        <v>72</v>
      </c>
      <c r="D7839" s="10" t="s">
        <v>126</v>
      </c>
      <c r="E7839" s="10" t="s">
        <v>978</v>
      </c>
      <c r="F7839" s="10" t="s">
        <v>25</v>
      </c>
      <c r="H7839" s="14">
        <v>13380</v>
      </c>
    </row>
    <row r="7840" spans="1:8" ht="19.5" customHeight="1" x14ac:dyDescent="0.25">
      <c r="A7840" s="4">
        <v>45374</v>
      </c>
      <c r="B7840" s="3">
        <v>2338</v>
      </c>
      <c r="C7840" s="10" t="s">
        <v>23</v>
      </c>
      <c r="D7840" s="10" t="s">
        <v>64</v>
      </c>
      <c r="E7840" s="10" t="s">
        <v>1161</v>
      </c>
      <c r="H7840" s="14">
        <v>400</v>
      </c>
    </row>
    <row r="7841" spans="1:8" ht="19.5" customHeight="1" x14ac:dyDescent="0.25">
      <c r="A7841" s="4">
        <v>45374</v>
      </c>
      <c r="B7841" s="3">
        <v>2339</v>
      </c>
      <c r="C7841" s="10" t="s">
        <v>72</v>
      </c>
      <c r="D7841" s="10" t="s">
        <v>202</v>
      </c>
      <c r="E7841" s="10" t="s">
        <v>1013</v>
      </c>
      <c r="F7841" s="10" t="s">
        <v>25</v>
      </c>
      <c r="H7841" s="14">
        <v>5580</v>
      </c>
    </row>
    <row r="7842" spans="1:8" ht="19.5" customHeight="1" x14ac:dyDescent="0.25">
      <c r="A7842" s="4">
        <v>45374</v>
      </c>
      <c r="B7842" s="3">
        <v>2340</v>
      </c>
      <c r="C7842" s="10" t="s">
        <v>24</v>
      </c>
      <c r="D7842" s="10" t="s">
        <v>174</v>
      </c>
      <c r="G7842" s="10">
        <v>3</v>
      </c>
      <c r="H7842" s="14">
        <v>2100</v>
      </c>
    </row>
    <row r="7843" spans="1:8" ht="19.5" customHeight="1" x14ac:dyDescent="0.25">
      <c r="A7843" s="4">
        <v>45374</v>
      </c>
      <c r="B7843" s="3">
        <v>2340</v>
      </c>
      <c r="C7843" s="10" t="s">
        <v>172</v>
      </c>
      <c r="D7843" s="10" t="s">
        <v>20</v>
      </c>
      <c r="H7843" s="14">
        <v>200</v>
      </c>
    </row>
    <row r="7844" spans="1:8" ht="19.5" customHeight="1" x14ac:dyDescent="0.25">
      <c r="A7844" s="4">
        <v>45374</v>
      </c>
      <c r="B7844" s="3">
        <v>2340</v>
      </c>
      <c r="C7844" s="10" t="s">
        <v>23</v>
      </c>
      <c r="D7844" s="10" t="s">
        <v>64</v>
      </c>
      <c r="E7844" s="10" t="s">
        <v>849</v>
      </c>
      <c r="H7844" s="14">
        <v>300</v>
      </c>
    </row>
    <row r="7845" spans="1:8" ht="19.5" customHeight="1" x14ac:dyDescent="0.25">
      <c r="A7845" s="4">
        <v>45374</v>
      </c>
      <c r="B7845" s="3">
        <v>2340</v>
      </c>
      <c r="C7845" s="10" t="s">
        <v>23</v>
      </c>
      <c r="D7845" s="10" t="s">
        <v>22</v>
      </c>
      <c r="H7845" s="14">
        <v>200</v>
      </c>
    </row>
    <row r="7846" spans="1:8" ht="19.5" customHeight="1" x14ac:dyDescent="0.25">
      <c r="A7846" s="4">
        <v>45374</v>
      </c>
      <c r="B7846" s="3">
        <v>2341</v>
      </c>
      <c r="C7846" s="10" t="s">
        <v>24</v>
      </c>
      <c r="D7846" s="10" t="s">
        <v>604</v>
      </c>
      <c r="G7846" s="10">
        <v>3</v>
      </c>
      <c r="H7846" s="14">
        <v>1200</v>
      </c>
    </row>
    <row r="7847" spans="1:8" ht="19.5" customHeight="1" x14ac:dyDescent="0.25">
      <c r="A7847" s="4">
        <v>45374</v>
      </c>
      <c r="B7847" s="3">
        <v>2341</v>
      </c>
      <c r="C7847" s="10" t="s">
        <v>24</v>
      </c>
      <c r="D7847" s="10" t="s">
        <v>60</v>
      </c>
      <c r="E7847" s="10" t="s">
        <v>350</v>
      </c>
      <c r="H7847" s="14">
        <v>400</v>
      </c>
    </row>
    <row r="7848" spans="1:8" ht="19.5" customHeight="1" x14ac:dyDescent="0.25">
      <c r="A7848" s="4">
        <v>45374</v>
      </c>
      <c r="B7848" s="3">
        <v>2341</v>
      </c>
      <c r="C7848" s="10" t="s">
        <v>23</v>
      </c>
      <c r="D7848" s="10" t="s">
        <v>22</v>
      </c>
      <c r="H7848" s="14">
        <v>400</v>
      </c>
    </row>
    <row r="7849" spans="1:8" ht="19.5" customHeight="1" x14ac:dyDescent="0.25">
      <c r="A7849" s="4">
        <v>45374</v>
      </c>
      <c r="B7849" s="3">
        <v>2341</v>
      </c>
      <c r="C7849" s="10" t="s">
        <v>23</v>
      </c>
      <c r="D7849" s="10" t="s">
        <v>22</v>
      </c>
      <c r="H7849" s="14">
        <v>180</v>
      </c>
    </row>
    <row r="7850" spans="1:8" ht="19.5" customHeight="1" x14ac:dyDescent="0.25">
      <c r="A7850" s="4">
        <v>45374</v>
      </c>
      <c r="B7850" s="3">
        <v>2342</v>
      </c>
      <c r="C7850" s="10" t="s">
        <v>24</v>
      </c>
      <c r="D7850" s="10" t="s">
        <v>60</v>
      </c>
      <c r="E7850" s="10" t="s">
        <v>890</v>
      </c>
      <c r="H7850" s="14">
        <v>600</v>
      </c>
    </row>
    <row r="7851" spans="1:8" ht="19.5" customHeight="1" x14ac:dyDescent="0.25">
      <c r="A7851" s="4">
        <v>45374</v>
      </c>
      <c r="B7851" s="3">
        <v>2342</v>
      </c>
      <c r="C7851" s="10" t="s">
        <v>23</v>
      </c>
      <c r="D7851" s="10" t="s">
        <v>192</v>
      </c>
      <c r="E7851" s="10" t="s">
        <v>1178</v>
      </c>
      <c r="H7851" s="14">
        <v>9500</v>
      </c>
    </row>
    <row r="7852" spans="1:8" ht="19.5" customHeight="1" x14ac:dyDescent="0.25">
      <c r="A7852" s="4">
        <v>45374</v>
      </c>
      <c r="B7852" s="3">
        <v>2342</v>
      </c>
      <c r="C7852" s="10" t="s">
        <v>926</v>
      </c>
      <c r="D7852" s="10" t="s">
        <v>470</v>
      </c>
      <c r="G7852" s="10">
        <v>233</v>
      </c>
      <c r="H7852" s="14">
        <v>25330</v>
      </c>
    </row>
    <row r="7853" spans="1:8" ht="19.5" customHeight="1" x14ac:dyDescent="0.25">
      <c r="A7853" s="4">
        <v>45374</v>
      </c>
      <c r="B7853" s="3">
        <v>2342</v>
      </c>
      <c r="C7853" s="10" t="s">
        <v>24</v>
      </c>
      <c r="D7853" s="10" t="s">
        <v>513</v>
      </c>
      <c r="E7853" s="10" t="s">
        <v>992</v>
      </c>
      <c r="H7853" s="14">
        <v>500</v>
      </c>
    </row>
    <row r="7854" spans="1:8" ht="19.5" customHeight="1" x14ac:dyDescent="0.25">
      <c r="A7854" s="4">
        <v>45374</v>
      </c>
      <c r="B7854" s="3">
        <v>2343</v>
      </c>
      <c r="C7854" s="10" t="s">
        <v>926</v>
      </c>
      <c r="D7854" s="10" t="s">
        <v>45</v>
      </c>
      <c r="E7854" s="10" t="s">
        <v>197</v>
      </c>
      <c r="F7854" s="10" t="s">
        <v>1070</v>
      </c>
      <c r="H7854" s="14">
        <v>5000</v>
      </c>
    </row>
    <row r="7855" spans="1:8" ht="19.5" customHeight="1" x14ac:dyDescent="0.25">
      <c r="A7855" s="4">
        <v>45374</v>
      </c>
      <c r="B7855" s="3">
        <v>2344</v>
      </c>
      <c r="C7855" s="10" t="s">
        <v>23</v>
      </c>
      <c r="D7855" s="10" t="s">
        <v>192</v>
      </c>
      <c r="E7855" s="10" t="s">
        <v>1140</v>
      </c>
      <c r="H7855" s="14">
        <v>3000</v>
      </c>
    </row>
    <row r="7856" spans="1:8" ht="19.5" customHeight="1" x14ac:dyDescent="0.25">
      <c r="A7856" s="4">
        <v>45374</v>
      </c>
      <c r="B7856" s="3">
        <v>2344</v>
      </c>
      <c r="C7856" s="10" t="s">
        <v>24</v>
      </c>
      <c r="D7856" s="10" t="s">
        <v>513</v>
      </c>
      <c r="E7856" s="10" t="s">
        <v>53</v>
      </c>
      <c r="H7856" s="14">
        <v>300</v>
      </c>
    </row>
    <row r="7857" spans="1:8" ht="19.5" customHeight="1" x14ac:dyDescent="0.25">
      <c r="A7857" s="4">
        <v>45374</v>
      </c>
      <c r="B7857" s="3">
        <v>2345</v>
      </c>
      <c r="C7857" s="10" t="s">
        <v>926</v>
      </c>
      <c r="D7857" s="10" t="s">
        <v>45</v>
      </c>
      <c r="E7857" s="10" t="s">
        <v>197</v>
      </c>
      <c r="F7857" s="10" t="s">
        <v>912</v>
      </c>
      <c r="H7857" s="14">
        <v>20000</v>
      </c>
    </row>
    <row r="7858" spans="1:8" ht="19.5" customHeight="1" x14ac:dyDescent="0.25">
      <c r="A7858" s="4">
        <v>45375</v>
      </c>
      <c r="B7858" s="3">
        <v>2346</v>
      </c>
      <c r="C7858" s="10" t="s">
        <v>72</v>
      </c>
      <c r="D7858" s="10" t="s">
        <v>126</v>
      </c>
      <c r="E7858" s="10" t="s">
        <v>978</v>
      </c>
      <c r="F7858" s="10" t="s">
        <v>25</v>
      </c>
      <c r="H7858" s="14">
        <v>12850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20</v>
      </c>
      <c r="E7859" s="10" t="s">
        <v>350</v>
      </c>
      <c r="H7859" s="14">
        <v>900</v>
      </c>
    </row>
    <row r="7860" spans="1:8" ht="19.5" customHeight="1" x14ac:dyDescent="0.25">
      <c r="A7860" s="4">
        <v>45375</v>
      </c>
      <c r="B7860" s="3">
        <v>2347</v>
      </c>
      <c r="C7860" s="10" t="s">
        <v>23</v>
      </c>
      <c r="D7860" s="10" t="s">
        <v>20</v>
      </c>
      <c r="E7860" s="10" t="s">
        <v>44</v>
      </c>
      <c r="H7860" s="14">
        <v>240</v>
      </c>
    </row>
    <row r="7861" spans="1:8" ht="19.5" customHeight="1" x14ac:dyDescent="0.25">
      <c r="A7861" s="4">
        <v>45375</v>
      </c>
      <c r="B7861" s="3">
        <v>2347</v>
      </c>
      <c r="C7861" s="10" t="s">
        <v>23</v>
      </c>
      <c r="D7861" s="10" t="s">
        <v>192</v>
      </c>
      <c r="E7861" s="10" t="s">
        <v>1180</v>
      </c>
      <c r="H7861" s="14">
        <v>1050</v>
      </c>
    </row>
    <row r="7862" spans="1:8" ht="19.5" customHeight="1" x14ac:dyDescent="0.25">
      <c r="A7862" s="4">
        <v>45375</v>
      </c>
      <c r="B7862" s="3">
        <v>2347</v>
      </c>
      <c r="C7862" s="10" t="s">
        <v>172</v>
      </c>
      <c r="D7862" s="10" t="s">
        <v>295</v>
      </c>
      <c r="H7862" s="14">
        <v>100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192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24</v>
      </c>
      <c r="D7864" s="10" t="s">
        <v>604</v>
      </c>
      <c r="G7864" s="10">
        <v>3</v>
      </c>
      <c r="H7864" s="14">
        <v>1200</v>
      </c>
    </row>
    <row r="7865" spans="1:8" ht="19.5" customHeight="1" x14ac:dyDescent="0.25">
      <c r="A7865" s="4">
        <v>45375</v>
      </c>
      <c r="B7865" s="3">
        <v>2348</v>
      </c>
      <c r="C7865" s="10" t="s">
        <v>23</v>
      </c>
      <c r="D7865" s="10" t="s">
        <v>22</v>
      </c>
      <c r="H7865" s="14">
        <v>100</v>
      </c>
    </row>
    <row r="7866" spans="1:8" ht="19.5" customHeight="1" x14ac:dyDescent="0.25">
      <c r="A7866" s="4">
        <v>45375</v>
      </c>
      <c r="B7866" s="3">
        <v>2348</v>
      </c>
      <c r="C7866" s="10" t="s">
        <v>23</v>
      </c>
      <c r="D7866" s="10" t="s">
        <v>192</v>
      </c>
      <c r="E7866" s="10" t="s">
        <v>1178</v>
      </c>
      <c r="H7866" s="14">
        <v>67600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174</v>
      </c>
      <c r="G7867" s="10">
        <v>7</v>
      </c>
      <c r="H7867" s="14">
        <v>2450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350</v>
      </c>
      <c r="H7868" s="14">
        <v>400</v>
      </c>
    </row>
    <row r="7869" spans="1:8" ht="19.5" customHeight="1" x14ac:dyDescent="0.25">
      <c r="A7869" s="4">
        <v>45375</v>
      </c>
      <c r="B7869" s="3">
        <v>2349</v>
      </c>
      <c r="C7869" s="10" t="s">
        <v>24</v>
      </c>
      <c r="D7869" s="10" t="s">
        <v>513</v>
      </c>
      <c r="E7869" s="10" t="s">
        <v>992</v>
      </c>
      <c r="H7869" s="14">
        <v>1750</v>
      </c>
    </row>
    <row r="7870" spans="1:8" ht="19.5" customHeight="1" x14ac:dyDescent="0.25">
      <c r="A7870" s="4">
        <v>45375</v>
      </c>
      <c r="B7870" s="3">
        <v>2349</v>
      </c>
      <c r="C7870" s="10" t="s">
        <v>24</v>
      </c>
      <c r="D7870" s="10" t="s">
        <v>60</v>
      </c>
      <c r="E7870" s="10" t="s">
        <v>890</v>
      </c>
      <c r="H7870" s="14">
        <v>300</v>
      </c>
    </row>
    <row r="7871" spans="1:8" ht="19.5" customHeight="1" x14ac:dyDescent="0.25">
      <c r="A7871" s="4">
        <v>45375</v>
      </c>
      <c r="B7871" s="3">
        <v>2350</v>
      </c>
      <c r="C7871" s="10" t="s">
        <v>24</v>
      </c>
      <c r="D7871" s="10" t="s">
        <v>202</v>
      </c>
      <c r="E7871" s="10" t="s">
        <v>368</v>
      </c>
      <c r="H7871" s="14">
        <v>800</v>
      </c>
    </row>
    <row r="7872" spans="1:8" ht="19.5" customHeight="1" x14ac:dyDescent="0.25">
      <c r="A7872" s="4">
        <v>45375</v>
      </c>
      <c r="B7872" s="3">
        <v>2350</v>
      </c>
      <c r="C7872" s="10" t="s">
        <v>24</v>
      </c>
      <c r="D7872" s="10" t="s">
        <v>513</v>
      </c>
      <c r="E7872" s="10" t="s">
        <v>706</v>
      </c>
      <c r="H7872" s="14">
        <v>5250</v>
      </c>
    </row>
    <row r="7873" spans="1:8" ht="19.5" customHeight="1" x14ac:dyDescent="0.25">
      <c r="A7873" s="4">
        <v>45376</v>
      </c>
      <c r="B7873" s="3">
        <v>2351</v>
      </c>
      <c r="C7873" s="10" t="s">
        <v>72</v>
      </c>
      <c r="D7873" s="10" t="s">
        <v>126</v>
      </c>
      <c r="E7873" s="10" t="s">
        <v>978</v>
      </c>
      <c r="F7873" s="10" t="s">
        <v>25</v>
      </c>
      <c r="H7873" s="14">
        <v>12850</v>
      </c>
    </row>
    <row r="7874" spans="1:8" ht="19.5" customHeight="1" x14ac:dyDescent="0.25">
      <c r="A7874" s="4">
        <v>45376</v>
      </c>
      <c r="B7874" s="3">
        <v>2351</v>
      </c>
      <c r="C7874" s="10" t="s">
        <v>24</v>
      </c>
      <c r="D7874" s="10" t="s">
        <v>126</v>
      </c>
      <c r="E7874" s="10" t="s">
        <v>368</v>
      </c>
      <c r="F7874" s="10" t="s">
        <v>25</v>
      </c>
      <c r="H7874" s="14">
        <v>800</v>
      </c>
    </row>
    <row r="7875" spans="1:8" ht="19.5" customHeight="1" x14ac:dyDescent="0.25">
      <c r="A7875" s="4">
        <v>45376</v>
      </c>
      <c r="B7875" s="3">
        <v>2352</v>
      </c>
      <c r="C7875" s="10" t="s">
        <v>72</v>
      </c>
      <c r="D7875" s="10" t="s">
        <v>202</v>
      </c>
      <c r="E7875" s="10" t="s">
        <v>1013</v>
      </c>
      <c r="F7875" s="10" t="s">
        <v>25</v>
      </c>
      <c r="H7875" s="14">
        <v>8370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174</v>
      </c>
      <c r="G7876" s="10">
        <v>7</v>
      </c>
      <c r="H7876" s="14">
        <v>2450</v>
      </c>
    </row>
    <row r="7877" spans="1:8" ht="19.5" customHeight="1" x14ac:dyDescent="0.25">
      <c r="A7877" s="4">
        <v>45376</v>
      </c>
      <c r="B7877" s="3">
        <v>2353</v>
      </c>
      <c r="C7877" s="10" t="s">
        <v>23</v>
      </c>
      <c r="D7877" s="10" t="s">
        <v>22</v>
      </c>
      <c r="H7877" s="14">
        <v>60</v>
      </c>
    </row>
    <row r="7878" spans="1:8" ht="19.5" customHeight="1" x14ac:dyDescent="0.25">
      <c r="A7878" s="4">
        <v>45376</v>
      </c>
      <c r="B7878" s="3">
        <v>2353</v>
      </c>
      <c r="C7878" s="10" t="s">
        <v>24</v>
      </c>
      <c r="D7878" s="10" t="s">
        <v>60</v>
      </c>
      <c r="E7878" s="10" t="s">
        <v>350</v>
      </c>
      <c r="H7878" s="14">
        <v>400</v>
      </c>
    </row>
    <row r="7879" spans="1:8" ht="19.5" customHeight="1" x14ac:dyDescent="0.25">
      <c r="A7879" s="4">
        <v>45376</v>
      </c>
      <c r="B7879" s="3">
        <v>2353</v>
      </c>
      <c r="C7879" s="10" t="s">
        <v>24</v>
      </c>
      <c r="D7879" s="10" t="s">
        <v>60</v>
      </c>
      <c r="E7879" s="10" t="s">
        <v>890</v>
      </c>
      <c r="H7879" s="14">
        <v>350</v>
      </c>
    </row>
    <row r="7880" spans="1:8" ht="19.5" customHeight="1" x14ac:dyDescent="0.25">
      <c r="A7880" s="4">
        <v>45376</v>
      </c>
      <c r="B7880" s="3">
        <v>2354</v>
      </c>
      <c r="C7880" s="10" t="s">
        <v>72</v>
      </c>
      <c r="D7880" s="10" t="s">
        <v>40</v>
      </c>
      <c r="E7880" s="10" t="s">
        <v>269</v>
      </c>
      <c r="F7880" s="10" t="s">
        <v>764</v>
      </c>
      <c r="H7880" s="14">
        <v>3000</v>
      </c>
    </row>
    <row r="7881" spans="1:8" ht="19.5" customHeight="1" x14ac:dyDescent="0.25">
      <c r="A7881" s="4">
        <v>45376</v>
      </c>
      <c r="B7881" s="3">
        <v>2355</v>
      </c>
      <c r="C7881" s="10" t="s">
        <v>24</v>
      </c>
      <c r="D7881" s="10" t="s">
        <v>513</v>
      </c>
      <c r="E7881" s="10" t="s">
        <v>992</v>
      </c>
      <c r="H7881" s="14">
        <v>750</v>
      </c>
    </row>
    <row r="7882" spans="1:8" ht="19.5" customHeight="1" x14ac:dyDescent="0.25">
      <c r="A7882" s="4">
        <v>45376</v>
      </c>
      <c r="B7882" s="3">
        <v>2355</v>
      </c>
      <c r="C7882" s="10" t="s">
        <v>24</v>
      </c>
      <c r="D7882" s="10" t="s">
        <v>513</v>
      </c>
      <c r="E7882" s="10" t="s">
        <v>706</v>
      </c>
      <c r="H7882" s="14">
        <v>4000</v>
      </c>
    </row>
    <row r="7883" spans="1:8" ht="19.5" customHeight="1" x14ac:dyDescent="0.25">
      <c r="A7883" s="4">
        <v>45376</v>
      </c>
      <c r="B7883" s="3">
        <v>2355</v>
      </c>
      <c r="C7883" s="10" t="s">
        <v>23</v>
      </c>
      <c r="D7883" s="10" t="s">
        <v>407</v>
      </c>
      <c r="H7883" s="14">
        <v>200</v>
      </c>
    </row>
    <row r="7884" spans="1:8" ht="19.5" customHeight="1" x14ac:dyDescent="0.25">
      <c r="A7884" s="4">
        <v>45376</v>
      </c>
      <c r="B7884" s="3">
        <v>2355</v>
      </c>
      <c r="C7884" s="10" t="s">
        <v>172</v>
      </c>
      <c r="D7884" s="10" t="s">
        <v>296</v>
      </c>
      <c r="G7884" s="10">
        <v>8</v>
      </c>
      <c r="H7884" s="14">
        <v>1000</v>
      </c>
    </row>
    <row r="7885" spans="1:8" ht="19.5" customHeight="1" x14ac:dyDescent="0.25">
      <c r="A7885" s="4">
        <v>45377</v>
      </c>
      <c r="B7885" s="3">
        <v>2356</v>
      </c>
      <c r="C7885" s="10" t="s">
        <v>72</v>
      </c>
      <c r="D7885" s="10" t="s">
        <v>126</v>
      </c>
      <c r="E7885" s="10" t="s">
        <v>978</v>
      </c>
      <c r="F7885" s="10" t="s">
        <v>25</v>
      </c>
      <c r="H7885" s="14">
        <v>8560</v>
      </c>
    </row>
    <row r="7886" spans="1:8" ht="19.5" customHeight="1" x14ac:dyDescent="0.25">
      <c r="A7886" s="4">
        <v>45377</v>
      </c>
      <c r="B7886" s="3">
        <v>2357</v>
      </c>
      <c r="C7886" s="10" t="s">
        <v>72</v>
      </c>
      <c r="D7886" s="10" t="s">
        <v>40</v>
      </c>
      <c r="E7886" s="10" t="s">
        <v>269</v>
      </c>
      <c r="F7886" s="10" t="s">
        <v>43</v>
      </c>
      <c r="H7886" s="14">
        <v>3000</v>
      </c>
    </row>
    <row r="7887" spans="1:8" ht="19.5" customHeight="1" x14ac:dyDescent="0.25">
      <c r="A7887" s="4">
        <v>45377</v>
      </c>
      <c r="B7887" s="3">
        <v>2358</v>
      </c>
      <c r="C7887" s="10" t="s">
        <v>72</v>
      </c>
      <c r="D7887" s="10" t="s">
        <v>40</v>
      </c>
      <c r="E7887" s="10" t="s">
        <v>716</v>
      </c>
      <c r="F7887" s="10" t="s">
        <v>764</v>
      </c>
      <c r="H7887" s="14">
        <v>7670</v>
      </c>
    </row>
    <row r="7888" spans="1:8" ht="19.5" customHeight="1" x14ac:dyDescent="0.25">
      <c r="A7888" s="4">
        <v>45377</v>
      </c>
      <c r="B7888" s="3">
        <v>2359</v>
      </c>
      <c r="C7888" s="10" t="s">
        <v>72</v>
      </c>
      <c r="D7888" s="10" t="s">
        <v>202</v>
      </c>
      <c r="E7888" s="10" t="s">
        <v>1013</v>
      </c>
      <c r="F7888" s="10" t="s">
        <v>25</v>
      </c>
      <c r="H7888" s="14">
        <v>8100</v>
      </c>
    </row>
    <row r="7889" spans="1:8" ht="19.5" customHeight="1" x14ac:dyDescent="0.25">
      <c r="A7889" s="4">
        <v>45377</v>
      </c>
      <c r="B7889" s="3">
        <v>2360</v>
      </c>
      <c r="C7889" s="10" t="s">
        <v>23</v>
      </c>
      <c r="D7889" s="10" t="s">
        <v>20</v>
      </c>
      <c r="E7889" s="10" t="s">
        <v>350</v>
      </c>
      <c r="H7889" s="14">
        <v>900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D7890" s="10" t="s">
        <v>20</v>
      </c>
      <c r="E7890" s="10" t="s">
        <v>44</v>
      </c>
      <c r="H7890" s="14">
        <v>240</v>
      </c>
    </row>
    <row r="7891" spans="1:8" ht="19.5" customHeight="1" x14ac:dyDescent="0.25">
      <c r="A7891" s="4">
        <v>45377</v>
      </c>
      <c r="B7891" s="3">
        <v>2360</v>
      </c>
      <c r="C7891" s="10" t="s">
        <v>172</v>
      </c>
      <c r="D7891" s="10" t="s">
        <v>295</v>
      </c>
      <c r="H7891" s="14">
        <v>100</v>
      </c>
    </row>
    <row r="7892" spans="1:8" ht="19.5" customHeight="1" x14ac:dyDescent="0.25">
      <c r="A7892" s="4">
        <v>45377</v>
      </c>
      <c r="B7892" s="3">
        <v>2360</v>
      </c>
      <c r="C7892" s="10" t="s">
        <v>23</v>
      </c>
      <c r="H7892" s="14">
        <v>100</v>
      </c>
    </row>
    <row r="7893" spans="1:8" ht="19.5" customHeight="1" x14ac:dyDescent="0.25">
      <c r="A7893" s="4">
        <v>45377</v>
      </c>
      <c r="B7893" s="3">
        <v>2361</v>
      </c>
      <c r="C7893" s="10" t="s">
        <v>24</v>
      </c>
      <c r="D7893" s="10" t="s">
        <v>174</v>
      </c>
      <c r="G7893" s="10">
        <v>7</v>
      </c>
      <c r="H7893" s="14">
        <v>2450</v>
      </c>
    </row>
    <row r="7894" spans="1:8" ht="19.5" customHeight="1" x14ac:dyDescent="0.25">
      <c r="A7894" s="4">
        <v>45377</v>
      </c>
      <c r="B7894" s="3">
        <v>2361</v>
      </c>
      <c r="C7894" s="10" t="s">
        <v>24</v>
      </c>
      <c r="D7894" s="10" t="s">
        <v>60</v>
      </c>
      <c r="E7894" s="10" t="s">
        <v>350</v>
      </c>
      <c r="H7894" s="14">
        <v>400</v>
      </c>
    </row>
    <row r="7895" spans="1:8" ht="19.5" customHeight="1" x14ac:dyDescent="0.25">
      <c r="A7895" s="4">
        <v>45377</v>
      </c>
      <c r="B7895" s="3">
        <v>2361</v>
      </c>
      <c r="C7895" s="10" t="s">
        <v>23</v>
      </c>
      <c r="D7895" s="10" t="s">
        <v>192</v>
      </c>
      <c r="E7895" s="10" t="s">
        <v>826</v>
      </c>
      <c r="H7895" s="14">
        <v>800</v>
      </c>
    </row>
    <row r="7896" spans="1:8" ht="19.5" customHeight="1" x14ac:dyDescent="0.25">
      <c r="A7896" s="4">
        <v>45377</v>
      </c>
      <c r="B7896" s="3">
        <v>2361</v>
      </c>
      <c r="C7896" s="10" t="s">
        <v>23</v>
      </c>
      <c r="D7896" s="10" t="s">
        <v>372</v>
      </c>
      <c r="H7896" s="14">
        <v>100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604</v>
      </c>
      <c r="G7897" s="10">
        <v>3</v>
      </c>
      <c r="H7897" s="14">
        <v>1200</v>
      </c>
    </row>
    <row r="7898" spans="1:8" ht="19.5" customHeight="1" x14ac:dyDescent="0.25">
      <c r="A7898" s="4">
        <v>45377</v>
      </c>
      <c r="B7898" s="3">
        <v>2362</v>
      </c>
      <c r="C7898" s="10" t="s">
        <v>172</v>
      </c>
      <c r="D7898" s="10" t="s">
        <v>296</v>
      </c>
      <c r="G7898" s="10">
        <v>10</v>
      </c>
      <c r="H7898" s="14">
        <v>1250</v>
      </c>
    </row>
    <row r="7899" spans="1:8" ht="19.5" customHeight="1" x14ac:dyDescent="0.25">
      <c r="A7899" s="4">
        <v>45377</v>
      </c>
      <c r="B7899" s="3">
        <v>2362</v>
      </c>
      <c r="C7899" s="10" t="s">
        <v>24</v>
      </c>
      <c r="D7899" s="10" t="s">
        <v>513</v>
      </c>
      <c r="E7899" s="10" t="s">
        <v>857</v>
      </c>
      <c r="H7899" s="14">
        <v>5000</v>
      </c>
    </row>
    <row r="7900" spans="1:8" ht="19.5" customHeight="1" x14ac:dyDescent="0.25">
      <c r="A7900" s="4">
        <v>45377</v>
      </c>
      <c r="B7900" s="3">
        <v>2362</v>
      </c>
      <c r="C7900" s="10" t="s">
        <v>24</v>
      </c>
      <c r="D7900" s="10" t="s">
        <v>513</v>
      </c>
      <c r="E7900" s="10" t="s">
        <v>992</v>
      </c>
      <c r="H7900" s="14">
        <v>1500</v>
      </c>
    </row>
    <row r="7901" spans="1:8" ht="19.5" customHeight="1" x14ac:dyDescent="0.25">
      <c r="A7901" s="4">
        <v>45377</v>
      </c>
      <c r="B7901" s="3">
        <v>2363</v>
      </c>
      <c r="C7901" s="10" t="s">
        <v>23</v>
      </c>
      <c r="D7901" s="10" t="s">
        <v>29</v>
      </c>
      <c r="E7901" s="10" t="s">
        <v>557</v>
      </c>
      <c r="H7901" s="14">
        <v>300</v>
      </c>
    </row>
    <row r="7902" spans="1:8" ht="19.5" customHeight="1" x14ac:dyDescent="0.25">
      <c r="A7902" s="4">
        <v>45377</v>
      </c>
      <c r="B7902" s="3">
        <v>2363</v>
      </c>
      <c r="C7902" s="10" t="s">
        <v>24</v>
      </c>
      <c r="D7902" s="10" t="s">
        <v>806</v>
      </c>
      <c r="H7902" s="14">
        <v>100</v>
      </c>
    </row>
    <row r="7903" spans="1:8" ht="19.5" customHeight="1" x14ac:dyDescent="0.25">
      <c r="A7903" s="4">
        <v>45377</v>
      </c>
      <c r="B7903" s="3">
        <v>2363</v>
      </c>
      <c r="C7903" s="10" t="s">
        <v>24</v>
      </c>
      <c r="D7903" s="10" t="s">
        <v>192</v>
      </c>
      <c r="E7903" s="10" t="s">
        <v>1140</v>
      </c>
      <c r="H7903" s="14">
        <v>4000</v>
      </c>
    </row>
    <row r="7904" spans="1:8" ht="19.5" customHeight="1" x14ac:dyDescent="0.25">
      <c r="A7904" s="4">
        <v>45377</v>
      </c>
      <c r="B7904" s="3">
        <v>2364</v>
      </c>
      <c r="C7904" s="10" t="s">
        <v>72</v>
      </c>
      <c r="D7904" s="10" t="s">
        <v>1027</v>
      </c>
      <c r="E7904" s="10" t="s">
        <v>269</v>
      </c>
      <c r="F7904" s="10" t="s">
        <v>388</v>
      </c>
      <c r="H7904" s="14">
        <v>4000</v>
      </c>
    </row>
    <row r="7905" spans="1:8" ht="19.5" customHeight="1" x14ac:dyDescent="0.25">
      <c r="A7905" s="4">
        <v>45378</v>
      </c>
      <c r="B7905" s="3">
        <v>2365</v>
      </c>
      <c r="C7905" s="10" t="s">
        <v>23</v>
      </c>
      <c r="D7905" s="10" t="s">
        <v>74</v>
      </c>
      <c r="H7905" s="14">
        <v>5000</v>
      </c>
    </row>
    <row r="7906" spans="1:8" ht="19.5" customHeight="1" x14ac:dyDescent="0.25">
      <c r="A7906" s="4">
        <v>45378</v>
      </c>
      <c r="B7906" s="3">
        <v>2365</v>
      </c>
      <c r="C7906" s="10" t="s">
        <v>172</v>
      </c>
      <c r="D7906" s="10" t="s">
        <v>74</v>
      </c>
      <c r="H7906" s="14">
        <v>11750</v>
      </c>
    </row>
    <row r="7907" spans="1:8" ht="19.5" customHeight="1" x14ac:dyDescent="0.25">
      <c r="A7907" s="4">
        <v>45378</v>
      </c>
      <c r="B7907" s="3">
        <v>2365</v>
      </c>
      <c r="C7907" s="10" t="s">
        <v>172</v>
      </c>
      <c r="D7907" s="10" t="s">
        <v>74</v>
      </c>
      <c r="H7907" s="14">
        <v>750</v>
      </c>
    </row>
    <row r="7908" spans="1:8" ht="19.5" customHeight="1" x14ac:dyDescent="0.25">
      <c r="A7908" s="4">
        <v>45378</v>
      </c>
      <c r="B7908" s="3">
        <v>2365</v>
      </c>
      <c r="C7908" s="10" t="s">
        <v>23</v>
      </c>
      <c r="D7908" s="10" t="s">
        <v>29</v>
      </c>
      <c r="H7908" s="14">
        <v>340</v>
      </c>
    </row>
    <row r="7909" spans="1:8" ht="19.5" customHeight="1" x14ac:dyDescent="0.25">
      <c r="A7909" s="4">
        <v>45378</v>
      </c>
      <c r="B7909" s="3">
        <v>2366</v>
      </c>
      <c r="C7909" s="10" t="s">
        <v>72</v>
      </c>
      <c r="D7909" s="10" t="s">
        <v>126</v>
      </c>
      <c r="E7909" s="10" t="s">
        <v>978</v>
      </c>
      <c r="F7909" s="10" t="s">
        <v>25</v>
      </c>
      <c r="H7909" s="14">
        <v>10690</v>
      </c>
    </row>
    <row r="7910" spans="1:8" ht="19.5" customHeight="1" x14ac:dyDescent="0.25">
      <c r="A7910" s="4">
        <v>45378</v>
      </c>
      <c r="B7910" s="3">
        <v>2367</v>
      </c>
      <c r="C7910" s="10" t="s">
        <v>26</v>
      </c>
      <c r="D7910" s="10" t="s">
        <v>216</v>
      </c>
      <c r="E7910" s="10" t="s">
        <v>1156</v>
      </c>
      <c r="F7910" s="10" t="s">
        <v>276</v>
      </c>
      <c r="H7910" s="14">
        <v>5000</v>
      </c>
    </row>
    <row r="7911" spans="1:8" ht="19.5" customHeight="1" x14ac:dyDescent="0.25">
      <c r="A7911" s="4">
        <v>45378</v>
      </c>
      <c r="B7911" s="3">
        <v>2368</v>
      </c>
      <c r="C7911" s="10" t="s">
        <v>72</v>
      </c>
      <c r="D7911" s="10" t="s">
        <v>202</v>
      </c>
      <c r="E7911" s="10" t="s">
        <v>1013</v>
      </c>
      <c r="F7911" s="10" t="s">
        <v>25</v>
      </c>
      <c r="H7911" s="14">
        <v>8820</v>
      </c>
    </row>
    <row r="7912" spans="1:8" ht="19.5" customHeight="1" x14ac:dyDescent="0.25">
      <c r="A7912" s="4">
        <v>45378</v>
      </c>
      <c r="B7912" s="3">
        <v>2369</v>
      </c>
      <c r="C7912" s="10" t="s">
        <v>72</v>
      </c>
      <c r="D7912" s="10" t="s">
        <v>40</v>
      </c>
      <c r="E7912" s="10" t="s">
        <v>716</v>
      </c>
      <c r="F7912" s="10" t="s">
        <v>43</v>
      </c>
      <c r="H7912" s="14">
        <v>8620</v>
      </c>
    </row>
    <row r="7913" spans="1:8" ht="19.5" customHeight="1" x14ac:dyDescent="0.25">
      <c r="A7913" s="4">
        <v>45378</v>
      </c>
      <c r="B7913" s="3">
        <v>2370</v>
      </c>
      <c r="C7913" s="10" t="s">
        <v>72</v>
      </c>
      <c r="D7913" s="10" t="s">
        <v>40</v>
      </c>
      <c r="E7913" s="10" t="s">
        <v>716</v>
      </c>
      <c r="F7913" s="10" t="s">
        <v>764</v>
      </c>
      <c r="H7913" s="14">
        <v>8940</v>
      </c>
    </row>
    <row r="7914" spans="1:8" ht="19.5" customHeight="1" x14ac:dyDescent="0.25">
      <c r="A7914" s="4">
        <v>45378</v>
      </c>
      <c r="B7914" s="3">
        <v>2371</v>
      </c>
      <c r="C7914" s="10" t="s">
        <v>24</v>
      </c>
      <c r="D7914" s="10" t="s">
        <v>174</v>
      </c>
      <c r="G7914" s="10">
        <v>6</v>
      </c>
      <c r="H7914" s="14">
        <v>2100</v>
      </c>
    </row>
    <row r="7915" spans="1:8" ht="19.5" customHeight="1" x14ac:dyDescent="0.25">
      <c r="A7915" s="4">
        <v>45378</v>
      </c>
      <c r="B7915" s="3">
        <v>2371</v>
      </c>
      <c r="C7915" s="10" t="s">
        <v>24</v>
      </c>
      <c r="D7915" s="10" t="s">
        <v>513</v>
      </c>
      <c r="E7915" s="10" t="s">
        <v>706</v>
      </c>
      <c r="H7915" s="14">
        <v>1000</v>
      </c>
    </row>
    <row r="7916" spans="1:8" ht="19.5" customHeight="1" x14ac:dyDescent="0.25">
      <c r="A7916" s="4">
        <v>45378</v>
      </c>
      <c r="B7916" s="3">
        <v>2371</v>
      </c>
      <c r="C7916" s="10" t="s">
        <v>23</v>
      </c>
      <c r="D7916" s="10" t="s">
        <v>873</v>
      </c>
      <c r="E7916" s="10" t="s">
        <v>1181</v>
      </c>
      <c r="H7916" s="14">
        <v>500</v>
      </c>
    </row>
    <row r="7917" spans="1:8" ht="19.5" customHeight="1" x14ac:dyDescent="0.25">
      <c r="A7917" s="4">
        <v>45378</v>
      </c>
      <c r="B7917" s="3">
        <v>2371</v>
      </c>
      <c r="C7917" s="10" t="s">
        <v>172</v>
      </c>
      <c r="D7917" s="10" t="s">
        <v>296</v>
      </c>
      <c r="G7917" s="10">
        <v>8</v>
      </c>
      <c r="H7917" s="14">
        <v>1000</v>
      </c>
    </row>
    <row r="7918" spans="1:8" ht="19.5" customHeight="1" x14ac:dyDescent="0.25">
      <c r="A7918" s="4">
        <v>45378</v>
      </c>
      <c r="B7918" s="3">
        <v>2372</v>
      </c>
      <c r="C7918" s="10" t="s">
        <v>24</v>
      </c>
      <c r="D7918" s="10" t="s">
        <v>604</v>
      </c>
      <c r="G7918" s="10">
        <v>3</v>
      </c>
      <c r="H7918" s="14">
        <v>1200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60</v>
      </c>
      <c r="E7919" s="10" t="s">
        <v>350</v>
      </c>
      <c r="H7919" s="14">
        <v>400</v>
      </c>
    </row>
    <row r="7920" spans="1:8" ht="19.5" customHeight="1" x14ac:dyDescent="0.25">
      <c r="A7920" s="4">
        <v>45378</v>
      </c>
      <c r="B7920" s="3">
        <v>2372</v>
      </c>
      <c r="C7920" s="10" t="s">
        <v>23</v>
      </c>
      <c r="D7920" s="10" t="s">
        <v>873</v>
      </c>
      <c r="E7920" s="10" t="s">
        <v>1154</v>
      </c>
      <c r="H7920" s="14">
        <v>500</v>
      </c>
    </row>
    <row r="7921" spans="1:8" ht="19.5" customHeight="1" x14ac:dyDescent="0.25">
      <c r="A7921" s="4">
        <v>45378</v>
      </c>
      <c r="B7921" s="3">
        <v>2372</v>
      </c>
      <c r="C7921" s="10" t="s">
        <v>24</v>
      </c>
      <c r="D7921" s="10" t="s">
        <v>513</v>
      </c>
      <c r="E7921" s="10" t="s">
        <v>992</v>
      </c>
      <c r="H7921" s="14">
        <v>500</v>
      </c>
    </row>
    <row r="7922" spans="1:8" ht="19.5" customHeight="1" x14ac:dyDescent="0.25">
      <c r="A7922" s="4">
        <v>45378</v>
      </c>
      <c r="B7922" s="3">
        <v>2373</v>
      </c>
      <c r="C7922" s="10" t="s">
        <v>926</v>
      </c>
      <c r="D7922" s="10" t="s">
        <v>45</v>
      </c>
      <c r="E7922" s="10" t="s">
        <v>885</v>
      </c>
      <c r="F7922" s="10" t="s">
        <v>1070</v>
      </c>
      <c r="G7922" s="10">
        <v>31</v>
      </c>
      <c r="H7922" s="14">
        <v>18600</v>
      </c>
    </row>
    <row r="7923" spans="1:8" ht="19.5" customHeight="1" x14ac:dyDescent="0.25">
      <c r="A7923" s="4">
        <v>45378</v>
      </c>
      <c r="B7923" s="3">
        <v>2373</v>
      </c>
      <c r="C7923" s="10" t="s">
        <v>926</v>
      </c>
      <c r="D7923" s="10" t="s">
        <v>45</v>
      </c>
      <c r="E7923" s="10" t="s">
        <v>197</v>
      </c>
      <c r="F7923" s="10" t="s">
        <v>1070</v>
      </c>
      <c r="H7923" s="14">
        <v>10000</v>
      </c>
    </row>
    <row r="7924" spans="1:8" ht="19.5" customHeight="1" x14ac:dyDescent="0.25">
      <c r="A7924" s="4">
        <v>45378</v>
      </c>
      <c r="B7924" s="3">
        <v>2374</v>
      </c>
      <c r="C7924" s="10" t="s">
        <v>926</v>
      </c>
      <c r="D7924" s="10" t="s">
        <v>58</v>
      </c>
      <c r="G7924" s="10">
        <v>25</v>
      </c>
      <c r="H7924" s="14">
        <v>5500</v>
      </c>
    </row>
    <row r="7925" spans="1:8" ht="19.5" customHeight="1" x14ac:dyDescent="0.25">
      <c r="A7925" s="4">
        <v>45378</v>
      </c>
      <c r="B7925" s="3">
        <v>2374</v>
      </c>
      <c r="C7925" s="10" t="s">
        <v>23</v>
      </c>
      <c r="D7925" s="10" t="s">
        <v>22</v>
      </c>
      <c r="H7925" s="14">
        <v>300</v>
      </c>
    </row>
    <row r="7926" spans="1:8" ht="19.5" customHeight="1" x14ac:dyDescent="0.25">
      <c r="A7926" s="4">
        <v>45378</v>
      </c>
      <c r="B7926" s="3">
        <v>2374</v>
      </c>
      <c r="C7926" s="10" t="s">
        <v>24</v>
      </c>
      <c r="D7926" s="10" t="s">
        <v>60</v>
      </c>
      <c r="E7926" s="10" t="s">
        <v>890</v>
      </c>
      <c r="H7926" s="14">
        <v>200</v>
      </c>
    </row>
    <row r="7927" spans="1:8" ht="19.5" customHeight="1" x14ac:dyDescent="0.25">
      <c r="A7927" s="4">
        <v>45378</v>
      </c>
      <c r="B7927" s="3">
        <v>2374</v>
      </c>
      <c r="C7927" s="10" t="s">
        <v>24</v>
      </c>
      <c r="D7927" s="10" t="s">
        <v>202</v>
      </c>
      <c r="E7927" s="10" t="s">
        <v>368</v>
      </c>
      <c r="H7927" s="14">
        <v>100</v>
      </c>
    </row>
    <row r="7928" spans="1:8" ht="19.5" customHeight="1" x14ac:dyDescent="0.25">
      <c r="A7928" s="4">
        <v>45379</v>
      </c>
      <c r="B7928" s="3">
        <v>2375</v>
      </c>
      <c r="C7928" s="10" t="s">
        <v>72</v>
      </c>
      <c r="D7928" s="10" t="s">
        <v>126</v>
      </c>
      <c r="E7928" s="10" t="s">
        <v>978</v>
      </c>
      <c r="F7928" s="10" t="s">
        <v>25</v>
      </c>
      <c r="H7928" s="14">
        <v>13210</v>
      </c>
    </row>
    <row r="7929" spans="1:8" ht="19.5" customHeight="1" x14ac:dyDescent="0.25">
      <c r="A7929" s="4">
        <v>45379</v>
      </c>
      <c r="B7929" s="3">
        <v>2376</v>
      </c>
      <c r="C7929" s="10" t="s">
        <v>72</v>
      </c>
      <c r="D7929" s="10" t="s">
        <v>202</v>
      </c>
      <c r="E7929" s="10" t="s">
        <v>1013</v>
      </c>
      <c r="F7929" s="10" t="s">
        <v>25</v>
      </c>
      <c r="H7929" s="14">
        <v>9720</v>
      </c>
    </row>
    <row r="7930" spans="1:8" ht="19.5" customHeight="1" x14ac:dyDescent="0.25">
      <c r="A7930" s="4">
        <v>45379</v>
      </c>
      <c r="B7930" s="3">
        <v>2377</v>
      </c>
      <c r="C7930" s="10" t="s">
        <v>72</v>
      </c>
      <c r="D7930" s="10" t="s">
        <v>40</v>
      </c>
      <c r="E7930" s="10" t="s">
        <v>716</v>
      </c>
      <c r="F7930" s="10" t="s">
        <v>43</v>
      </c>
      <c r="H7930" s="14">
        <v>12970</v>
      </c>
    </row>
    <row r="7931" spans="1:8" ht="19.5" customHeight="1" x14ac:dyDescent="0.25">
      <c r="A7931" s="4">
        <v>45379</v>
      </c>
      <c r="B7931" s="3">
        <v>2378</v>
      </c>
      <c r="C7931" s="10" t="s">
        <v>72</v>
      </c>
      <c r="D7931" s="10" t="s">
        <v>40</v>
      </c>
      <c r="E7931" s="10" t="s">
        <v>716</v>
      </c>
      <c r="F7931" s="10" t="s">
        <v>764</v>
      </c>
      <c r="H7931" s="14">
        <v>9210</v>
      </c>
    </row>
    <row r="7932" spans="1:8" ht="19.5" customHeight="1" x14ac:dyDescent="0.25">
      <c r="A7932" s="4">
        <v>45379</v>
      </c>
      <c r="B7932" s="3">
        <v>2379</v>
      </c>
      <c r="C7932" s="10" t="s">
        <v>24</v>
      </c>
      <c r="D7932" s="10" t="s">
        <v>513</v>
      </c>
      <c r="E7932" s="10" t="s">
        <v>706</v>
      </c>
      <c r="H7932" s="14">
        <v>3900</v>
      </c>
    </row>
    <row r="7933" spans="1:8" ht="19.5" customHeight="1" x14ac:dyDescent="0.25">
      <c r="A7933" s="4">
        <v>45379</v>
      </c>
      <c r="B7933" s="3">
        <v>2379</v>
      </c>
      <c r="C7933" s="10" t="s">
        <v>23</v>
      </c>
      <c r="D7933" s="10" t="s">
        <v>20</v>
      </c>
      <c r="E7933" s="10" t="s">
        <v>350</v>
      </c>
      <c r="H7933" s="14">
        <v>900</v>
      </c>
    </row>
    <row r="7934" spans="1:8" ht="19.5" customHeight="1" x14ac:dyDescent="0.25">
      <c r="A7934" s="4">
        <v>45379</v>
      </c>
      <c r="B7934" s="3">
        <v>2379</v>
      </c>
      <c r="C7934" s="10" t="s">
        <v>23</v>
      </c>
      <c r="D7934" s="10" t="s">
        <v>20</v>
      </c>
      <c r="E7934" s="10" t="s">
        <v>44</v>
      </c>
      <c r="H7934" s="14">
        <v>240</v>
      </c>
    </row>
    <row r="7935" spans="1:8" ht="19.5" customHeight="1" x14ac:dyDescent="0.25">
      <c r="A7935" s="4">
        <v>45379</v>
      </c>
      <c r="B7935" s="3">
        <v>2379</v>
      </c>
      <c r="C7935" s="10" t="s">
        <v>172</v>
      </c>
      <c r="D7935" s="10" t="s">
        <v>295</v>
      </c>
      <c r="H7935" s="14">
        <v>100</v>
      </c>
    </row>
    <row r="7936" spans="1:8" ht="19.5" customHeight="1" x14ac:dyDescent="0.25">
      <c r="A7936" s="4">
        <v>45379</v>
      </c>
      <c r="B7936" s="3">
        <v>2380</v>
      </c>
      <c r="C7936" s="10" t="s">
        <v>24</v>
      </c>
      <c r="D7936" s="10" t="s">
        <v>174</v>
      </c>
      <c r="G7936" s="10">
        <v>6</v>
      </c>
      <c r="H7936" s="14">
        <v>2100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192</v>
      </c>
      <c r="H7937" s="14">
        <v>200</v>
      </c>
    </row>
    <row r="7938" spans="1:8" ht="19.5" customHeight="1" x14ac:dyDescent="0.25">
      <c r="A7938" s="4">
        <v>45379</v>
      </c>
      <c r="B7938" s="3">
        <v>2380</v>
      </c>
      <c r="C7938" s="10" t="s">
        <v>23</v>
      </c>
      <c r="D7938" s="10" t="s">
        <v>192</v>
      </c>
      <c r="H7938" s="14">
        <v>370</v>
      </c>
    </row>
    <row r="7939" spans="1:8" ht="19.5" customHeight="1" x14ac:dyDescent="0.25">
      <c r="A7939" s="4">
        <v>45379</v>
      </c>
      <c r="B7939" s="3">
        <v>2380</v>
      </c>
      <c r="C7939" s="10" t="s">
        <v>23</v>
      </c>
      <c r="D7939" s="10" t="s">
        <v>29</v>
      </c>
      <c r="H7939" s="14">
        <v>600</v>
      </c>
    </row>
    <row r="7940" spans="1:8" ht="19.5" customHeight="1" x14ac:dyDescent="0.25">
      <c r="A7940" s="4">
        <v>45379</v>
      </c>
      <c r="B7940" s="3">
        <v>2381</v>
      </c>
      <c r="C7940" s="10" t="s">
        <v>24</v>
      </c>
      <c r="D7940" s="10" t="s">
        <v>604</v>
      </c>
      <c r="H7940" s="14">
        <v>1200</v>
      </c>
    </row>
    <row r="7941" spans="1:8" ht="19.5" customHeight="1" x14ac:dyDescent="0.25">
      <c r="A7941" s="4">
        <v>45379</v>
      </c>
      <c r="B7941" s="3">
        <v>2381</v>
      </c>
      <c r="C7941" s="10" t="s">
        <v>23</v>
      </c>
      <c r="D7941" s="10" t="s">
        <v>372</v>
      </c>
      <c r="H7941" s="14">
        <v>200</v>
      </c>
    </row>
    <row r="7942" spans="1:8" ht="19.5" customHeight="1" x14ac:dyDescent="0.25">
      <c r="A7942" s="4">
        <v>45379</v>
      </c>
      <c r="B7942" s="3">
        <v>2381</v>
      </c>
      <c r="C7942" s="10" t="s">
        <v>23</v>
      </c>
      <c r="D7942" s="10" t="s">
        <v>407</v>
      </c>
      <c r="H7942" s="14">
        <v>100</v>
      </c>
    </row>
    <row r="7943" spans="1:8" ht="19.5" customHeight="1" x14ac:dyDescent="0.25">
      <c r="A7943" s="4">
        <v>45379</v>
      </c>
      <c r="B7943" s="3">
        <v>2381</v>
      </c>
      <c r="C7943" s="10" t="s">
        <v>24</v>
      </c>
      <c r="D7943" s="10" t="s">
        <v>513</v>
      </c>
      <c r="E7943" s="10" t="s">
        <v>992</v>
      </c>
      <c r="H7943" s="14">
        <v>500</v>
      </c>
    </row>
    <row r="7944" spans="1:8" ht="19.5" customHeight="1" x14ac:dyDescent="0.25">
      <c r="A7944" s="4">
        <v>45379</v>
      </c>
      <c r="B7944" s="3">
        <v>2382</v>
      </c>
      <c r="C7944" s="10" t="s">
        <v>23</v>
      </c>
      <c r="D7944" s="10" t="s">
        <v>64</v>
      </c>
      <c r="H7944" s="14">
        <v>2800</v>
      </c>
    </row>
    <row r="7945" spans="1:8" ht="19.5" customHeight="1" x14ac:dyDescent="0.25">
      <c r="A7945" s="4">
        <v>45379</v>
      </c>
      <c r="B7945" s="3">
        <v>2382</v>
      </c>
      <c r="C7945" s="10" t="s">
        <v>24</v>
      </c>
      <c r="D7945" s="10" t="s">
        <v>60</v>
      </c>
      <c r="E7945" s="10" t="s">
        <v>350</v>
      </c>
      <c r="H7945" s="14">
        <v>400</v>
      </c>
    </row>
    <row r="7946" spans="1:8" ht="19.5" customHeight="1" x14ac:dyDescent="0.25">
      <c r="A7946" s="4">
        <v>45379</v>
      </c>
      <c r="B7946" s="3">
        <v>2383</v>
      </c>
      <c r="C7946" s="10" t="s">
        <v>926</v>
      </c>
      <c r="D7946" s="10" t="s">
        <v>45</v>
      </c>
      <c r="E7946" s="10" t="s">
        <v>197</v>
      </c>
      <c r="F7946" s="10" t="s">
        <v>1170</v>
      </c>
      <c r="H7946" s="14">
        <v>28600</v>
      </c>
    </row>
    <row r="7947" spans="1:8" ht="19.5" customHeight="1" x14ac:dyDescent="0.25">
      <c r="A7947" s="4">
        <v>45379</v>
      </c>
      <c r="B7947" s="3">
        <v>2384</v>
      </c>
      <c r="C7947" s="10" t="s">
        <v>172</v>
      </c>
      <c r="D7947" s="10" t="s">
        <v>296</v>
      </c>
      <c r="G7947" s="10">
        <v>8</v>
      </c>
      <c r="H7947" s="14">
        <v>1000</v>
      </c>
    </row>
    <row r="7948" spans="1:8" ht="19.5" customHeight="1" x14ac:dyDescent="0.25">
      <c r="A7948" s="4">
        <v>45379</v>
      </c>
      <c r="B7948" s="3">
        <v>2384</v>
      </c>
      <c r="C7948" s="10" t="s">
        <v>24</v>
      </c>
      <c r="D7948" s="10" t="s">
        <v>60</v>
      </c>
      <c r="E7948" s="10" t="s">
        <v>890</v>
      </c>
      <c r="H7948" s="14">
        <v>300</v>
      </c>
    </row>
    <row r="7949" spans="1:8" ht="19.5" customHeight="1" x14ac:dyDescent="0.25">
      <c r="A7949" s="4">
        <v>45379</v>
      </c>
      <c r="B7949" s="3">
        <v>2384</v>
      </c>
      <c r="C7949" s="10" t="s">
        <v>24</v>
      </c>
      <c r="D7949" s="10" t="s">
        <v>202</v>
      </c>
      <c r="E7949" s="10" t="s">
        <v>368</v>
      </c>
      <c r="H7949" s="14">
        <v>800</v>
      </c>
    </row>
    <row r="7950" spans="1:8" ht="19.5" customHeight="1" x14ac:dyDescent="0.25">
      <c r="A7950" s="4">
        <v>45379</v>
      </c>
      <c r="B7950" s="3">
        <v>2385</v>
      </c>
      <c r="C7950" s="10" t="s">
        <v>26</v>
      </c>
      <c r="D7950" s="10" t="s">
        <v>216</v>
      </c>
      <c r="E7950" s="10" t="s">
        <v>1156</v>
      </c>
      <c r="F7950" s="10" t="s">
        <v>999</v>
      </c>
      <c r="H7950" s="14">
        <v>3300</v>
      </c>
    </row>
    <row r="7951" spans="1:8" ht="19.5" customHeight="1" x14ac:dyDescent="0.25">
      <c r="A7951" s="4">
        <v>45380</v>
      </c>
      <c r="B7951" s="3">
        <v>2386</v>
      </c>
      <c r="C7951" s="10" t="s">
        <v>72</v>
      </c>
      <c r="D7951" s="10" t="s">
        <v>126</v>
      </c>
      <c r="E7951" s="10" t="s">
        <v>978</v>
      </c>
      <c r="F7951" s="10" t="s">
        <v>25</v>
      </c>
      <c r="H7951" s="14">
        <v>13020</v>
      </c>
    </row>
    <row r="7952" spans="1:8" ht="19.5" customHeight="1" x14ac:dyDescent="0.25">
      <c r="A7952" s="4">
        <v>45380</v>
      </c>
      <c r="B7952" s="3">
        <v>2386</v>
      </c>
      <c r="C7952" s="10" t="s">
        <v>23</v>
      </c>
      <c r="D7952" s="10" t="s">
        <v>64</v>
      </c>
      <c r="E7952" s="10" t="s">
        <v>1182</v>
      </c>
      <c r="H7952" s="14">
        <v>400</v>
      </c>
    </row>
    <row r="7953" spans="1:8" ht="19.5" customHeight="1" x14ac:dyDescent="0.25">
      <c r="A7953" s="4">
        <v>45380</v>
      </c>
      <c r="B7953" s="3">
        <v>2387</v>
      </c>
      <c r="C7953" s="10" t="s">
        <v>72</v>
      </c>
      <c r="D7953" s="10" t="s">
        <v>202</v>
      </c>
      <c r="E7953" s="10" t="s">
        <v>1013</v>
      </c>
      <c r="F7953" s="10" t="s">
        <v>25</v>
      </c>
      <c r="H7953" s="14">
        <v>4680</v>
      </c>
    </row>
    <row r="7954" spans="1:8" ht="19.5" customHeight="1" x14ac:dyDescent="0.25">
      <c r="A7954" s="4">
        <v>45380</v>
      </c>
      <c r="B7954" s="3">
        <v>2387</v>
      </c>
      <c r="C7954" s="10" t="s">
        <v>24</v>
      </c>
      <c r="D7954" s="10" t="s">
        <v>202</v>
      </c>
      <c r="E7954" s="10" t="s">
        <v>368</v>
      </c>
      <c r="H7954" s="14">
        <v>400</v>
      </c>
    </row>
    <row r="7955" spans="1:8" ht="19.5" customHeight="1" x14ac:dyDescent="0.25">
      <c r="A7955" s="4">
        <v>45380</v>
      </c>
      <c r="B7955" s="3">
        <v>2388</v>
      </c>
      <c r="C7955" s="10" t="s">
        <v>72</v>
      </c>
      <c r="D7955" s="10" t="s">
        <v>40</v>
      </c>
      <c r="E7955" s="10" t="s">
        <v>716</v>
      </c>
      <c r="F7955" s="10" t="s">
        <v>43</v>
      </c>
      <c r="H7955" s="14">
        <v>14960</v>
      </c>
    </row>
    <row r="7956" spans="1:8" ht="19.5" customHeight="1" x14ac:dyDescent="0.25">
      <c r="A7956" s="4">
        <v>45380</v>
      </c>
      <c r="B7956" s="3">
        <v>2389</v>
      </c>
      <c r="C7956" s="10" t="s">
        <v>72</v>
      </c>
      <c r="D7956" s="10" t="s">
        <v>40</v>
      </c>
      <c r="E7956" s="10" t="s">
        <v>716</v>
      </c>
      <c r="F7956" s="10" t="s">
        <v>764</v>
      </c>
      <c r="H7956" s="14">
        <v>16210</v>
      </c>
    </row>
    <row r="7957" spans="1:8" ht="19.5" customHeight="1" x14ac:dyDescent="0.25">
      <c r="A7957" s="4">
        <v>45380</v>
      </c>
      <c r="B7957" s="3">
        <v>2390</v>
      </c>
      <c r="C7957" s="10" t="s">
        <v>172</v>
      </c>
      <c r="D7957" s="10" t="s">
        <v>296</v>
      </c>
      <c r="G7957" s="10">
        <v>5</v>
      </c>
      <c r="H7957" s="14">
        <v>600</v>
      </c>
    </row>
    <row r="7958" spans="1:8" ht="19.5" customHeight="1" x14ac:dyDescent="0.25">
      <c r="A7958" s="4">
        <v>45380</v>
      </c>
      <c r="B7958" s="3">
        <v>2390</v>
      </c>
      <c r="C7958" s="10" t="s">
        <v>376</v>
      </c>
      <c r="D7958" s="10" t="s">
        <v>1183</v>
      </c>
      <c r="H7958" s="14">
        <v>52500</v>
      </c>
    </row>
    <row r="7959" spans="1:8" ht="19.5" customHeight="1" x14ac:dyDescent="0.25">
      <c r="A7959" s="4">
        <v>45380</v>
      </c>
      <c r="B7959" s="3">
        <v>2390</v>
      </c>
      <c r="C7959" s="10" t="s">
        <v>926</v>
      </c>
      <c r="D7959" s="10" t="s">
        <v>441</v>
      </c>
      <c r="E7959" s="10" t="s">
        <v>885</v>
      </c>
      <c r="H7959" s="14">
        <v>3600</v>
      </c>
    </row>
    <row r="7960" spans="1:8" ht="19.5" customHeight="1" x14ac:dyDescent="0.25">
      <c r="A7960" s="4">
        <v>45380</v>
      </c>
      <c r="B7960" s="3">
        <v>2390</v>
      </c>
      <c r="C7960" s="10" t="s">
        <v>23</v>
      </c>
      <c r="D7960" s="10" t="s">
        <v>64</v>
      </c>
      <c r="E7960" s="10" t="s">
        <v>424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174</v>
      </c>
      <c r="G7961" s="10">
        <v>5</v>
      </c>
      <c r="H7961" s="14">
        <v>1750</v>
      </c>
    </row>
    <row r="7962" spans="1:8" ht="19.5" customHeight="1" x14ac:dyDescent="0.25">
      <c r="A7962" s="4">
        <v>45380</v>
      </c>
      <c r="B7962" s="3">
        <v>2391</v>
      </c>
      <c r="C7962" s="10" t="s">
        <v>23</v>
      </c>
      <c r="D7962" s="10" t="s">
        <v>22</v>
      </c>
      <c r="E7962" s="10" t="s">
        <v>470</v>
      </c>
      <c r="H7962" s="14">
        <v>100</v>
      </c>
    </row>
    <row r="7963" spans="1:8" ht="19.5" customHeight="1" x14ac:dyDescent="0.25">
      <c r="A7963" s="4">
        <v>45380</v>
      </c>
      <c r="B7963" s="3">
        <v>2391</v>
      </c>
      <c r="C7963" s="10" t="s">
        <v>24</v>
      </c>
      <c r="D7963" s="10" t="s">
        <v>513</v>
      </c>
      <c r="E7963" s="10" t="s">
        <v>992</v>
      </c>
      <c r="H7963" s="14">
        <v>1500</v>
      </c>
    </row>
    <row r="7964" spans="1:8" ht="19.5" customHeight="1" x14ac:dyDescent="0.25">
      <c r="A7964" s="4">
        <v>45380</v>
      </c>
      <c r="B7964" s="3">
        <v>2391</v>
      </c>
      <c r="C7964" s="10" t="s">
        <v>24</v>
      </c>
      <c r="D7964" s="10" t="s">
        <v>60</v>
      </c>
      <c r="E7964" s="10" t="s">
        <v>350</v>
      </c>
      <c r="H7964" s="14">
        <v>400</v>
      </c>
    </row>
    <row r="7965" spans="1:8" ht="19.5" customHeight="1" x14ac:dyDescent="0.25">
      <c r="A7965" s="4">
        <v>45380</v>
      </c>
      <c r="B7965" s="3">
        <v>2392</v>
      </c>
      <c r="C7965" s="10" t="s">
        <v>72</v>
      </c>
      <c r="D7965" s="10" t="s">
        <v>1027</v>
      </c>
      <c r="E7965" s="10" t="s">
        <v>269</v>
      </c>
      <c r="F7965" s="10" t="s">
        <v>388</v>
      </c>
      <c r="H7965" s="14">
        <v>26000</v>
      </c>
    </row>
    <row r="7966" spans="1:8" ht="19.5" customHeight="1" x14ac:dyDescent="0.25">
      <c r="A7966" s="4">
        <v>45380</v>
      </c>
      <c r="B7966" s="3">
        <v>2392</v>
      </c>
      <c r="C7966" s="10" t="s">
        <v>23</v>
      </c>
      <c r="D7966" s="10" t="s">
        <v>64</v>
      </c>
      <c r="E7966" s="10" t="s">
        <v>205</v>
      </c>
      <c r="H7966" s="14">
        <v>1000</v>
      </c>
    </row>
    <row r="7967" spans="1:8" ht="19.5" customHeight="1" x14ac:dyDescent="0.25">
      <c r="A7967" s="4">
        <v>45380</v>
      </c>
      <c r="B7967" s="3">
        <v>2392</v>
      </c>
      <c r="C7967" s="10" t="s">
        <v>23</v>
      </c>
      <c r="D7967" s="10" t="s">
        <v>64</v>
      </c>
      <c r="E7967" s="10" t="s">
        <v>592</v>
      </c>
      <c r="H7967" s="14">
        <v>1900</v>
      </c>
    </row>
    <row r="7968" spans="1:8" ht="19.5" customHeight="1" x14ac:dyDescent="0.25">
      <c r="A7968" s="4">
        <v>45380</v>
      </c>
      <c r="B7968" s="3">
        <v>2393</v>
      </c>
      <c r="C7968" s="10" t="s">
        <v>24</v>
      </c>
      <c r="D7968" s="10" t="s">
        <v>915</v>
      </c>
      <c r="E7968" s="10" t="s">
        <v>176</v>
      </c>
      <c r="G7968" s="10">
        <v>29</v>
      </c>
      <c r="H7968" s="14">
        <v>720</v>
      </c>
    </row>
    <row r="7969" spans="1:8" ht="19.5" customHeight="1" x14ac:dyDescent="0.25">
      <c r="A7969" s="4">
        <v>45380</v>
      </c>
      <c r="B7969" s="3">
        <v>2393</v>
      </c>
      <c r="C7969" s="10" t="s">
        <v>24</v>
      </c>
      <c r="D7969" s="10" t="s">
        <v>513</v>
      </c>
      <c r="E7969" s="10" t="s">
        <v>706</v>
      </c>
      <c r="H7969" s="14">
        <v>4200</v>
      </c>
    </row>
    <row r="7970" spans="1:8" ht="19.5" customHeight="1" x14ac:dyDescent="0.25">
      <c r="A7970" s="4">
        <v>45380</v>
      </c>
      <c r="B7970" s="3">
        <v>2393</v>
      </c>
      <c r="C7970" s="10" t="s">
        <v>23</v>
      </c>
      <c r="D7970" s="10" t="s">
        <v>64</v>
      </c>
      <c r="E7970" s="10" t="s">
        <v>1161</v>
      </c>
      <c r="H7970" s="14">
        <v>300</v>
      </c>
    </row>
    <row r="7971" spans="1:8" ht="19.5" customHeight="1" x14ac:dyDescent="0.25">
      <c r="A7971" s="4">
        <v>45380</v>
      </c>
      <c r="B7971" s="3">
        <v>2393</v>
      </c>
      <c r="C7971" s="10" t="s">
        <v>23</v>
      </c>
      <c r="D7971" s="10" t="s">
        <v>192</v>
      </c>
      <c r="H7971" s="14">
        <v>100</v>
      </c>
    </row>
    <row r="7972" spans="1:8" ht="19.5" customHeight="1" x14ac:dyDescent="0.25">
      <c r="A7972" s="4">
        <v>45380</v>
      </c>
      <c r="B7972" s="3">
        <v>2394</v>
      </c>
      <c r="C7972" s="10" t="s">
        <v>26</v>
      </c>
      <c r="D7972" s="10" t="s">
        <v>216</v>
      </c>
      <c r="E7972" s="10" t="s">
        <v>1156</v>
      </c>
      <c r="F7972" s="10" t="s">
        <v>467</v>
      </c>
      <c r="H7972" s="14">
        <v>4100</v>
      </c>
    </row>
    <row r="7973" spans="1:8" ht="19.5" customHeight="1" x14ac:dyDescent="0.25">
      <c r="A7973" s="4">
        <v>45381</v>
      </c>
      <c r="B7973" s="3">
        <v>2395</v>
      </c>
      <c r="C7973" s="10" t="s">
        <v>72</v>
      </c>
      <c r="D7973" s="10" t="s">
        <v>126</v>
      </c>
      <c r="E7973" s="10" t="s">
        <v>978</v>
      </c>
      <c r="F7973" s="10" t="s">
        <v>25</v>
      </c>
      <c r="H7973" s="14">
        <v>17130</v>
      </c>
    </row>
    <row r="7974" spans="1:8" ht="19.5" customHeight="1" x14ac:dyDescent="0.25">
      <c r="A7974" s="4">
        <v>45381</v>
      </c>
      <c r="B7974" s="3">
        <v>2395</v>
      </c>
      <c r="C7974" s="10" t="s">
        <v>24</v>
      </c>
      <c r="D7974" s="10" t="s">
        <v>126</v>
      </c>
      <c r="E7974" s="10" t="s">
        <v>197</v>
      </c>
      <c r="F7974" s="10" t="s">
        <v>25</v>
      </c>
      <c r="H7974" s="14">
        <v>15000</v>
      </c>
    </row>
    <row r="7975" spans="1:8" ht="19.5" customHeight="1" x14ac:dyDescent="0.25">
      <c r="A7975" s="4">
        <v>45381</v>
      </c>
      <c r="B7975" s="3">
        <v>2395</v>
      </c>
      <c r="C7975" s="10" t="s">
        <v>23</v>
      </c>
      <c r="D7975" s="10" t="s">
        <v>64</v>
      </c>
      <c r="E7975" s="10" t="s">
        <v>1182</v>
      </c>
      <c r="H7975" s="14">
        <v>1500</v>
      </c>
    </row>
    <row r="7976" spans="1:8" ht="19.5" customHeight="1" x14ac:dyDescent="0.25">
      <c r="A7976" s="4">
        <v>45381</v>
      </c>
      <c r="B7976" s="3">
        <v>2396</v>
      </c>
      <c r="C7976" s="10" t="s">
        <v>72</v>
      </c>
      <c r="D7976" s="10" t="s">
        <v>202</v>
      </c>
      <c r="E7976" s="10" t="s">
        <v>1013</v>
      </c>
      <c r="F7976" s="10" t="s">
        <v>25</v>
      </c>
      <c r="H7976" s="14">
        <v>7560</v>
      </c>
    </row>
    <row r="7977" spans="1:8" ht="19.5" customHeight="1" x14ac:dyDescent="0.25">
      <c r="A7977" s="4">
        <v>45381</v>
      </c>
      <c r="B7977" s="3">
        <v>2396</v>
      </c>
      <c r="C7977" s="10" t="s">
        <v>24</v>
      </c>
      <c r="D7977" s="10" t="s">
        <v>202</v>
      </c>
      <c r="E7977" s="10" t="s">
        <v>368</v>
      </c>
      <c r="H7977" s="14">
        <v>2000</v>
      </c>
    </row>
    <row r="7978" spans="1:8" ht="19.5" customHeight="1" x14ac:dyDescent="0.25">
      <c r="A7978" s="4">
        <v>45381</v>
      </c>
      <c r="B7978" s="3">
        <v>2397</v>
      </c>
      <c r="C7978" s="10" t="s">
        <v>72</v>
      </c>
      <c r="D7978" s="10" t="s">
        <v>40</v>
      </c>
      <c r="E7978" s="10" t="s">
        <v>716</v>
      </c>
      <c r="F7978" s="10" t="s">
        <v>43</v>
      </c>
      <c r="H7978" s="14">
        <v>13920</v>
      </c>
    </row>
    <row r="7979" spans="1:8" ht="19.5" customHeight="1" x14ac:dyDescent="0.25">
      <c r="A7979" s="4">
        <v>45381</v>
      </c>
      <c r="B7979" s="3">
        <v>2398</v>
      </c>
      <c r="C7979" s="10" t="s">
        <v>72</v>
      </c>
      <c r="D7979" s="10" t="s">
        <v>40</v>
      </c>
      <c r="E7979" s="10" t="s">
        <v>716</v>
      </c>
      <c r="F7979" s="10" t="s">
        <v>764</v>
      </c>
      <c r="H7979" s="14">
        <v>15160</v>
      </c>
    </row>
    <row r="7980" spans="1:8" ht="19.5" customHeight="1" x14ac:dyDescent="0.25">
      <c r="A7980" s="4">
        <v>45381</v>
      </c>
      <c r="B7980" s="3">
        <v>2399</v>
      </c>
      <c r="C7980" s="10" t="s">
        <v>23</v>
      </c>
      <c r="D7980" s="10" t="s">
        <v>20</v>
      </c>
      <c r="E7980" s="10" t="s">
        <v>350</v>
      </c>
      <c r="H7980" s="14">
        <v>900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20</v>
      </c>
      <c r="E7981" s="10" t="s">
        <v>44</v>
      </c>
      <c r="H7981" s="14">
        <v>240</v>
      </c>
    </row>
    <row r="7982" spans="1:8" ht="19.5" customHeight="1" x14ac:dyDescent="0.25">
      <c r="A7982" s="4">
        <v>45381</v>
      </c>
      <c r="B7982" s="3">
        <v>2399</v>
      </c>
      <c r="C7982" s="10" t="s">
        <v>172</v>
      </c>
      <c r="D7982" s="10" t="s">
        <v>295</v>
      </c>
      <c r="H7982" s="14">
        <v>100</v>
      </c>
    </row>
    <row r="7983" spans="1:8" ht="19.5" customHeight="1" x14ac:dyDescent="0.25">
      <c r="A7983" s="4">
        <v>45381</v>
      </c>
      <c r="B7983" s="3">
        <v>2399</v>
      </c>
      <c r="C7983" s="10" t="s">
        <v>23</v>
      </c>
      <c r="D7983" s="10" t="s">
        <v>74</v>
      </c>
      <c r="H7983" s="14">
        <v>3230</v>
      </c>
    </row>
    <row r="7984" spans="1:8" ht="19.5" customHeight="1" x14ac:dyDescent="0.25">
      <c r="A7984" s="4">
        <v>45381</v>
      </c>
      <c r="B7984" s="3">
        <v>2400</v>
      </c>
      <c r="C7984" s="10" t="s">
        <v>24</v>
      </c>
      <c r="D7984" s="10" t="s">
        <v>174</v>
      </c>
      <c r="G7984" s="10">
        <v>5</v>
      </c>
      <c r="H7984" s="14">
        <v>1750</v>
      </c>
    </row>
    <row r="7985" spans="1:8" ht="19.5" customHeight="1" x14ac:dyDescent="0.25">
      <c r="A7985" s="4">
        <v>45381</v>
      </c>
      <c r="B7985" s="3">
        <v>2400</v>
      </c>
      <c r="C7985" s="10" t="s">
        <v>23</v>
      </c>
      <c r="D7985" s="10" t="s">
        <v>564</v>
      </c>
      <c r="H7985" s="14">
        <v>200</v>
      </c>
    </row>
    <row r="7986" spans="1:8" ht="19.5" customHeight="1" x14ac:dyDescent="0.25">
      <c r="A7986" s="4">
        <v>45381</v>
      </c>
      <c r="B7986" s="3">
        <v>2400</v>
      </c>
      <c r="C7986" s="10" t="s">
        <v>926</v>
      </c>
      <c r="D7986" s="10" t="s">
        <v>470</v>
      </c>
      <c r="G7986" s="10">
        <v>300</v>
      </c>
      <c r="H7986" s="14">
        <v>32610</v>
      </c>
    </row>
    <row r="7987" spans="1:8" ht="19.5" customHeight="1" x14ac:dyDescent="0.25">
      <c r="A7987" s="4">
        <v>45381</v>
      </c>
      <c r="B7987" s="3">
        <v>2400</v>
      </c>
      <c r="C7987" s="10" t="s">
        <v>24</v>
      </c>
      <c r="D7987" s="10" t="s">
        <v>60</v>
      </c>
      <c r="E7987" s="10" t="s">
        <v>350</v>
      </c>
      <c r="H7987" s="14">
        <v>400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604</v>
      </c>
      <c r="G7988" s="10">
        <v>3</v>
      </c>
      <c r="H7988" s="14">
        <v>1200</v>
      </c>
    </row>
    <row r="7989" spans="1:8" ht="19.5" customHeight="1" x14ac:dyDescent="0.25">
      <c r="A7989" s="4">
        <v>45381</v>
      </c>
      <c r="B7989" s="3">
        <v>2401</v>
      </c>
      <c r="C7989" s="10" t="s">
        <v>172</v>
      </c>
      <c r="D7989" s="10" t="s">
        <v>296</v>
      </c>
      <c r="G7989" s="10">
        <v>8</v>
      </c>
      <c r="H7989" s="14">
        <v>1000</v>
      </c>
    </row>
    <row r="7990" spans="1:8" ht="19.5" customHeight="1" x14ac:dyDescent="0.25">
      <c r="A7990" s="4">
        <v>45381</v>
      </c>
      <c r="B7990" s="3">
        <v>2401</v>
      </c>
      <c r="C7990" s="10" t="s">
        <v>24</v>
      </c>
      <c r="D7990" s="10" t="s">
        <v>513</v>
      </c>
      <c r="E7990" s="10" t="s">
        <v>992</v>
      </c>
      <c r="H7990" s="14">
        <v>2000</v>
      </c>
    </row>
    <row r="7991" spans="1:8" ht="19.5" customHeight="1" x14ac:dyDescent="0.25">
      <c r="A7991" s="4">
        <v>45381</v>
      </c>
      <c r="B7991" s="3">
        <v>2401</v>
      </c>
      <c r="C7991" s="10" t="s">
        <v>24</v>
      </c>
      <c r="D7991" s="10" t="s">
        <v>513</v>
      </c>
      <c r="E7991" s="10" t="s">
        <v>706</v>
      </c>
      <c r="H7991" s="14">
        <v>900</v>
      </c>
    </row>
    <row r="7992" spans="1:8" ht="19.5" customHeight="1" x14ac:dyDescent="0.25">
      <c r="A7992" s="4">
        <v>45381</v>
      </c>
      <c r="B7992" s="3">
        <v>2402</v>
      </c>
      <c r="C7992" s="10" t="s">
        <v>26</v>
      </c>
      <c r="D7992" s="10" t="s">
        <v>216</v>
      </c>
      <c r="E7992" s="10" t="s">
        <v>1110</v>
      </c>
      <c r="F7992" s="10" t="s">
        <v>1012</v>
      </c>
      <c r="H7992" s="14">
        <v>5000</v>
      </c>
    </row>
    <row r="7993" spans="1:8" ht="19.5" customHeight="1" x14ac:dyDescent="0.25">
      <c r="A7993" s="4">
        <v>45381</v>
      </c>
      <c r="B7993" s="3">
        <v>2403</v>
      </c>
      <c r="C7993" s="10" t="s">
        <v>26</v>
      </c>
      <c r="D7993" s="10" t="s">
        <v>216</v>
      </c>
      <c r="E7993" s="10" t="s">
        <v>1156</v>
      </c>
      <c r="F7993" s="10" t="s">
        <v>217</v>
      </c>
      <c r="H7993" s="14">
        <v>3300</v>
      </c>
    </row>
    <row r="7994" spans="1:8" ht="19.5" customHeight="1" x14ac:dyDescent="0.25">
      <c r="A7994" s="4">
        <v>45381</v>
      </c>
      <c r="B7994" s="3">
        <v>2404</v>
      </c>
      <c r="C7994" s="10" t="s">
        <v>24</v>
      </c>
      <c r="D7994" s="10" t="s">
        <v>60</v>
      </c>
      <c r="E7994" s="10" t="s">
        <v>890</v>
      </c>
      <c r="H7994" s="14">
        <v>500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64</v>
      </c>
      <c r="E7995" s="10" t="s">
        <v>1161</v>
      </c>
      <c r="H7995" s="14">
        <v>250</v>
      </c>
    </row>
    <row r="7996" spans="1:8" ht="19.5" customHeight="1" x14ac:dyDescent="0.25">
      <c r="A7996" s="4">
        <v>45381</v>
      </c>
      <c r="B7996" s="3">
        <v>2404</v>
      </c>
      <c r="C7996" s="10" t="s">
        <v>23</v>
      </c>
      <c r="D7996" s="10" t="s">
        <v>22</v>
      </c>
      <c r="H7996" s="14">
        <v>100</v>
      </c>
    </row>
    <row r="7997" spans="1:8" ht="19.5" customHeight="1" x14ac:dyDescent="0.25">
      <c r="A7997" s="4">
        <v>45381</v>
      </c>
      <c r="B7997" s="3">
        <v>2404</v>
      </c>
      <c r="C7997" s="10" t="s">
        <v>23</v>
      </c>
      <c r="D7997" s="10" t="s">
        <v>192</v>
      </c>
      <c r="H7997" s="14">
        <v>3000</v>
      </c>
    </row>
    <row r="7998" spans="1:8" ht="19.5" customHeight="1" x14ac:dyDescent="0.25">
      <c r="A7998" s="4">
        <v>45381</v>
      </c>
      <c r="B7998" s="3">
        <v>2405</v>
      </c>
      <c r="C7998" s="10" t="s">
        <v>926</v>
      </c>
      <c r="D7998" s="10" t="s">
        <v>45</v>
      </c>
      <c r="E7998" s="10" t="s">
        <v>885</v>
      </c>
      <c r="F7998" s="10" t="s">
        <v>1070</v>
      </c>
      <c r="G7998" s="10">
        <v>88</v>
      </c>
      <c r="H7998" s="14">
        <v>52800</v>
      </c>
    </row>
    <row r="7999" spans="1:8" ht="19.5" customHeight="1" x14ac:dyDescent="0.25">
      <c r="A7999" s="4">
        <v>45382</v>
      </c>
      <c r="B7999" s="3">
        <v>2406</v>
      </c>
      <c r="C7999" s="10" t="s">
        <v>72</v>
      </c>
      <c r="D7999" s="10" t="s">
        <v>126</v>
      </c>
      <c r="E7999" s="10" t="s">
        <v>978</v>
      </c>
      <c r="F7999" s="10" t="s">
        <v>25</v>
      </c>
      <c r="H7999" s="14">
        <v>12850</v>
      </c>
    </row>
    <row r="8000" spans="1:8" ht="19.5" customHeight="1" x14ac:dyDescent="0.25">
      <c r="A8000" s="4">
        <v>45382</v>
      </c>
      <c r="B8000" s="3">
        <v>2406</v>
      </c>
      <c r="C8000" s="10" t="s">
        <v>23</v>
      </c>
      <c r="D8000" s="10" t="s">
        <v>64</v>
      </c>
      <c r="E8000" s="10" t="s">
        <v>639</v>
      </c>
      <c r="H8000" s="14">
        <v>200</v>
      </c>
    </row>
    <row r="8001" spans="1:8" ht="19.5" customHeight="1" x14ac:dyDescent="0.25">
      <c r="A8001" s="4">
        <v>45382</v>
      </c>
      <c r="B8001" s="3">
        <v>2407</v>
      </c>
      <c r="C8001" s="10" t="s">
        <v>72</v>
      </c>
      <c r="D8001" s="10" t="s">
        <v>202</v>
      </c>
      <c r="E8001" s="10" t="s">
        <v>1013</v>
      </c>
      <c r="F8001" s="10" t="s">
        <v>25</v>
      </c>
      <c r="H8001" s="14">
        <v>7380</v>
      </c>
    </row>
    <row r="8002" spans="1:8" ht="19.5" customHeight="1" x14ac:dyDescent="0.25">
      <c r="A8002" s="4">
        <v>45382</v>
      </c>
      <c r="B8002" s="3">
        <v>2407</v>
      </c>
      <c r="C8002" s="10" t="s">
        <v>24</v>
      </c>
      <c r="D8002" s="10" t="s">
        <v>202</v>
      </c>
      <c r="E8002" s="10" t="s">
        <v>368</v>
      </c>
      <c r="F8002" s="10" t="s">
        <v>25</v>
      </c>
      <c r="H8002" s="14">
        <v>1400</v>
      </c>
    </row>
    <row r="8003" spans="1:8" ht="19.5" customHeight="1" x14ac:dyDescent="0.25">
      <c r="A8003" s="4">
        <v>45382</v>
      </c>
      <c r="B8003" s="3">
        <v>2408</v>
      </c>
      <c r="C8003" s="10" t="s">
        <v>72</v>
      </c>
      <c r="D8003" s="10" t="s">
        <v>40</v>
      </c>
      <c r="E8003" s="10" t="s">
        <v>716</v>
      </c>
      <c r="F8003" s="10" t="s">
        <v>43</v>
      </c>
      <c r="H8003" s="14">
        <v>13110</v>
      </c>
    </row>
    <row r="8004" spans="1:8" ht="19.5" customHeight="1" x14ac:dyDescent="0.25">
      <c r="A8004" s="4">
        <v>45382</v>
      </c>
      <c r="B8004" s="3">
        <v>2409</v>
      </c>
      <c r="C8004" s="10" t="s">
        <v>72</v>
      </c>
      <c r="D8004" s="10" t="s">
        <v>40</v>
      </c>
      <c r="E8004" s="10" t="s">
        <v>716</v>
      </c>
      <c r="F8004" s="10" t="s">
        <v>764</v>
      </c>
      <c r="H8004" s="14">
        <v>14590</v>
      </c>
    </row>
    <row r="8005" spans="1:8" ht="19.5" customHeight="1" x14ac:dyDescent="0.25">
      <c r="A8005" s="4">
        <v>45382</v>
      </c>
      <c r="B8005" s="3">
        <v>2410</v>
      </c>
      <c r="C8005" s="10" t="s">
        <v>926</v>
      </c>
      <c r="D8005" s="10" t="s">
        <v>45</v>
      </c>
      <c r="E8005" s="10" t="s">
        <v>885</v>
      </c>
      <c r="F8005" s="10" t="s">
        <v>1070</v>
      </c>
      <c r="G8005" s="10">
        <v>83</v>
      </c>
      <c r="H8005" s="14">
        <v>49800</v>
      </c>
    </row>
    <row r="8006" spans="1:8" ht="19.5" customHeight="1" x14ac:dyDescent="0.25">
      <c r="A8006" s="4">
        <v>45382</v>
      </c>
      <c r="B8006" s="3">
        <v>2411</v>
      </c>
      <c r="C8006" s="10" t="s">
        <v>926</v>
      </c>
      <c r="D8006" s="10" t="s">
        <v>45</v>
      </c>
      <c r="E8006" s="10" t="s">
        <v>885</v>
      </c>
      <c r="F8006" s="10" t="s">
        <v>1170</v>
      </c>
      <c r="G8006" s="10">
        <v>32</v>
      </c>
      <c r="H8006" s="14">
        <v>19200</v>
      </c>
    </row>
    <row r="8007" spans="1:8" ht="19.5" customHeight="1" x14ac:dyDescent="0.25">
      <c r="A8007" s="4">
        <v>45382</v>
      </c>
      <c r="B8007" s="3">
        <v>2412</v>
      </c>
      <c r="C8007" s="10" t="s">
        <v>24</v>
      </c>
      <c r="D8007" s="10" t="s">
        <v>174</v>
      </c>
      <c r="H8007" s="14">
        <v>1750</v>
      </c>
    </row>
    <row r="8008" spans="1:8" ht="19.5" customHeight="1" x14ac:dyDescent="0.25">
      <c r="A8008" s="4">
        <v>45382</v>
      </c>
      <c r="B8008" s="3">
        <v>2412</v>
      </c>
      <c r="C8008" s="10" t="s">
        <v>23</v>
      </c>
      <c r="D8008" s="10" t="s">
        <v>22</v>
      </c>
      <c r="H8008" s="14">
        <v>40</v>
      </c>
    </row>
    <row r="8009" spans="1:8" ht="19.5" customHeight="1" x14ac:dyDescent="0.25">
      <c r="A8009" s="4">
        <v>45382</v>
      </c>
      <c r="B8009" s="3">
        <v>2412</v>
      </c>
      <c r="C8009" s="10" t="s">
        <v>172</v>
      </c>
      <c r="D8009" s="10" t="s">
        <v>296</v>
      </c>
      <c r="G8009" s="10">
        <v>8</v>
      </c>
      <c r="H8009" s="14">
        <v>1000</v>
      </c>
    </row>
    <row r="8010" spans="1:8" ht="19.5" customHeight="1" x14ac:dyDescent="0.25">
      <c r="A8010" s="4">
        <v>45382</v>
      </c>
      <c r="B8010" s="3">
        <v>2412</v>
      </c>
      <c r="C8010" s="10" t="s">
        <v>24</v>
      </c>
      <c r="D8010" s="10" t="s">
        <v>60</v>
      </c>
      <c r="E8010" s="10" t="s">
        <v>350</v>
      </c>
      <c r="H8010" s="14">
        <v>400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604</v>
      </c>
      <c r="G8011" s="10">
        <v>3</v>
      </c>
      <c r="H8011" s="14">
        <v>1200</v>
      </c>
    </row>
    <row r="8012" spans="1:8" ht="19.5" customHeight="1" x14ac:dyDescent="0.25">
      <c r="A8012" s="4">
        <v>45382</v>
      </c>
      <c r="B8012" s="3">
        <v>2413</v>
      </c>
      <c r="C8012" s="10" t="s">
        <v>70</v>
      </c>
      <c r="D8012" s="10" t="s">
        <v>582</v>
      </c>
      <c r="H8012" s="14">
        <v>350</v>
      </c>
    </row>
    <row r="8013" spans="1:8" ht="19.5" customHeight="1" x14ac:dyDescent="0.25">
      <c r="A8013" s="4">
        <v>45382</v>
      </c>
      <c r="B8013" s="3">
        <v>2413</v>
      </c>
      <c r="C8013" s="10" t="s">
        <v>24</v>
      </c>
      <c r="D8013" s="10" t="s">
        <v>513</v>
      </c>
      <c r="E8013" s="10" t="s">
        <v>992</v>
      </c>
      <c r="H8013" s="14">
        <v>1250</v>
      </c>
    </row>
    <row r="8014" spans="1:8" ht="19.5" customHeight="1" x14ac:dyDescent="0.25">
      <c r="A8014" s="4">
        <v>45382</v>
      </c>
      <c r="B8014" s="3">
        <v>2413</v>
      </c>
      <c r="C8014" s="10" t="s">
        <v>24</v>
      </c>
      <c r="D8014" s="10" t="s">
        <v>60</v>
      </c>
      <c r="E8014" s="10" t="s">
        <v>890</v>
      </c>
      <c r="H8014" s="14">
        <v>500</v>
      </c>
    </row>
    <row r="8015" spans="1:8" ht="19.5" customHeight="1" x14ac:dyDescent="0.25">
      <c r="A8015" s="4">
        <v>45382</v>
      </c>
      <c r="B8015" s="3">
        <v>2414</v>
      </c>
      <c r="C8015" s="10" t="s">
        <v>926</v>
      </c>
      <c r="D8015" s="10" t="s">
        <v>45</v>
      </c>
      <c r="E8015" s="10" t="s">
        <v>197</v>
      </c>
      <c r="F8015" s="10" t="s">
        <v>912</v>
      </c>
      <c r="H8015" s="14">
        <v>20000</v>
      </c>
    </row>
    <row r="8016" spans="1:8" ht="19.5" customHeight="1" x14ac:dyDescent="0.25">
      <c r="A8016" s="4">
        <v>45382</v>
      </c>
      <c r="B8016" s="3">
        <v>2415</v>
      </c>
      <c r="C8016" s="10" t="s">
        <v>24</v>
      </c>
      <c r="D8016" s="10" t="s">
        <v>513</v>
      </c>
      <c r="E8016" s="10" t="s">
        <v>706</v>
      </c>
      <c r="H8016" s="14">
        <v>2700</v>
      </c>
    </row>
    <row r="8017" spans="1:8" ht="19.5" customHeight="1" x14ac:dyDescent="0.25">
      <c r="A8017" s="4">
        <v>45382</v>
      </c>
      <c r="B8017" s="3">
        <v>2415</v>
      </c>
      <c r="C8017" s="10" t="s">
        <v>24</v>
      </c>
      <c r="D8017" s="10" t="s">
        <v>915</v>
      </c>
      <c r="E8017" s="10" t="s">
        <v>176</v>
      </c>
      <c r="H8017" s="14">
        <v>1000</v>
      </c>
    </row>
    <row r="8018" spans="1:8" ht="19.5" customHeight="1" x14ac:dyDescent="0.25">
      <c r="A8018" s="4">
        <v>45382</v>
      </c>
      <c r="B8018" s="3">
        <v>2415</v>
      </c>
      <c r="C8018" s="10" t="s">
        <v>926</v>
      </c>
      <c r="D8018" s="10" t="s">
        <v>441</v>
      </c>
      <c r="E8018" s="10" t="s">
        <v>885</v>
      </c>
      <c r="G8018" s="10">
        <v>3</v>
      </c>
      <c r="H8018" s="14">
        <v>3600</v>
      </c>
    </row>
    <row r="8019" spans="1:8" ht="19.5" customHeight="1" x14ac:dyDescent="0.25">
      <c r="A8019" s="4">
        <v>45382</v>
      </c>
      <c r="B8019" s="3">
        <v>2415</v>
      </c>
      <c r="C8019" s="10" t="s">
        <v>23</v>
      </c>
      <c r="D8019" s="10" t="s">
        <v>64</v>
      </c>
      <c r="E8019" s="10" t="s">
        <v>639</v>
      </c>
      <c r="H8019" s="14">
        <v>100</v>
      </c>
    </row>
    <row r="8020" spans="1:8" ht="19.5" customHeight="1" x14ac:dyDescent="0.25">
      <c r="A8020" s="4">
        <v>45382</v>
      </c>
      <c r="B8020" s="3">
        <v>2416</v>
      </c>
      <c r="C8020" s="10" t="s">
        <v>70</v>
      </c>
      <c r="D8020" s="10" t="s">
        <v>37</v>
      </c>
      <c r="E8020" s="10" t="s">
        <v>1137</v>
      </c>
      <c r="H8020" s="14">
        <v>196755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192</v>
      </c>
      <c r="E8021" s="10" t="s">
        <v>1137</v>
      </c>
      <c r="H8021" s="14">
        <v>1000</v>
      </c>
    </row>
    <row r="8022" spans="1:8" ht="19.5" customHeight="1" x14ac:dyDescent="0.25">
      <c r="A8022" s="4">
        <v>45383</v>
      </c>
      <c r="B8022" s="3">
        <v>2417</v>
      </c>
      <c r="C8022" s="10" t="s">
        <v>23</v>
      </c>
      <c r="D8022" s="10" t="s">
        <v>20</v>
      </c>
      <c r="E8022" s="10" t="s">
        <v>350</v>
      </c>
      <c r="H8022" s="14">
        <v>900</v>
      </c>
    </row>
    <row r="8023" spans="1:8" ht="19.5" customHeight="1" x14ac:dyDescent="0.25">
      <c r="A8023" s="4">
        <v>45383</v>
      </c>
      <c r="B8023" s="3">
        <v>2417</v>
      </c>
      <c r="C8023" s="10" t="s">
        <v>23</v>
      </c>
      <c r="D8023" s="10" t="s">
        <v>20</v>
      </c>
      <c r="E8023" s="10" t="s">
        <v>44</v>
      </c>
      <c r="H8023" s="14">
        <v>240</v>
      </c>
    </row>
    <row r="8024" spans="1:8" ht="19.5" customHeight="1" x14ac:dyDescent="0.25">
      <c r="A8024" s="4">
        <v>45383</v>
      </c>
      <c r="B8024" s="3">
        <v>2417</v>
      </c>
      <c r="C8024" s="10" t="s">
        <v>172</v>
      </c>
      <c r="D8024" s="10" t="s">
        <v>295</v>
      </c>
      <c r="H8024" s="14">
        <v>100</v>
      </c>
    </row>
    <row r="8025" spans="1:8" ht="19.5" customHeight="1" x14ac:dyDescent="0.25">
      <c r="A8025" s="4">
        <v>45383</v>
      </c>
      <c r="B8025" s="3">
        <v>2418</v>
      </c>
      <c r="C8025" s="10" t="s">
        <v>72</v>
      </c>
      <c r="D8025" s="10" t="s">
        <v>126</v>
      </c>
      <c r="E8025" s="10" t="s">
        <v>978</v>
      </c>
      <c r="F8025" s="10" t="s">
        <v>25</v>
      </c>
      <c r="H8025" s="14">
        <v>12850</v>
      </c>
    </row>
    <row r="8026" spans="1:8" ht="19.5" customHeight="1" x14ac:dyDescent="0.25">
      <c r="A8026" s="4">
        <v>45383</v>
      </c>
      <c r="B8026" s="3">
        <v>2419</v>
      </c>
      <c r="C8026" s="10" t="s">
        <v>72</v>
      </c>
      <c r="D8026" s="10" t="s">
        <v>202</v>
      </c>
      <c r="E8026" s="10" t="s">
        <v>1013</v>
      </c>
      <c r="F8026" s="10" t="s">
        <v>25</v>
      </c>
      <c r="H8026" s="14">
        <v>7740</v>
      </c>
    </row>
    <row r="8027" spans="1:8" ht="19.5" customHeight="1" x14ac:dyDescent="0.25">
      <c r="A8027" s="4">
        <v>45383</v>
      </c>
      <c r="B8027" s="3">
        <v>2419</v>
      </c>
      <c r="C8027" s="10" t="s">
        <v>24</v>
      </c>
      <c r="D8027" s="10" t="s">
        <v>202</v>
      </c>
      <c r="E8027" s="10" t="s">
        <v>368</v>
      </c>
      <c r="F8027" s="10" t="s">
        <v>25</v>
      </c>
      <c r="H8027" s="14">
        <v>1100</v>
      </c>
    </row>
    <row r="8028" spans="1:8" ht="19.5" customHeight="1" x14ac:dyDescent="0.25">
      <c r="A8028" s="4">
        <v>45383</v>
      </c>
      <c r="B8028" s="3">
        <v>2420</v>
      </c>
      <c r="C8028" s="10" t="s">
        <v>72</v>
      </c>
      <c r="D8028" s="10" t="s">
        <v>40</v>
      </c>
      <c r="E8028" s="10" t="s">
        <v>716</v>
      </c>
      <c r="F8028" s="10" t="s">
        <v>43</v>
      </c>
      <c r="H8028" s="14">
        <v>14550</v>
      </c>
    </row>
    <row r="8029" spans="1:8" ht="19.5" customHeight="1" x14ac:dyDescent="0.25">
      <c r="A8029" s="4">
        <v>45383</v>
      </c>
      <c r="B8029" s="3">
        <v>2421</v>
      </c>
      <c r="C8029" s="10" t="s">
        <v>72</v>
      </c>
      <c r="D8029" s="10" t="s">
        <v>40</v>
      </c>
      <c r="E8029" s="10" t="s">
        <v>716</v>
      </c>
      <c r="F8029" s="10" t="s">
        <v>764</v>
      </c>
      <c r="H8029" s="14">
        <v>16480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604</v>
      </c>
      <c r="G8030" s="10">
        <v>3</v>
      </c>
      <c r="H8030" s="14">
        <v>1200</v>
      </c>
    </row>
    <row r="8031" spans="1:8" ht="19.5" customHeight="1" x14ac:dyDescent="0.25">
      <c r="A8031" s="4">
        <v>45383</v>
      </c>
      <c r="B8031" s="3">
        <v>2422</v>
      </c>
      <c r="C8031" s="10" t="s">
        <v>24</v>
      </c>
      <c r="D8031" s="10" t="s">
        <v>1184</v>
      </c>
      <c r="G8031" s="10">
        <v>4</v>
      </c>
      <c r="H8031" s="14">
        <v>1400</v>
      </c>
    </row>
    <row r="8032" spans="1:8" ht="19.5" customHeight="1" x14ac:dyDescent="0.25">
      <c r="A8032" s="4">
        <v>45383</v>
      </c>
      <c r="B8032" s="3">
        <v>2422</v>
      </c>
      <c r="C8032" s="10" t="s">
        <v>24</v>
      </c>
      <c r="D8032" s="10" t="s">
        <v>60</v>
      </c>
      <c r="E8032" s="10" t="s">
        <v>350</v>
      </c>
      <c r="H8032" s="14">
        <v>400</v>
      </c>
    </row>
    <row r="8033" spans="1:8" ht="19.5" customHeight="1" x14ac:dyDescent="0.25">
      <c r="A8033" s="4">
        <v>45383</v>
      </c>
      <c r="B8033" s="3">
        <v>2422</v>
      </c>
      <c r="C8033" s="10" t="s">
        <v>23</v>
      </c>
      <c r="D8033" s="10" t="s">
        <v>22</v>
      </c>
      <c r="H8033" s="14">
        <v>20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174</v>
      </c>
      <c r="G8034" s="10">
        <v>6</v>
      </c>
      <c r="H8034" s="14">
        <v>2100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915</v>
      </c>
      <c r="E8035" s="10" t="s">
        <v>176</v>
      </c>
      <c r="G8035" s="10">
        <v>14</v>
      </c>
      <c r="H8035" s="14">
        <v>350</v>
      </c>
    </row>
    <row r="8036" spans="1:8" ht="19.5" customHeight="1" x14ac:dyDescent="0.25">
      <c r="A8036" s="4">
        <v>45383</v>
      </c>
      <c r="B8036" s="3">
        <v>2423</v>
      </c>
      <c r="C8036" s="10" t="s">
        <v>24</v>
      </c>
      <c r="D8036" s="10" t="s">
        <v>60</v>
      </c>
      <c r="E8036" s="10" t="s">
        <v>890</v>
      </c>
      <c r="H8036" s="14">
        <v>600</v>
      </c>
    </row>
    <row r="8037" spans="1:8" ht="19.5" customHeight="1" x14ac:dyDescent="0.25">
      <c r="A8037" s="4">
        <v>45383</v>
      </c>
      <c r="B8037" s="3">
        <v>2423</v>
      </c>
      <c r="C8037" s="10" t="s">
        <v>24</v>
      </c>
      <c r="D8037" s="10" t="s">
        <v>513</v>
      </c>
      <c r="E8037" s="10" t="s">
        <v>992</v>
      </c>
      <c r="H8037" s="14">
        <v>1250</v>
      </c>
    </row>
    <row r="8038" spans="1:8" ht="19.5" customHeight="1" x14ac:dyDescent="0.25">
      <c r="A8038" s="4">
        <v>45383</v>
      </c>
      <c r="B8038" s="3">
        <v>2424</v>
      </c>
      <c r="C8038" s="10" t="s">
        <v>926</v>
      </c>
      <c r="D8038" s="10" t="s">
        <v>45</v>
      </c>
      <c r="E8038" s="10" t="s">
        <v>885</v>
      </c>
      <c r="F8038" s="10" t="s">
        <v>1070</v>
      </c>
      <c r="G8038" s="10">
        <v>113</v>
      </c>
      <c r="H8038" s="14">
        <v>67800</v>
      </c>
    </row>
    <row r="8039" spans="1:8" ht="19.5" customHeight="1" x14ac:dyDescent="0.25">
      <c r="A8039" s="4">
        <v>45383</v>
      </c>
      <c r="B8039" s="3">
        <v>2425</v>
      </c>
      <c r="C8039" s="10" t="s">
        <v>926</v>
      </c>
      <c r="D8039" s="10" t="s">
        <v>45</v>
      </c>
      <c r="E8039" s="10" t="s">
        <v>885</v>
      </c>
      <c r="F8039" s="10" t="s">
        <v>1185</v>
      </c>
      <c r="G8039" s="10">
        <v>73</v>
      </c>
      <c r="H8039" s="14">
        <v>43800</v>
      </c>
    </row>
    <row r="8040" spans="1:8" ht="19.5" customHeight="1" x14ac:dyDescent="0.25">
      <c r="A8040" s="4">
        <v>45383</v>
      </c>
      <c r="B8040" s="3">
        <v>2426</v>
      </c>
      <c r="C8040" s="10" t="s">
        <v>172</v>
      </c>
      <c r="D8040" s="10" t="s">
        <v>296</v>
      </c>
      <c r="G8040" s="10">
        <v>11</v>
      </c>
      <c r="H8040" s="14">
        <v>1370</v>
      </c>
    </row>
    <row r="8041" spans="1:8" ht="19.5" customHeight="1" x14ac:dyDescent="0.25">
      <c r="A8041" s="4">
        <v>45383</v>
      </c>
      <c r="B8041" s="3">
        <v>2426</v>
      </c>
      <c r="C8041" s="10" t="s">
        <v>23</v>
      </c>
      <c r="D8041" s="10" t="s">
        <v>29</v>
      </c>
      <c r="H8041" s="14">
        <v>200</v>
      </c>
    </row>
    <row r="8042" spans="1:8" ht="19.5" customHeight="1" x14ac:dyDescent="0.25">
      <c r="A8042" s="4">
        <v>45383</v>
      </c>
      <c r="B8042" s="3">
        <v>2426</v>
      </c>
      <c r="C8042" s="10" t="s">
        <v>24</v>
      </c>
      <c r="D8042" s="10" t="s">
        <v>1205</v>
      </c>
      <c r="E8042" s="10" t="s">
        <v>197</v>
      </c>
      <c r="H8042" s="14">
        <v>1000</v>
      </c>
    </row>
    <row r="8043" spans="1:8" ht="19.5" customHeight="1" x14ac:dyDescent="0.25">
      <c r="A8043" s="4">
        <v>45383</v>
      </c>
      <c r="B8043" s="3">
        <v>20</v>
      </c>
      <c r="C8043" s="10" t="s">
        <v>926</v>
      </c>
      <c r="D8043" s="10" t="s">
        <v>171</v>
      </c>
      <c r="E8043" s="10" t="s">
        <v>732</v>
      </c>
      <c r="F8043" s="10" t="s">
        <v>1177</v>
      </c>
      <c r="G8043" s="10">
        <v>34.284999999999997</v>
      </c>
      <c r="H8043" s="14">
        <v>647986</v>
      </c>
    </row>
    <row r="8044" spans="1:8" ht="19.5" customHeight="1" x14ac:dyDescent="0.25">
      <c r="A8044" s="4">
        <v>45383</v>
      </c>
      <c r="B8044" s="3">
        <v>2426</v>
      </c>
      <c r="C8044" s="10" t="s">
        <v>926</v>
      </c>
      <c r="D8044" s="10" t="s">
        <v>171</v>
      </c>
      <c r="E8044" s="10" t="s">
        <v>1193</v>
      </c>
      <c r="H8044" s="14">
        <v>34000</v>
      </c>
    </row>
    <row r="8045" spans="1:8" ht="19.5" customHeight="1" x14ac:dyDescent="0.25">
      <c r="A8045" s="4">
        <v>45384</v>
      </c>
      <c r="B8045" s="3">
        <v>2427</v>
      </c>
      <c r="C8045" s="10" t="s">
        <v>26</v>
      </c>
      <c r="D8045" s="10" t="s">
        <v>216</v>
      </c>
      <c r="E8045" s="10" t="s">
        <v>1156</v>
      </c>
      <c r="F8045" s="10" t="s">
        <v>30</v>
      </c>
      <c r="H8045" s="14">
        <v>2000</v>
      </c>
    </row>
    <row r="8046" spans="1:8" ht="19.5" customHeight="1" x14ac:dyDescent="0.25">
      <c r="A8046" s="4">
        <v>45384</v>
      </c>
      <c r="B8046" s="3">
        <v>2428</v>
      </c>
      <c r="C8046" s="10" t="s">
        <v>26</v>
      </c>
      <c r="D8046" s="10" t="s">
        <v>216</v>
      </c>
      <c r="E8046" s="10" t="s">
        <v>1156</v>
      </c>
      <c r="F8046" s="10" t="s">
        <v>148</v>
      </c>
      <c r="H8046" s="14">
        <v>2500</v>
      </c>
    </row>
    <row r="8047" spans="1:8" ht="19.5" customHeight="1" x14ac:dyDescent="0.25">
      <c r="A8047" s="4">
        <v>45384</v>
      </c>
      <c r="B8047" s="3">
        <v>2429</v>
      </c>
      <c r="C8047" s="10" t="s">
        <v>72</v>
      </c>
      <c r="D8047" s="10" t="s">
        <v>126</v>
      </c>
      <c r="E8047" s="10" t="s">
        <v>978</v>
      </c>
      <c r="F8047" s="10" t="s">
        <v>25</v>
      </c>
      <c r="H8047" s="14">
        <v>13380</v>
      </c>
    </row>
    <row r="8048" spans="1:8" ht="19.5" customHeight="1" x14ac:dyDescent="0.25">
      <c r="A8048" s="4">
        <v>45384</v>
      </c>
      <c r="B8048" s="3">
        <v>2430</v>
      </c>
      <c r="C8048" s="10" t="s">
        <v>72</v>
      </c>
      <c r="D8048" s="10" t="s">
        <v>202</v>
      </c>
      <c r="E8048" s="10" t="s">
        <v>1013</v>
      </c>
      <c r="F8048" s="10" t="s">
        <v>25</v>
      </c>
      <c r="H8048" s="14">
        <v>7470</v>
      </c>
    </row>
    <row r="8049" spans="1:8" ht="19.5" customHeight="1" x14ac:dyDescent="0.25">
      <c r="A8049" s="4">
        <v>45384</v>
      </c>
      <c r="B8049" s="3">
        <v>2430</v>
      </c>
      <c r="C8049" s="10" t="s">
        <v>24</v>
      </c>
      <c r="D8049" s="10" t="s">
        <v>202</v>
      </c>
      <c r="E8049" s="10" t="s">
        <v>368</v>
      </c>
      <c r="F8049" s="10" t="s">
        <v>25</v>
      </c>
      <c r="H8049" s="14">
        <v>300</v>
      </c>
    </row>
    <row r="8050" spans="1:8" ht="19.5" customHeight="1" x14ac:dyDescent="0.25">
      <c r="A8050" s="4">
        <v>45384</v>
      </c>
      <c r="B8050" s="3">
        <v>2431</v>
      </c>
      <c r="C8050" s="10" t="s">
        <v>72</v>
      </c>
      <c r="D8050" s="10" t="s">
        <v>40</v>
      </c>
      <c r="E8050" s="10" t="s">
        <v>716</v>
      </c>
      <c r="F8050" s="10" t="s">
        <v>43</v>
      </c>
      <c r="H8050" s="14">
        <v>14200</v>
      </c>
    </row>
    <row r="8051" spans="1:8" ht="19.5" customHeight="1" x14ac:dyDescent="0.25">
      <c r="A8051" s="4">
        <v>45384</v>
      </c>
      <c r="B8051" s="3">
        <v>2432</v>
      </c>
      <c r="C8051" s="10" t="s">
        <v>926</v>
      </c>
      <c r="D8051" s="10" t="s">
        <v>45</v>
      </c>
      <c r="E8051" s="10" t="s">
        <v>885</v>
      </c>
      <c r="F8051" s="10" t="s">
        <v>1070</v>
      </c>
      <c r="G8051" s="10">
        <v>54</v>
      </c>
      <c r="H8051" s="14">
        <v>32400</v>
      </c>
    </row>
    <row r="8052" spans="1:8" ht="19.5" customHeight="1" x14ac:dyDescent="0.25">
      <c r="A8052" s="4">
        <v>45384</v>
      </c>
      <c r="B8052" s="3">
        <v>2433</v>
      </c>
      <c r="C8052" s="10" t="s">
        <v>119</v>
      </c>
      <c r="F8052" s="10" t="s">
        <v>1057</v>
      </c>
      <c r="H8052" s="14">
        <v>1000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513</v>
      </c>
      <c r="E8053" s="10" t="s">
        <v>1019</v>
      </c>
      <c r="H8053" s="14">
        <v>1050</v>
      </c>
    </row>
    <row r="8054" spans="1:8" ht="19.5" customHeight="1" x14ac:dyDescent="0.25">
      <c r="A8054" s="4">
        <v>45384</v>
      </c>
      <c r="B8054" s="3">
        <v>2433</v>
      </c>
      <c r="C8054" s="10" t="s">
        <v>23</v>
      </c>
      <c r="D8054" s="10" t="s">
        <v>192</v>
      </c>
      <c r="E8054" s="10" t="s">
        <v>1147</v>
      </c>
      <c r="H8054" s="14">
        <v>300</v>
      </c>
    </row>
    <row r="8055" spans="1:8" ht="19.5" customHeight="1" x14ac:dyDescent="0.25">
      <c r="A8055" s="4">
        <v>45384</v>
      </c>
      <c r="B8055" s="3">
        <v>2433</v>
      </c>
      <c r="C8055" s="10" t="s">
        <v>24</v>
      </c>
      <c r="D8055" s="10" t="s">
        <v>60</v>
      </c>
      <c r="E8055" s="10" t="s">
        <v>350</v>
      </c>
      <c r="H8055" s="14">
        <v>400</v>
      </c>
    </row>
    <row r="8056" spans="1:8" ht="19.5" customHeight="1" x14ac:dyDescent="0.25">
      <c r="A8056" s="4">
        <v>45384</v>
      </c>
      <c r="B8056" s="3">
        <v>2434</v>
      </c>
      <c r="C8056" s="10" t="s">
        <v>926</v>
      </c>
      <c r="D8056" s="10" t="s">
        <v>45</v>
      </c>
      <c r="E8056" s="10" t="s">
        <v>885</v>
      </c>
      <c r="F8056" s="10" t="s">
        <v>1185</v>
      </c>
      <c r="G8056" s="10">
        <v>51</v>
      </c>
      <c r="H8056" s="14">
        <v>30600</v>
      </c>
    </row>
    <row r="8057" spans="1:8" ht="19.5" customHeight="1" x14ac:dyDescent="0.25">
      <c r="A8057" s="4">
        <v>45384</v>
      </c>
      <c r="B8057" s="3">
        <v>2435</v>
      </c>
      <c r="C8057" s="10" t="s">
        <v>24</v>
      </c>
      <c r="D8057" s="10" t="s">
        <v>174</v>
      </c>
      <c r="G8057" s="10">
        <v>6</v>
      </c>
      <c r="H8057" s="14">
        <v>2100</v>
      </c>
    </row>
    <row r="8058" spans="1:8" ht="19.5" customHeight="1" x14ac:dyDescent="0.25">
      <c r="A8058" s="4">
        <v>45384</v>
      </c>
      <c r="B8058" s="3">
        <v>2435</v>
      </c>
      <c r="C8058" s="10" t="s">
        <v>24</v>
      </c>
      <c r="D8058" s="10" t="s">
        <v>1184</v>
      </c>
      <c r="G8058" s="10">
        <v>2</v>
      </c>
      <c r="H8058" s="14">
        <v>700</v>
      </c>
    </row>
    <row r="8059" spans="1:8" ht="19.5" customHeight="1" x14ac:dyDescent="0.25">
      <c r="A8059" s="4">
        <v>45384</v>
      </c>
      <c r="B8059" s="3">
        <v>2435</v>
      </c>
      <c r="C8059" s="10" t="s">
        <v>926</v>
      </c>
      <c r="D8059" s="10" t="s">
        <v>58</v>
      </c>
      <c r="G8059" s="10">
        <v>25</v>
      </c>
      <c r="H8059" s="14">
        <v>5500</v>
      </c>
    </row>
    <row r="8060" spans="1:8" ht="19.5" customHeight="1" x14ac:dyDescent="0.25">
      <c r="A8060" s="4">
        <v>45384</v>
      </c>
      <c r="B8060" s="3">
        <v>2435</v>
      </c>
      <c r="C8060" s="10" t="s">
        <v>926</v>
      </c>
      <c r="D8060" s="10" t="s">
        <v>58</v>
      </c>
      <c r="E8060" s="10" t="s">
        <v>935</v>
      </c>
      <c r="H8060" s="14">
        <v>300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604</v>
      </c>
      <c r="G8061" s="10">
        <v>3</v>
      </c>
      <c r="H8061" s="14">
        <v>1200</v>
      </c>
    </row>
    <row r="8062" spans="1:8" ht="19.5" customHeight="1" x14ac:dyDescent="0.25">
      <c r="A8062" s="4">
        <v>45384</v>
      </c>
      <c r="B8062" s="3">
        <v>2436</v>
      </c>
      <c r="C8062" s="10" t="s">
        <v>24</v>
      </c>
      <c r="D8062" s="10" t="s">
        <v>513</v>
      </c>
      <c r="E8062" s="10" t="s">
        <v>992</v>
      </c>
      <c r="H8062" s="14">
        <v>500</v>
      </c>
    </row>
    <row r="8063" spans="1:8" ht="19.5" customHeight="1" x14ac:dyDescent="0.25">
      <c r="A8063" s="4">
        <v>45384</v>
      </c>
      <c r="B8063" s="3">
        <v>2436</v>
      </c>
      <c r="C8063" s="10" t="s">
        <v>24</v>
      </c>
      <c r="D8063" s="10" t="s">
        <v>915</v>
      </c>
      <c r="E8063" s="10" t="s">
        <v>176</v>
      </c>
      <c r="G8063" s="10">
        <v>66</v>
      </c>
      <c r="H8063" s="14">
        <v>1650</v>
      </c>
    </row>
    <row r="8064" spans="1:8" ht="19.5" customHeight="1" x14ac:dyDescent="0.25">
      <c r="A8064" s="4">
        <v>45384</v>
      </c>
      <c r="B8064" s="3">
        <v>2436</v>
      </c>
      <c r="C8064" s="10" t="s">
        <v>172</v>
      </c>
      <c r="D8064" s="10" t="s">
        <v>296</v>
      </c>
      <c r="G8064" s="10">
        <v>10</v>
      </c>
      <c r="H8064" s="14">
        <v>1250</v>
      </c>
    </row>
    <row r="8065" spans="1:8" ht="19.5" customHeight="1" x14ac:dyDescent="0.25">
      <c r="A8065" s="4">
        <v>45384</v>
      </c>
      <c r="B8065" s="3">
        <v>2437</v>
      </c>
      <c r="C8065" s="10" t="s">
        <v>72</v>
      </c>
      <c r="D8065" s="10" t="s">
        <v>40</v>
      </c>
      <c r="E8065" s="10" t="s">
        <v>716</v>
      </c>
      <c r="F8065" s="10" t="s">
        <v>764</v>
      </c>
      <c r="H8065" s="14">
        <v>18900</v>
      </c>
    </row>
    <row r="8066" spans="1:8" ht="19.5" customHeight="1" x14ac:dyDescent="0.25">
      <c r="A8066" s="4">
        <v>45384</v>
      </c>
      <c r="B8066" s="3">
        <v>2438</v>
      </c>
      <c r="C8066" s="10" t="s">
        <v>24</v>
      </c>
      <c r="D8066" s="10" t="s">
        <v>60</v>
      </c>
      <c r="E8066" s="10" t="s">
        <v>890</v>
      </c>
      <c r="H8066" s="14">
        <v>300</v>
      </c>
    </row>
    <row r="8067" spans="1:8" ht="19.5" customHeight="1" x14ac:dyDescent="0.25">
      <c r="A8067" s="4">
        <v>45384</v>
      </c>
      <c r="B8067" s="3">
        <v>2438</v>
      </c>
      <c r="C8067" s="10" t="s">
        <v>24</v>
      </c>
      <c r="D8067" s="10" t="s">
        <v>63</v>
      </c>
      <c r="E8067" s="10" t="s">
        <v>716</v>
      </c>
      <c r="G8067" s="10">
        <v>7</v>
      </c>
      <c r="H8067" s="14">
        <v>700</v>
      </c>
    </row>
    <row r="8068" spans="1:8" ht="19.5" customHeight="1" x14ac:dyDescent="0.25">
      <c r="A8068" s="4">
        <v>45384</v>
      </c>
      <c r="B8068" s="3">
        <v>2438</v>
      </c>
      <c r="C8068" s="10" t="s">
        <v>23</v>
      </c>
      <c r="D8068" s="10" t="s">
        <v>372</v>
      </c>
      <c r="E8068" s="10" t="s">
        <v>557</v>
      </c>
      <c r="H8068" s="14">
        <v>360</v>
      </c>
    </row>
    <row r="8069" spans="1:8" ht="19.5" customHeight="1" x14ac:dyDescent="0.25">
      <c r="A8069" s="4">
        <v>45385</v>
      </c>
      <c r="B8069" s="3">
        <v>2439</v>
      </c>
      <c r="C8069" s="10" t="s">
        <v>72</v>
      </c>
      <c r="D8069" s="10" t="s">
        <v>126</v>
      </c>
      <c r="E8069" s="10" t="s">
        <v>978</v>
      </c>
      <c r="F8069" s="10" t="s">
        <v>25</v>
      </c>
      <c r="H8069" s="14">
        <v>12850</v>
      </c>
    </row>
    <row r="8070" spans="1:8" ht="19.5" customHeight="1" x14ac:dyDescent="0.25">
      <c r="A8070" s="4">
        <v>45385</v>
      </c>
      <c r="B8070" s="3">
        <v>2439</v>
      </c>
      <c r="C8070" s="10" t="s">
        <v>24</v>
      </c>
      <c r="D8070" s="10" t="s">
        <v>126</v>
      </c>
      <c r="E8070" s="10" t="s">
        <v>368</v>
      </c>
      <c r="F8070" s="10" t="s">
        <v>25</v>
      </c>
      <c r="H8070" s="14">
        <v>2000</v>
      </c>
    </row>
    <row r="8071" spans="1:8" ht="19.5" customHeight="1" x14ac:dyDescent="0.25">
      <c r="A8071" s="4">
        <v>45385</v>
      </c>
      <c r="B8071" s="3">
        <v>2440</v>
      </c>
      <c r="C8071" s="10" t="s">
        <v>72</v>
      </c>
      <c r="D8071" s="10" t="s">
        <v>202</v>
      </c>
      <c r="E8071" s="10" t="s">
        <v>1013</v>
      </c>
      <c r="F8071" s="10" t="s">
        <v>25</v>
      </c>
      <c r="H8071" s="14">
        <v>7380</v>
      </c>
    </row>
    <row r="8072" spans="1:8" ht="19.5" customHeight="1" x14ac:dyDescent="0.25">
      <c r="A8072" s="4">
        <v>45385</v>
      </c>
      <c r="B8072" s="3">
        <v>2440</v>
      </c>
      <c r="C8072" s="10" t="s">
        <v>24</v>
      </c>
      <c r="D8072" s="10" t="s">
        <v>202</v>
      </c>
      <c r="E8072" s="10" t="s">
        <v>368</v>
      </c>
      <c r="F8072" s="10" t="s">
        <v>25</v>
      </c>
      <c r="H8072" s="14">
        <v>900</v>
      </c>
    </row>
    <row r="8073" spans="1:8" ht="19.5" customHeight="1" x14ac:dyDescent="0.25">
      <c r="A8073" s="4">
        <v>45385</v>
      </c>
      <c r="B8073" s="3">
        <v>2441</v>
      </c>
      <c r="C8073" s="10" t="s">
        <v>72</v>
      </c>
      <c r="D8073" s="10" t="s">
        <v>40</v>
      </c>
      <c r="E8073" s="10" t="s">
        <v>716</v>
      </c>
      <c r="F8073" s="10" t="s">
        <v>43</v>
      </c>
      <c r="H8073" s="14">
        <v>12290</v>
      </c>
    </row>
    <row r="8074" spans="1:8" ht="19.5" customHeight="1" x14ac:dyDescent="0.25">
      <c r="A8074" s="4">
        <v>45385</v>
      </c>
      <c r="B8074" s="3">
        <v>2442</v>
      </c>
      <c r="C8074" s="10" t="s">
        <v>72</v>
      </c>
      <c r="D8074" s="10" t="s">
        <v>40</v>
      </c>
      <c r="E8074" s="10" t="s">
        <v>716</v>
      </c>
      <c r="F8074" s="10" t="s">
        <v>764</v>
      </c>
      <c r="H8074" s="14">
        <v>15150</v>
      </c>
    </row>
    <row r="8075" spans="1:8" ht="19.5" customHeight="1" x14ac:dyDescent="0.25">
      <c r="A8075" s="4">
        <v>45385</v>
      </c>
      <c r="B8075" s="3">
        <v>2443</v>
      </c>
      <c r="C8075" s="10" t="s">
        <v>24</v>
      </c>
      <c r="D8075" s="10" t="s">
        <v>174</v>
      </c>
      <c r="G8075" s="10">
        <v>6</v>
      </c>
      <c r="H8075" s="14">
        <v>2100</v>
      </c>
    </row>
    <row r="8076" spans="1:8" ht="19.5" customHeight="1" x14ac:dyDescent="0.25">
      <c r="A8076" s="4">
        <v>45385</v>
      </c>
      <c r="B8076" s="3">
        <v>2443</v>
      </c>
      <c r="C8076" s="10" t="s">
        <v>24</v>
      </c>
      <c r="D8076" s="10" t="s">
        <v>1184</v>
      </c>
      <c r="G8076" s="10">
        <v>2</v>
      </c>
      <c r="H8076" s="14">
        <v>700</v>
      </c>
    </row>
    <row r="8077" spans="1:8" ht="19.5" customHeight="1" x14ac:dyDescent="0.25">
      <c r="A8077" s="4">
        <v>45385</v>
      </c>
      <c r="B8077" s="3">
        <v>2443</v>
      </c>
      <c r="C8077" s="10" t="s">
        <v>23</v>
      </c>
      <c r="D8077" s="10" t="s">
        <v>20</v>
      </c>
      <c r="E8077" s="10" t="s">
        <v>350</v>
      </c>
      <c r="H8077" s="14">
        <v>900</v>
      </c>
    </row>
    <row r="8078" spans="1:8" ht="19.5" customHeight="1" x14ac:dyDescent="0.25">
      <c r="A8078" s="4">
        <v>45385</v>
      </c>
      <c r="B8078" s="3">
        <v>2443</v>
      </c>
      <c r="C8078" s="10" t="s">
        <v>23</v>
      </c>
      <c r="D8078" s="10" t="s">
        <v>20</v>
      </c>
      <c r="E8078" s="10" t="s">
        <v>44</v>
      </c>
      <c r="H8078" s="14">
        <v>240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604</v>
      </c>
      <c r="G8079" s="10">
        <v>3</v>
      </c>
      <c r="H8079" s="14">
        <v>1200</v>
      </c>
    </row>
    <row r="8080" spans="1:8" ht="19.5" customHeight="1" x14ac:dyDescent="0.25">
      <c r="A8080" s="4">
        <v>45385</v>
      </c>
      <c r="B8080" s="3">
        <v>2444</v>
      </c>
      <c r="C8080" s="10" t="s">
        <v>172</v>
      </c>
      <c r="D8080" s="10" t="s">
        <v>295</v>
      </c>
      <c r="H8080" s="14">
        <v>100</v>
      </c>
    </row>
    <row r="8081" spans="1:8" ht="19.5" customHeight="1" x14ac:dyDescent="0.25">
      <c r="A8081" s="4">
        <v>45385</v>
      </c>
      <c r="B8081" s="3">
        <v>2444</v>
      </c>
      <c r="C8081" s="10" t="s">
        <v>24</v>
      </c>
      <c r="D8081" s="10" t="s">
        <v>60</v>
      </c>
      <c r="E8081" s="10" t="s">
        <v>350</v>
      </c>
      <c r="H8081" s="14">
        <v>400</v>
      </c>
    </row>
    <row r="8082" spans="1:8" ht="19.5" customHeight="1" x14ac:dyDescent="0.25">
      <c r="A8082" s="4">
        <v>45385</v>
      </c>
      <c r="B8082" s="3">
        <v>2444</v>
      </c>
      <c r="C8082" s="10" t="s">
        <v>24</v>
      </c>
      <c r="D8082" s="10" t="s">
        <v>915</v>
      </c>
      <c r="E8082" s="10" t="s">
        <v>176</v>
      </c>
      <c r="G8082" s="10">
        <v>20</v>
      </c>
      <c r="H8082" s="14">
        <v>500</v>
      </c>
    </row>
    <row r="8083" spans="1:8" ht="19.5" customHeight="1" x14ac:dyDescent="0.25">
      <c r="A8083" s="4">
        <v>45385</v>
      </c>
      <c r="B8083" s="3">
        <v>2445</v>
      </c>
      <c r="C8083" s="10" t="s">
        <v>172</v>
      </c>
      <c r="D8083" s="10" t="s">
        <v>296</v>
      </c>
      <c r="G8083" s="10">
        <v>10</v>
      </c>
      <c r="H8083" s="14">
        <v>1250</v>
      </c>
    </row>
    <row r="8084" spans="1:8" ht="19.5" customHeight="1" x14ac:dyDescent="0.25">
      <c r="A8084" s="4">
        <v>45385</v>
      </c>
      <c r="B8084" s="3">
        <v>2445</v>
      </c>
      <c r="C8084" s="10" t="s">
        <v>926</v>
      </c>
      <c r="D8084" s="10" t="s">
        <v>441</v>
      </c>
      <c r="E8084" s="10" t="s">
        <v>885</v>
      </c>
      <c r="G8084" s="10">
        <v>9</v>
      </c>
      <c r="H8084" s="14">
        <v>10800</v>
      </c>
    </row>
    <row r="8085" spans="1:8" ht="19.5" customHeight="1" x14ac:dyDescent="0.25">
      <c r="A8085" s="4">
        <v>45385</v>
      </c>
      <c r="B8085" s="3">
        <v>2445</v>
      </c>
      <c r="C8085" s="10" t="s">
        <v>24</v>
      </c>
      <c r="D8085" s="10" t="s">
        <v>63</v>
      </c>
      <c r="E8085" s="10" t="s">
        <v>716</v>
      </c>
      <c r="G8085" s="10">
        <v>5</v>
      </c>
      <c r="H8085" s="14">
        <v>500</v>
      </c>
    </row>
    <row r="8086" spans="1:8" ht="19.5" customHeight="1" x14ac:dyDescent="0.25">
      <c r="A8086" s="4">
        <v>45385</v>
      </c>
      <c r="B8086" s="3">
        <v>2445</v>
      </c>
      <c r="C8086" s="10" t="s">
        <v>23</v>
      </c>
      <c r="D8086" s="10" t="s">
        <v>64</v>
      </c>
      <c r="E8086" s="10" t="s">
        <v>343</v>
      </c>
      <c r="H8086" s="14">
        <v>400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60</v>
      </c>
      <c r="E8087" s="10" t="s">
        <v>890</v>
      </c>
      <c r="H8087" s="14">
        <v>300</v>
      </c>
    </row>
    <row r="8088" spans="1:8" ht="19.5" customHeight="1" x14ac:dyDescent="0.25">
      <c r="A8088" s="4">
        <v>45385</v>
      </c>
      <c r="B8088" s="3">
        <v>2446</v>
      </c>
      <c r="C8088" s="10" t="s">
        <v>926</v>
      </c>
      <c r="D8088" s="10" t="s">
        <v>45</v>
      </c>
      <c r="E8088" s="10" t="s">
        <v>1499</v>
      </c>
      <c r="H8088" s="14">
        <v>200</v>
      </c>
    </row>
    <row r="8089" spans="1:8" ht="19.5" customHeight="1" x14ac:dyDescent="0.25">
      <c r="A8089" s="4">
        <v>45385</v>
      </c>
      <c r="B8089" s="3">
        <v>2446</v>
      </c>
      <c r="C8089" s="10" t="s">
        <v>24</v>
      </c>
      <c r="D8089" s="10" t="s">
        <v>1205</v>
      </c>
      <c r="E8089" s="10" t="s">
        <v>197</v>
      </c>
      <c r="H8089" s="14">
        <v>5000</v>
      </c>
    </row>
    <row r="8090" spans="1:8" ht="19.5" customHeight="1" x14ac:dyDescent="0.25">
      <c r="A8090" s="4">
        <v>45386</v>
      </c>
      <c r="B8090" s="3">
        <v>21</v>
      </c>
      <c r="C8090" s="10" t="s">
        <v>926</v>
      </c>
      <c r="D8090" s="10" t="s">
        <v>171</v>
      </c>
      <c r="E8090" s="10" t="s">
        <v>732</v>
      </c>
      <c r="F8090" s="10" t="s">
        <v>1177</v>
      </c>
      <c r="G8090" s="10">
        <v>21.98</v>
      </c>
      <c r="H8090" s="14">
        <v>419818</v>
      </c>
    </row>
    <row r="8091" spans="1:8" ht="19.5" customHeight="1" x14ac:dyDescent="0.25">
      <c r="A8091" s="4">
        <v>45386</v>
      </c>
      <c r="B8091" s="3">
        <v>2447</v>
      </c>
      <c r="C8091" s="10" t="s">
        <v>926</v>
      </c>
      <c r="D8091" s="10" t="s">
        <v>171</v>
      </c>
      <c r="E8091" s="10" t="s">
        <v>1193</v>
      </c>
      <c r="H8091" s="14">
        <v>26350</v>
      </c>
    </row>
    <row r="8092" spans="1:8" ht="19.5" customHeight="1" x14ac:dyDescent="0.25">
      <c r="A8092" s="4">
        <v>45386</v>
      </c>
      <c r="B8092" s="3">
        <v>2447</v>
      </c>
      <c r="C8092" s="10" t="s">
        <v>926</v>
      </c>
      <c r="D8092" s="10" t="s">
        <v>171</v>
      </c>
      <c r="E8092" s="10" t="s">
        <v>758</v>
      </c>
      <c r="H8092" s="14">
        <v>320</v>
      </c>
    </row>
    <row r="8093" spans="1:8" ht="19.5" customHeight="1" x14ac:dyDescent="0.25">
      <c r="A8093" s="4">
        <v>45386</v>
      </c>
      <c r="B8093" s="3">
        <v>2447</v>
      </c>
      <c r="C8093" s="10" t="s">
        <v>172</v>
      </c>
      <c r="D8093" s="10" t="s">
        <v>296</v>
      </c>
      <c r="G8093" s="10">
        <v>3.5</v>
      </c>
      <c r="H8093" s="14">
        <v>400</v>
      </c>
    </row>
    <row r="8094" spans="1:8" ht="19.5" customHeight="1" x14ac:dyDescent="0.25">
      <c r="A8094" s="4">
        <v>45386</v>
      </c>
      <c r="B8094" s="3">
        <v>2447</v>
      </c>
      <c r="C8094" s="10" t="s">
        <v>23</v>
      </c>
      <c r="D8094" s="10" t="s">
        <v>29</v>
      </c>
      <c r="E8094" s="10" t="s">
        <v>361</v>
      </c>
      <c r="H8094" s="14">
        <v>260</v>
      </c>
    </row>
    <row r="8095" spans="1:8" ht="19.5" customHeight="1" x14ac:dyDescent="0.25">
      <c r="A8095" s="4">
        <v>45386</v>
      </c>
      <c r="B8095" s="3">
        <v>2448</v>
      </c>
      <c r="C8095" s="10" t="s">
        <v>72</v>
      </c>
      <c r="D8095" s="10" t="s">
        <v>126</v>
      </c>
      <c r="E8095" s="10" t="s">
        <v>978</v>
      </c>
      <c r="F8095" s="10" t="s">
        <v>25</v>
      </c>
      <c r="H8095" s="14">
        <v>8560</v>
      </c>
    </row>
    <row r="8096" spans="1:8" ht="19.5" customHeight="1" x14ac:dyDescent="0.25">
      <c r="A8096" s="4">
        <v>45386</v>
      </c>
      <c r="B8096" s="3">
        <v>2449</v>
      </c>
      <c r="C8096" s="10" t="s">
        <v>72</v>
      </c>
      <c r="D8096" s="10" t="s">
        <v>202</v>
      </c>
      <c r="E8096" s="10" t="s">
        <v>1013</v>
      </c>
      <c r="F8096" s="10" t="s">
        <v>25</v>
      </c>
      <c r="H8096" s="14">
        <v>7470</v>
      </c>
    </row>
    <row r="8097" spans="1:8" ht="19.5" customHeight="1" x14ac:dyDescent="0.25">
      <c r="A8097" s="4">
        <v>45386</v>
      </c>
      <c r="B8097" s="3">
        <v>2449</v>
      </c>
      <c r="C8097" s="10" t="s">
        <v>24</v>
      </c>
      <c r="D8097" s="10" t="s">
        <v>202</v>
      </c>
      <c r="E8097" s="10" t="s">
        <v>368</v>
      </c>
      <c r="F8097" s="10" t="s">
        <v>25</v>
      </c>
      <c r="H8097" s="14">
        <v>1300</v>
      </c>
    </row>
    <row r="8098" spans="1:8" ht="19.5" customHeight="1" x14ac:dyDescent="0.25">
      <c r="A8098" s="4">
        <v>45386</v>
      </c>
      <c r="B8098" s="3">
        <v>2450</v>
      </c>
      <c r="C8098" s="10" t="s">
        <v>72</v>
      </c>
      <c r="D8098" s="10" t="s">
        <v>40</v>
      </c>
      <c r="E8098" s="10" t="s">
        <v>716</v>
      </c>
      <c r="F8098" s="10" t="s">
        <v>43</v>
      </c>
      <c r="H8098" s="14">
        <v>14210</v>
      </c>
    </row>
    <row r="8099" spans="1:8" ht="19.5" customHeight="1" x14ac:dyDescent="0.25">
      <c r="A8099" s="4">
        <v>45386</v>
      </c>
      <c r="B8099" s="3">
        <v>2451</v>
      </c>
      <c r="C8099" s="10" t="s">
        <v>72</v>
      </c>
      <c r="D8099" s="10" t="s">
        <v>40</v>
      </c>
      <c r="E8099" s="10" t="s">
        <v>716</v>
      </c>
      <c r="F8099" s="10" t="s">
        <v>764</v>
      </c>
      <c r="H8099" s="14">
        <v>16680</v>
      </c>
    </row>
    <row r="8100" spans="1:8" ht="19.5" customHeight="1" x14ac:dyDescent="0.25">
      <c r="A8100" s="4">
        <v>45386</v>
      </c>
      <c r="B8100" s="3">
        <v>2452</v>
      </c>
      <c r="C8100" s="10" t="s">
        <v>24</v>
      </c>
      <c r="D8100" s="10" t="s">
        <v>174</v>
      </c>
      <c r="G8100" s="10">
        <v>5</v>
      </c>
      <c r="H8100" s="14">
        <v>1750</v>
      </c>
    </row>
    <row r="8101" spans="1:8" ht="19.5" customHeight="1" x14ac:dyDescent="0.25">
      <c r="A8101" s="4">
        <v>45386</v>
      </c>
      <c r="B8101" s="3">
        <v>2452</v>
      </c>
      <c r="C8101" s="10" t="s">
        <v>24</v>
      </c>
      <c r="D8101" s="10" t="s">
        <v>1184</v>
      </c>
      <c r="G8101" s="10">
        <v>2</v>
      </c>
      <c r="H8101" s="14">
        <v>700</v>
      </c>
    </row>
    <row r="8102" spans="1:8" ht="19.5" customHeight="1" x14ac:dyDescent="0.25">
      <c r="A8102" s="4">
        <v>45386</v>
      </c>
      <c r="B8102" s="3">
        <v>2452</v>
      </c>
      <c r="C8102" s="10" t="s">
        <v>23</v>
      </c>
      <c r="D8102" s="10" t="s">
        <v>372</v>
      </c>
      <c r="H8102" s="14">
        <v>1000</v>
      </c>
    </row>
    <row r="8103" spans="1:8" ht="19.5" customHeight="1" x14ac:dyDescent="0.25">
      <c r="A8103" s="4">
        <v>45386</v>
      </c>
      <c r="B8103" s="3">
        <v>2452</v>
      </c>
      <c r="C8103" s="10" t="s">
        <v>23</v>
      </c>
      <c r="D8103" s="10" t="s">
        <v>372</v>
      </c>
      <c r="E8103" s="10" t="s">
        <v>61</v>
      </c>
      <c r="F8103" s="10" t="s">
        <v>47</v>
      </c>
      <c r="H8103" s="14">
        <v>9050</v>
      </c>
    </row>
    <row r="8104" spans="1:8" ht="19.5" customHeight="1" x14ac:dyDescent="0.25">
      <c r="A8104" s="4">
        <v>45386</v>
      </c>
      <c r="B8104" s="3">
        <v>2453</v>
      </c>
      <c r="C8104" s="10" t="s">
        <v>24</v>
      </c>
      <c r="D8104" s="10" t="s">
        <v>604</v>
      </c>
      <c r="G8104" s="10">
        <v>3</v>
      </c>
      <c r="H8104" s="14">
        <v>1200</v>
      </c>
    </row>
    <row r="8105" spans="1:8" ht="19.5" customHeight="1" x14ac:dyDescent="0.25">
      <c r="A8105" s="4">
        <v>45386</v>
      </c>
      <c r="B8105" s="3">
        <v>2453</v>
      </c>
      <c r="C8105" s="10" t="s">
        <v>24</v>
      </c>
      <c r="D8105" s="10" t="s">
        <v>60</v>
      </c>
      <c r="E8105" s="10" t="s">
        <v>350</v>
      </c>
      <c r="H8105" s="14">
        <v>400</v>
      </c>
    </row>
    <row r="8106" spans="1:8" ht="19.5" customHeight="1" x14ac:dyDescent="0.25">
      <c r="A8106" s="4">
        <v>45386</v>
      </c>
      <c r="B8106" s="3">
        <v>2453</v>
      </c>
      <c r="C8106" s="10" t="s">
        <v>23</v>
      </c>
      <c r="D8106" s="10" t="s">
        <v>64</v>
      </c>
      <c r="E8106" s="10" t="s">
        <v>1161</v>
      </c>
      <c r="F8106" s="10" t="s">
        <v>21</v>
      </c>
      <c r="H8106" s="14">
        <v>2500</v>
      </c>
    </row>
    <row r="8107" spans="1:8" ht="19.5" customHeight="1" x14ac:dyDescent="0.25">
      <c r="A8107" s="4">
        <v>45386</v>
      </c>
      <c r="B8107" s="3">
        <v>2453</v>
      </c>
      <c r="C8107" s="10" t="s">
        <v>23</v>
      </c>
      <c r="D8107" s="10" t="s">
        <v>192</v>
      </c>
      <c r="H8107" s="14">
        <v>200</v>
      </c>
    </row>
    <row r="8108" spans="1:8" ht="19.5" customHeight="1" x14ac:dyDescent="0.25">
      <c r="A8108" s="4">
        <v>45386</v>
      </c>
      <c r="B8108" s="3">
        <v>2454</v>
      </c>
      <c r="C8108" s="10" t="s">
        <v>24</v>
      </c>
      <c r="D8108" s="10" t="s">
        <v>63</v>
      </c>
      <c r="E8108" s="10" t="s">
        <v>716</v>
      </c>
      <c r="G8108" s="10">
        <v>7</v>
      </c>
      <c r="H8108" s="14">
        <v>700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915</v>
      </c>
      <c r="E8109" s="10" t="s">
        <v>176</v>
      </c>
      <c r="G8109" s="10">
        <v>31</v>
      </c>
      <c r="H8109" s="14">
        <v>770</v>
      </c>
    </row>
    <row r="8110" spans="1:8" ht="19.5" customHeight="1" x14ac:dyDescent="0.25">
      <c r="A8110" s="4">
        <v>45386</v>
      </c>
      <c r="B8110" s="3">
        <v>2454</v>
      </c>
      <c r="C8110" s="10" t="s">
        <v>23</v>
      </c>
      <c r="D8110" s="10" t="s">
        <v>372</v>
      </c>
      <c r="E8110" s="10" t="s">
        <v>1137</v>
      </c>
      <c r="F8110" s="10" t="s">
        <v>47</v>
      </c>
      <c r="H8110" s="14">
        <v>800</v>
      </c>
    </row>
    <row r="8111" spans="1:8" ht="19.5" customHeight="1" x14ac:dyDescent="0.25">
      <c r="A8111" s="4">
        <v>45386</v>
      </c>
      <c r="B8111" s="3">
        <v>2454</v>
      </c>
      <c r="C8111" s="10" t="s">
        <v>24</v>
      </c>
      <c r="D8111" s="10" t="s">
        <v>513</v>
      </c>
      <c r="E8111" s="10" t="s">
        <v>992</v>
      </c>
      <c r="H8111" s="14">
        <v>250</v>
      </c>
    </row>
    <row r="8112" spans="1:8" ht="19.5" customHeight="1" x14ac:dyDescent="0.25">
      <c r="A8112" s="4">
        <v>45386</v>
      </c>
      <c r="B8112" s="3">
        <v>2455</v>
      </c>
      <c r="C8112" s="10" t="s">
        <v>926</v>
      </c>
      <c r="D8112" s="10" t="s">
        <v>45</v>
      </c>
      <c r="E8112" s="10" t="s">
        <v>197</v>
      </c>
      <c r="F8112" s="10" t="s">
        <v>1104</v>
      </c>
      <c r="H8112" s="14">
        <v>4000</v>
      </c>
    </row>
    <row r="8113" spans="1:8" ht="19.5" customHeight="1" x14ac:dyDescent="0.25">
      <c r="A8113" s="4">
        <v>45386</v>
      </c>
      <c r="B8113" s="3">
        <v>2456</v>
      </c>
      <c r="C8113" s="10" t="s">
        <v>23</v>
      </c>
      <c r="D8113" s="10" t="s">
        <v>192</v>
      </c>
      <c r="E8113" s="10" t="s">
        <v>1147</v>
      </c>
      <c r="H8113" s="14">
        <v>3000</v>
      </c>
    </row>
    <row r="8114" spans="1:8" ht="19.5" customHeight="1" x14ac:dyDescent="0.25">
      <c r="A8114" s="4">
        <v>45386</v>
      </c>
      <c r="B8114" s="3">
        <v>2456</v>
      </c>
      <c r="C8114" s="10" t="s">
        <v>24</v>
      </c>
      <c r="D8114" s="10" t="s">
        <v>63</v>
      </c>
      <c r="E8114" s="10" t="s">
        <v>716</v>
      </c>
      <c r="H8114" s="14">
        <v>2100</v>
      </c>
    </row>
    <row r="8115" spans="1:8" ht="19.5" customHeight="1" x14ac:dyDescent="0.25">
      <c r="A8115" s="4">
        <v>45386</v>
      </c>
      <c r="B8115" s="3">
        <v>2456</v>
      </c>
      <c r="C8115" s="10" t="s">
        <v>926</v>
      </c>
      <c r="D8115" s="10" t="s">
        <v>470</v>
      </c>
      <c r="G8115" s="10">
        <v>67</v>
      </c>
      <c r="H8115" s="14">
        <v>7285</v>
      </c>
    </row>
    <row r="8116" spans="1:8" ht="19.5" customHeight="1" x14ac:dyDescent="0.25">
      <c r="A8116" s="4">
        <v>45386</v>
      </c>
      <c r="B8116" s="3">
        <v>2456</v>
      </c>
      <c r="C8116" s="10" t="s">
        <v>926</v>
      </c>
      <c r="D8116" s="10" t="s">
        <v>470</v>
      </c>
      <c r="E8116" s="10" t="s">
        <v>935</v>
      </c>
      <c r="H8116" s="14">
        <v>50</v>
      </c>
    </row>
    <row r="8117" spans="1:8" ht="19.5" customHeight="1" x14ac:dyDescent="0.25">
      <c r="A8117" s="4">
        <v>45386</v>
      </c>
      <c r="B8117" s="3">
        <v>2457</v>
      </c>
      <c r="C8117" s="10" t="s">
        <v>302</v>
      </c>
      <c r="D8117" s="10" t="s">
        <v>274</v>
      </c>
      <c r="E8117" s="10" t="s">
        <v>1092</v>
      </c>
      <c r="F8117" s="10" t="s">
        <v>1186</v>
      </c>
      <c r="H8117" s="14">
        <v>10000</v>
      </c>
    </row>
    <row r="8118" spans="1:8" ht="19.5" customHeight="1" x14ac:dyDescent="0.25">
      <c r="A8118" s="4">
        <v>45387</v>
      </c>
      <c r="B8118" s="3">
        <v>2458</v>
      </c>
      <c r="C8118" s="10" t="s">
        <v>72</v>
      </c>
      <c r="D8118" s="10" t="s">
        <v>1027</v>
      </c>
      <c r="E8118" s="10" t="s">
        <v>269</v>
      </c>
      <c r="F8118" s="10" t="s">
        <v>388</v>
      </c>
      <c r="H8118" s="14">
        <v>30000</v>
      </c>
    </row>
    <row r="8119" spans="1:8" ht="19.5" customHeight="1" x14ac:dyDescent="0.25">
      <c r="A8119" s="4">
        <v>45387</v>
      </c>
      <c r="B8119" s="3">
        <v>2458</v>
      </c>
      <c r="C8119" s="10" t="s">
        <v>23</v>
      </c>
      <c r="D8119" s="10" t="s">
        <v>64</v>
      </c>
      <c r="E8119" s="10" t="s">
        <v>1161</v>
      </c>
      <c r="F8119" s="10" t="s">
        <v>388</v>
      </c>
      <c r="H8119" s="14">
        <v>1400</v>
      </c>
    </row>
    <row r="8120" spans="1:8" ht="19.5" customHeight="1" x14ac:dyDescent="0.25">
      <c r="A8120" s="4">
        <v>45387</v>
      </c>
      <c r="B8120" s="3">
        <v>2458</v>
      </c>
      <c r="C8120" s="10" t="s">
        <v>23</v>
      </c>
      <c r="D8120" s="10" t="s">
        <v>407</v>
      </c>
      <c r="E8120" s="10" t="s">
        <v>1187</v>
      </c>
      <c r="H8120" s="14">
        <v>500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64</v>
      </c>
      <c r="E8121" s="10" t="s">
        <v>205</v>
      </c>
      <c r="H8121" s="14">
        <v>1000</v>
      </c>
    </row>
    <row r="8122" spans="1:8" ht="19.5" customHeight="1" x14ac:dyDescent="0.25">
      <c r="A8122" s="4">
        <v>45387</v>
      </c>
      <c r="B8122" s="3">
        <v>2459</v>
      </c>
      <c r="C8122" s="10" t="s">
        <v>23</v>
      </c>
      <c r="D8122" s="10" t="s">
        <v>873</v>
      </c>
      <c r="E8122" s="10" t="s">
        <v>1181</v>
      </c>
      <c r="H8122" s="14">
        <v>3000</v>
      </c>
    </row>
    <row r="8123" spans="1:8" ht="19.5" customHeight="1" x14ac:dyDescent="0.25">
      <c r="A8123" s="4">
        <v>45387</v>
      </c>
      <c r="B8123" s="3">
        <v>2459</v>
      </c>
      <c r="C8123" s="10" t="s">
        <v>23</v>
      </c>
      <c r="D8123" s="10" t="s">
        <v>372</v>
      </c>
      <c r="E8123" s="10" t="s">
        <v>557</v>
      </c>
      <c r="H8123" s="14">
        <v>1040</v>
      </c>
    </row>
    <row r="8124" spans="1:8" ht="19.5" customHeight="1" x14ac:dyDescent="0.25">
      <c r="A8124" s="4">
        <v>45387</v>
      </c>
      <c r="B8124" s="3">
        <v>2459</v>
      </c>
      <c r="C8124" s="10" t="s">
        <v>24</v>
      </c>
      <c r="D8124" s="10" t="s">
        <v>60</v>
      </c>
      <c r="E8124" s="10" t="s">
        <v>350</v>
      </c>
      <c r="H8124" s="14">
        <v>400</v>
      </c>
    </row>
    <row r="8125" spans="1:8" ht="19.5" customHeight="1" x14ac:dyDescent="0.25">
      <c r="A8125" s="4">
        <v>45387</v>
      </c>
      <c r="B8125" s="3">
        <v>2460</v>
      </c>
      <c r="C8125" s="10" t="s">
        <v>72</v>
      </c>
      <c r="D8125" s="10" t="s">
        <v>202</v>
      </c>
      <c r="E8125" s="10" t="s">
        <v>1013</v>
      </c>
      <c r="F8125" s="10" t="s">
        <v>25</v>
      </c>
      <c r="H8125" s="14">
        <v>3240</v>
      </c>
    </row>
    <row r="8126" spans="1:8" ht="19.5" customHeight="1" x14ac:dyDescent="0.25">
      <c r="A8126" s="4">
        <v>45387</v>
      </c>
      <c r="B8126" s="3">
        <v>2460</v>
      </c>
      <c r="C8126" s="10" t="s">
        <v>24</v>
      </c>
      <c r="D8126" s="10" t="s">
        <v>202</v>
      </c>
      <c r="E8126" s="10" t="s">
        <v>368</v>
      </c>
      <c r="F8126" s="10" t="s">
        <v>25</v>
      </c>
      <c r="H8126" s="14">
        <v>1300</v>
      </c>
    </row>
    <row r="8127" spans="1:8" ht="19.5" customHeight="1" x14ac:dyDescent="0.25">
      <c r="A8127" s="4">
        <v>45387</v>
      </c>
      <c r="B8127" s="3">
        <v>2461</v>
      </c>
      <c r="C8127" s="10" t="s">
        <v>72</v>
      </c>
      <c r="D8127" s="10" t="s">
        <v>126</v>
      </c>
      <c r="E8127" s="10" t="s">
        <v>978</v>
      </c>
      <c r="F8127" s="10" t="s">
        <v>25</v>
      </c>
      <c r="H8127" s="14">
        <v>14980</v>
      </c>
    </row>
    <row r="8128" spans="1:8" ht="19.5" customHeight="1" x14ac:dyDescent="0.25">
      <c r="A8128" s="4">
        <v>45387</v>
      </c>
      <c r="B8128" s="3">
        <v>2461</v>
      </c>
      <c r="C8128" s="10" t="s">
        <v>23</v>
      </c>
      <c r="D8128" s="10" t="s">
        <v>873</v>
      </c>
      <c r="H8128" s="14">
        <v>1000</v>
      </c>
    </row>
    <row r="8129" spans="1:8" ht="19.5" customHeight="1" x14ac:dyDescent="0.25">
      <c r="A8129" s="4">
        <v>45387</v>
      </c>
      <c r="B8129" s="3">
        <v>2462</v>
      </c>
      <c r="C8129" s="10" t="s">
        <v>72</v>
      </c>
      <c r="D8129" s="10" t="s">
        <v>40</v>
      </c>
      <c r="E8129" s="10" t="s">
        <v>716</v>
      </c>
      <c r="F8129" s="10" t="s">
        <v>43</v>
      </c>
      <c r="H8129" s="14">
        <v>13600</v>
      </c>
    </row>
    <row r="8130" spans="1:8" ht="19.5" customHeight="1" x14ac:dyDescent="0.25">
      <c r="A8130" s="4">
        <v>45387</v>
      </c>
      <c r="B8130" s="3">
        <v>2463</v>
      </c>
      <c r="C8130" s="10" t="s">
        <v>72</v>
      </c>
      <c r="D8130" s="10" t="s">
        <v>40</v>
      </c>
      <c r="E8130" s="10" t="s">
        <v>716</v>
      </c>
      <c r="F8130" s="10" t="s">
        <v>764</v>
      </c>
      <c r="H8130" s="14">
        <v>16020</v>
      </c>
    </row>
    <row r="8131" spans="1:8" ht="19.5" customHeight="1" x14ac:dyDescent="0.25">
      <c r="A8131" s="4">
        <v>45387</v>
      </c>
      <c r="B8131" s="3">
        <v>2464</v>
      </c>
      <c r="C8131" s="10" t="s">
        <v>24</v>
      </c>
      <c r="D8131" s="10" t="s">
        <v>174</v>
      </c>
      <c r="G8131" s="10">
        <v>6</v>
      </c>
      <c r="H8131" s="14">
        <v>2100</v>
      </c>
    </row>
    <row r="8132" spans="1:8" ht="19.5" customHeight="1" x14ac:dyDescent="0.25">
      <c r="A8132" s="4">
        <v>45387</v>
      </c>
      <c r="B8132" s="3">
        <v>2464</v>
      </c>
      <c r="C8132" s="10" t="s">
        <v>23</v>
      </c>
      <c r="D8132" s="10" t="s">
        <v>20</v>
      </c>
      <c r="E8132" s="10" t="s">
        <v>350</v>
      </c>
      <c r="H8132" s="14">
        <v>900</v>
      </c>
    </row>
    <row r="8133" spans="1:8" ht="19.5" customHeight="1" x14ac:dyDescent="0.25">
      <c r="A8133" s="4">
        <v>45387</v>
      </c>
      <c r="B8133" s="3">
        <v>2464</v>
      </c>
      <c r="C8133" s="10" t="s">
        <v>23</v>
      </c>
      <c r="D8133" s="10" t="s">
        <v>20</v>
      </c>
      <c r="E8133" s="10" t="s">
        <v>44</v>
      </c>
      <c r="H8133" s="14">
        <v>240</v>
      </c>
    </row>
    <row r="8134" spans="1:8" ht="19.5" customHeight="1" x14ac:dyDescent="0.25">
      <c r="A8134" s="4">
        <v>45387</v>
      </c>
      <c r="B8134" s="3">
        <v>2464</v>
      </c>
      <c r="C8134" s="10" t="s">
        <v>172</v>
      </c>
      <c r="D8134" s="10" t="s">
        <v>295</v>
      </c>
      <c r="H8134" s="14">
        <v>100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604</v>
      </c>
      <c r="G8135" s="10">
        <v>3</v>
      </c>
      <c r="H8135" s="14">
        <v>1200</v>
      </c>
    </row>
    <row r="8136" spans="1:8" ht="19.5" customHeight="1" x14ac:dyDescent="0.25">
      <c r="A8136" s="4">
        <v>45387</v>
      </c>
      <c r="B8136" s="3">
        <v>2465</v>
      </c>
      <c r="C8136" s="10" t="s">
        <v>172</v>
      </c>
      <c r="D8136" s="10" t="s">
        <v>296</v>
      </c>
      <c r="G8136" s="10">
        <v>8</v>
      </c>
      <c r="H8136" s="14">
        <v>1000</v>
      </c>
    </row>
    <row r="8137" spans="1:8" ht="19.5" customHeight="1" x14ac:dyDescent="0.25">
      <c r="A8137" s="4">
        <v>45387</v>
      </c>
      <c r="B8137" s="3">
        <v>2465</v>
      </c>
      <c r="C8137" s="10" t="s">
        <v>24</v>
      </c>
      <c r="D8137" s="10" t="s">
        <v>513</v>
      </c>
      <c r="E8137" s="10" t="s">
        <v>992</v>
      </c>
      <c r="H8137" s="14">
        <v>250</v>
      </c>
    </row>
    <row r="8138" spans="1:8" ht="19.5" customHeight="1" x14ac:dyDescent="0.25">
      <c r="A8138" s="4">
        <v>45387</v>
      </c>
      <c r="B8138" s="3">
        <v>2465</v>
      </c>
      <c r="C8138" s="10" t="s">
        <v>926</v>
      </c>
      <c r="D8138" s="10" t="s">
        <v>470</v>
      </c>
      <c r="E8138" s="10" t="s">
        <v>935</v>
      </c>
      <c r="H8138" s="14">
        <v>100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60</v>
      </c>
      <c r="E8139" s="10" t="s">
        <v>890</v>
      </c>
      <c r="H8139" s="14">
        <v>300</v>
      </c>
    </row>
    <row r="8140" spans="1:8" ht="19.5" customHeight="1" x14ac:dyDescent="0.25">
      <c r="A8140" s="4">
        <v>45387</v>
      </c>
      <c r="B8140" s="3">
        <v>2466</v>
      </c>
      <c r="C8140" s="10" t="s">
        <v>926</v>
      </c>
      <c r="D8140" s="10" t="s">
        <v>470</v>
      </c>
      <c r="G8140" s="10">
        <v>300</v>
      </c>
      <c r="H8140" s="14">
        <v>32610</v>
      </c>
    </row>
    <row r="8141" spans="1:8" ht="19.5" customHeight="1" x14ac:dyDescent="0.25">
      <c r="A8141" s="4">
        <v>45387</v>
      </c>
      <c r="B8141" s="3">
        <v>2466</v>
      </c>
      <c r="C8141" s="10" t="s">
        <v>24</v>
      </c>
      <c r="D8141" s="10" t="s">
        <v>915</v>
      </c>
      <c r="E8141" s="10" t="s">
        <v>176</v>
      </c>
      <c r="G8141" s="10">
        <v>20</v>
      </c>
      <c r="H8141" s="14">
        <v>500</v>
      </c>
    </row>
    <row r="8142" spans="1:8" ht="19.5" customHeight="1" x14ac:dyDescent="0.25">
      <c r="A8142" s="4">
        <v>45387</v>
      </c>
      <c r="B8142" s="3">
        <v>2466</v>
      </c>
      <c r="C8142" s="10" t="s">
        <v>23</v>
      </c>
      <c r="D8142" s="10" t="s">
        <v>64</v>
      </c>
      <c r="H8142" s="14">
        <v>100</v>
      </c>
    </row>
    <row r="8143" spans="1:8" ht="19.5" customHeight="1" x14ac:dyDescent="0.25">
      <c r="A8143" s="4">
        <v>45388</v>
      </c>
      <c r="B8143" s="3">
        <v>2467</v>
      </c>
      <c r="C8143" s="10" t="s">
        <v>72</v>
      </c>
      <c r="D8143" s="10" t="s">
        <v>126</v>
      </c>
      <c r="E8143" s="10" t="s">
        <v>978</v>
      </c>
      <c r="F8143" s="10" t="s">
        <v>25</v>
      </c>
      <c r="H8143" s="14">
        <v>8560</v>
      </c>
    </row>
    <row r="8144" spans="1:8" ht="19.5" customHeight="1" x14ac:dyDescent="0.25">
      <c r="A8144" s="4">
        <v>45388</v>
      </c>
      <c r="B8144" s="3">
        <v>2467</v>
      </c>
      <c r="C8144" s="10" t="s">
        <v>24</v>
      </c>
      <c r="D8144" s="10" t="s">
        <v>126</v>
      </c>
      <c r="E8144" s="10" t="s">
        <v>368</v>
      </c>
      <c r="F8144" s="10" t="s">
        <v>25</v>
      </c>
      <c r="H8144" s="14">
        <v>800</v>
      </c>
    </row>
    <row r="8145" spans="1:8" ht="19.5" customHeight="1" x14ac:dyDescent="0.25">
      <c r="A8145" s="4">
        <v>45388</v>
      </c>
      <c r="B8145" s="3">
        <v>2468</v>
      </c>
      <c r="C8145" s="10" t="s">
        <v>72</v>
      </c>
      <c r="D8145" s="10" t="s">
        <v>202</v>
      </c>
      <c r="E8145" s="10" t="s">
        <v>1013</v>
      </c>
      <c r="F8145" s="10" t="s">
        <v>25</v>
      </c>
      <c r="H8145" s="14">
        <v>8190</v>
      </c>
    </row>
    <row r="8146" spans="1:8" ht="19.5" customHeight="1" x14ac:dyDescent="0.25">
      <c r="A8146" s="4">
        <v>45388</v>
      </c>
      <c r="B8146" s="3">
        <v>2468</v>
      </c>
      <c r="C8146" s="10" t="s">
        <v>24</v>
      </c>
      <c r="D8146" s="10" t="s">
        <v>202</v>
      </c>
      <c r="E8146" s="10" t="s">
        <v>368</v>
      </c>
      <c r="F8146" s="10" t="s">
        <v>25</v>
      </c>
      <c r="H8146" s="14">
        <v>2000</v>
      </c>
    </row>
    <row r="8147" spans="1:8" ht="19.5" customHeight="1" x14ac:dyDescent="0.25">
      <c r="A8147" s="4">
        <v>45388</v>
      </c>
      <c r="B8147" s="3">
        <v>2469</v>
      </c>
      <c r="C8147" s="10" t="s">
        <v>72</v>
      </c>
      <c r="D8147" s="10" t="s">
        <v>40</v>
      </c>
      <c r="E8147" s="10" t="s">
        <v>716</v>
      </c>
      <c r="F8147" s="10" t="s">
        <v>43</v>
      </c>
      <c r="H8147" s="14">
        <v>9930</v>
      </c>
    </row>
    <row r="8148" spans="1:8" ht="19.5" customHeight="1" x14ac:dyDescent="0.25">
      <c r="A8148" s="4">
        <v>45388</v>
      </c>
      <c r="B8148" s="3">
        <v>2470</v>
      </c>
      <c r="C8148" s="10" t="s">
        <v>72</v>
      </c>
      <c r="D8148" s="10" t="s">
        <v>40</v>
      </c>
      <c r="E8148" s="10" t="s">
        <v>716</v>
      </c>
      <c r="F8148" s="10" t="s">
        <v>764</v>
      </c>
      <c r="H8148" s="14">
        <v>13770</v>
      </c>
    </row>
    <row r="8149" spans="1:8" ht="19.5" customHeight="1" x14ac:dyDescent="0.25">
      <c r="A8149" s="4">
        <v>45388</v>
      </c>
      <c r="B8149" s="3">
        <v>2471</v>
      </c>
      <c r="C8149" s="10" t="s">
        <v>24</v>
      </c>
      <c r="D8149" s="10" t="s">
        <v>174</v>
      </c>
      <c r="G8149" s="10">
        <v>7</v>
      </c>
      <c r="H8149" s="14">
        <v>2450</v>
      </c>
    </row>
    <row r="8150" spans="1:8" ht="19.5" customHeight="1" x14ac:dyDescent="0.25">
      <c r="A8150" s="4">
        <v>45388</v>
      </c>
      <c r="B8150" s="3">
        <v>2471</v>
      </c>
      <c r="C8150" s="10" t="s">
        <v>23</v>
      </c>
      <c r="D8150" s="10" t="s">
        <v>372</v>
      </c>
      <c r="E8150" s="10" t="s">
        <v>211</v>
      </c>
      <c r="H8150" s="14">
        <v>200</v>
      </c>
    </row>
    <row r="8151" spans="1:8" ht="19.5" customHeight="1" x14ac:dyDescent="0.25">
      <c r="A8151" s="4">
        <v>45388</v>
      </c>
      <c r="B8151" s="3">
        <v>2471</v>
      </c>
      <c r="C8151" s="10" t="s">
        <v>23</v>
      </c>
      <c r="D8151" s="10" t="s">
        <v>22</v>
      </c>
      <c r="H8151" s="14">
        <v>100</v>
      </c>
    </row>
    <row r="8152" spans="1:8" ht="19.5" customHeight="1" x14ac:dyDescent="0.25">
      <c r="A8152" s="4">
        <v>45388</v>
      </c>
      <c r="B8152" s="3">
        <v>2471</v>
      </c>
      <c r="C8152" s="10" t="s">
        <v>24</v>
      </c>
      <c r="D8152" s="10" t="s">
        <v>60</v>
      </c>
      <c r="E8152" s="10" t="s">
        <v>890</v>
      </c>
      <c r="H8152" s="14">
        <v>450</v>
      </c>
    </row>
    <row r="8153" spans="1:8" ht="19.5" customHeight="1" x14ac:dyDescent="0.25">
      <c r="A8153" s="4">
        <v>45388</v>
      </c>
      <c r="B8153" s="3">
        <v>2472</v>
      </c>
      <c r="C8153" s="10" t="s">
        <v>24</v>
      </c>
      <c r="D8153" s="10" t="s">
        <v>604</v>
      </c>
      <c r="G8153" s="10">
        <v>3</v>
      </c>
      <c r="H8153" s="14">
        <v>1200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513</v>
      </c>
      <c r="E8154" s="10" t="s">
        <v>992</v>
      </c>
      <c r="H8154" s="14">
        <v>3000</v>
      </c>
    </row>
    <row r="8155" spans="1:8" ht="19.5" customHeight="1" x14ac:dyDescent="0.25">
      <c r="A8155" s="4">
        <v>45388</v>
      </c>
      <c r="B8155" s="3">
        <v>2472</v>
      </c>
      <c r="C8155" s="10" t="s">
        <v>23</v>
      </c>
      <c r="D8155" s="10" t="s">
        <v>192</v>
      </c>
      <c r="E8155" s="10" t="s">
        <v>885</v>
      </c>
      <c r="H8155" s="14">
        <v>700</v>
      </c>
    </row>
    <row r="8156" spans="1:8" ht="19.5" customHeight="1" x14ac:dyDescent="0.25">
      <c r="A8156" s="4">
        <v>45388</v>
      </c>
      <c r="B8156" s="3">
        <v>2472</v>
      </c>
      <c r="C8156" s="10" t="s">
        <v>24</v>
      </c>
      <c r="D8156" s="10" t="s">
        <v>915</v>
      </c>
      <c r="E8156" s="10" t="s">
        <v>176</v>
      </c>
      <c r="G8156" s="10">
        <v>32</v>
      </c>
      <c r="H8156" s="14">
        <v>800</v>
      </c>
    </row>
    <row r="8157" spans="1:8" ht="19.5" customHeight="1" x14ac:dyDescent="0.25">
      <c r="A8157" s="4">
        <v>45388</v>
      </c>
      <c r="B8157" s="3">
        <v>2473</v>
      </c>
      <c r="C8157" s="10" t="s">
        <v>926</v>
      </c>
      <c r="D8157" s="10" t="s">
        <v>45</v>
      </c>
      <c r="E8157" s="10" t="s">
        <v>197</v>
      </c>
      <c r="F8157" s="10" t="s">
        <v>912</v>
      </c>
      <c r="H8157" s="14">
        <v>20000</v>
      </c>
    </row>
    <row r="8158" spans="1:8" ht="19.5" customHeight="1" x14ac:dyDescent="0.25">
      <c r="A8158" s="4">
        <v>45388</v>
      </c>
      <c r="B8158" s="3">
        <v>2474</v>
      </c>
      <c r="C8158" s="10" t="s">
        <v>24</v>
      </c>
      <c r="D8158" s="10" t="s">
        <v>884</v>
      </c>
      <c r="H8158" s="14">
        <v>5400</v>
      </c>
    </row>
    <row r="8159" spans="1:8" ht="19.5" customHeight="1" x14ac:dyDescent="0.25">
      <c r="A8159" s="4">
        <v>45388</v>
      </c>
      <c r="B8159" s="3">
        <v>2474</v>
      </c>
      <c r="C8159" s="10" t="s">
        <v>119</v>
      </c>
      <c r="F8159" s="10" t="s">
        <v>1057</v>
      </c>
      <c r="H8159" s="14">
        <v>33200</v>
      </c>
    </row>
    <row r="8160" spans="1:8" ht="19.5" customHeight="1" x14ac:dyDescent="0.25">
      <c r="A8160" s="4">
        <v>45388</v>
      </c>
      <c r="B8160" s="3">
        <v>2474</v>
      </c>
      <c r="C8160" s="10" t="s">
        <v>23</v>
      </c>
      <c r="D8160" s="10" t="s">
        <v>64</v>
      </c>
      <c r="E8160" s="10" t="s">
        <v>639</v>
      </c>
      <c r="H8160" s="14">
        <v>100</v>
      </c>
    </row>
    <row r="8161" spans="1:8" ht="19.5" customHeight="1" x14ac:dyDescent="0.25">
      <c r="A8161" s="4">
        <v>45389</v>
      </c>
      <c r="B8161" s="3">
        <v>2475</v>
      </c>
      <c r="C8161" s="10" t="s">
        <v>72</v>
      </c>
      <c r="D8161" s="10" t="s">
        <v>126</v>
      </c>
      <c r="E8161" s="10" t="s">
        <v>978</v>
      </c>
      <c r="F8161" s="10" t="s">
        <v>25</v>
      </c>
      <c r="H8161" s="14">
        <v>12850</v>
      </c>
    </row>
    <row r="8162" spans="1:8" ht="19.5" customHeight="1" x14ac:dyDescent="0.25">
      <c r="A8162" s="4">
        <v>45389</v>
      </c>
      <c r="B8162" s="3">
        <v>2475</v>
      </c>
      <c r="C8162" s="10" t="s">
        <v>24</v>
      </c>
      <c r="D8162" s="10" t="s">
        <v>126</v>
      </c>
      <c r="E8162" s="10" t="s">
        <v>368</v>
      </c>
      <c r="F8162" s="10" t="s">
        <v>25</v>
      </c>
      <c r="H8162" s="14">
        <v>2400</v>
      </c>
    </row>
    <row r="8163" spans="1:8" ht="19.5" customHeight="1" x14ac:dyDescent="0.25">
      <c r="A8163" s="4">
        <v>45389</v>
      </c>
      <c r="B8163" s="3">
        <v>2476</v>
      </c>
      <c r="C8163" s="10" t="s">
        <v>72</v>
      </c>
      <c r="D8163" s="10" t="s">
        <v>202</v>
      </c>
      <c r="E8163" s="10" t="s">
        <v>1013</v>
      </c>
      <c r="F8163" s="10" t="s">
        <v>25</v>
      </c>
      <c r="H8163" s="14">
        <v>7200</v>
      </c>
    </row>
    <row r="8164" spans="1:8" ht="19.5" customHeight="1" x14ac:dyDescent="0.25">
      <c r="A8164" s="4">
        <v>45389</v>
      </c>
      <c r="B8164" s="3">
        <v>2476</v>
      </c>
      <c r="C8164" s="10" t="s">
        <v>24</v>
      </c>
      <c r="D8164" s="10" t="s">
        <v>202</v>
      </c>
      <c r="E8164" s="10" t="s">
        <v>368</v>
      </c>
      <c r="F8164" s="10" t="s">
        <v>25</v>
      </c>
      <c r="H8164" s="14">
        <v>3000</v>
      </c>
    </row>
    <row r="8165" spans="1:8" ht="19.5" customHeight="1" x14ac:dyDescent="0.25">
      <c r="A8165" s="4">
        <v>45389</v>
      </c>
      <c r="B8165" s="3">
        <v>2477</v>
      </c>
      <c r="C8165" s="10" t="s">
        <v>72</v>
      </c>
      <c r="D8165" s="10" t="s">
        <v>40</v>
      </c>
      <c r="E8165" s="10" t="s">
        <v>716</v>
      </c>
      <c r="F8165" s="10" t="s">
        <v>43</v>
      </c>
      <c r="H8165" s="14">
        <v>14090</v>
      </c>
    </row>
    <row r="8166" spans="1:8" ht="19.5" customHeight="1" x14ac:dyDescent="0.25">
      <c r="A8166" s="4">
        <v>45389</v>
      </c>
      <c r="B8166" s="3">
        <v>2478</v>
      </c>
      <c r="C8166" s="10" t="s">
        <v>23</v>
      </c>
      <c r="D8166" s="10" t="s">
        <v>20</v>
      </c>
      <c r="E8166" s="10" t="s">
        <v>350</v>
      </c>
      <c r="H8166" s="14">
        <v>900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20</v>
      </c>
      <c r="E8167" s="10" t="s">
        <v>44</v>
      </c>
      <c r="H8167" s="14">
        <v>240</v>
      </c>
    </row>
    <row r="8168" spans="1:8" ht="19.5" customHeight="1" x14ac:dyDescent="0.25">
      <c r="A8168" s="4">
        <v>45389</v>
      </c>
      <c r="B8168" s="3">
        <v>2478</v>
      </c>
      <c r="C8168" s="10" t="s">
        <v>172</v>
      </c>
      <c r="D8168" s="10" t="s">
        <v>295</v>
      </c>
      <c r="H8168" s="14">
        <v>100</v>
      </c>
    </row>
    <row r="8169" spans="1:8" ht="19.5" customHeight="1" x14ac:dyDescent="0.25">
      <c r="A8169" s="4">
        <v>45389</v>
      </c>
      <c r="B8169" s="3">
        <v>2478</v>
      </c>
      <c r="C8169" s="10" t="s">
        <v>23</v>
      </c>
      <c r="D8169" s="10" t="s">
        <v>29</v>
      </c>
      <c r="E8169" s="10" t="s">
        <v>1188</v>
      </c>
      <c r="H8169" s="14">
        <v>100</v>
      </c>
    </row>
    <row r="8170" spans="1:8" ht="19.5" customHeight="1" x14ac:dyDescent="0.25">
      <c r="A8170" s="4">
        <v>45389</v>
      </c>
      <c r="B8170" s="3">
        <v>2479</v>
      </c>
      <c r="C8170" s="10" t="s">
        <v>24</v>
      </c>
      <c r="D8170" s="10" t="s">
        <v>604</v>
      </c>
      <c r="G8170" s="10">
        <v>3</v>
      </c>
      <c r="H8170" s="14">
        <v>1200</v>
      </c>
    </row>
    <row r="8171" spans="1:8" ht="19.5" customHeight="1" x14ac:dyDescent="0.25">
      <c r="A8171" s="4">
        <v>45389</v>
      </c>
      <c r="B8171" s="3">
        <v>2479</v>
      </c>
      <c r="C8171" s="10" t="s">
        <v>23</v>
      </c>
      <c r="D8171" s="10" t="s">
        <v>22</v>
      </c>
      <c r="E8171" s="10" t="s">
        <v>1040</v>
      </c>
      <c r="H8171" s="14">
        <v>500</v>
      </c>
    </row>
    <row r="8172" spans="1:8" ht="19.5" customHeight="1" x14ac:dyDescent="0.25">
      <c r="A8172" s="4">
        <v>45389</v>
      </c>
      <c r="B8172" s="3">
        <v>2479</v>
      </c>
      <c r="C8172" s="10" t="s">
        <v>23</v>
      </c>
      <c r="D8172" s="10" t="s">
        <v>64</v>
      </c>
      <c r="E8172" s="10" t="s">
        <v>592</v>
      </c>
      <c r="H8172" s="14">
        <v>100</v>
      </c>
    </row>
    <row r="8173" spans="1:8" ht="19.5" customHeight="1" x14ac:dyDescent="0.25">
      <c r="A8173" s="4">
        <v>45389</v>
      </c>
      <c r="B8173" s="3">
        <v>2480</v>
      </c>
      <c r="C8173" s="10" t="s">
        <v>24</v>
      </c>
      <c r="D8173" s="10" t="s">
        <v>174</v>
      </c>
      <c r="G8173" s="10">
        <v>6</v>
      </c>
      <c r="H8173" s="14">
        <v>2100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513</v>
      </c>
      <c r="E8174" s="10" t="s">
        <v>992</v>
      </c>
      <c r="H8174" s="14">
        <v>1750</v>
      </c>
    </row>
    <row r="8175" spans="1:8" ht="19.5" customHeight="1" x14ac:dyDescent="0.25">
      <c r="A8175" s="4">
        <v>45389</v>
      </c>
      <c r="B8175" s="3">
        <v>2480</v>
      </c>
      <c r="C8175" s="10" t="s">
        <v>23</v>
      </c>
      <c r="D8175" s="10" t="s">
        <v>22</v>
      </c>
      <c r="E8175" s="10" t="s">
        <v>885</v>
      </c>
      <c r="H8175" s="14">
        <v>200</v>
      </c>
    </row>
    <row r="8176" spans="1:8" ht="19.5" customHeight="1" x14ac:dyDescent="0.25">
      <c r="A8176" s="4">
        <v>45389</v>
      </c>
      <c r="B8176" s="3">
        <v>2480</v>
      </c>
      <c r="C8176" s="10" t="s">
        <v>24</v>
      </c>
      <c r="D8176" s="10" t="s">
        <v>60</v>
      </c>
      <c r="E8176" s="10" t="s">
        <v>890</v>
      </c>
      <c r="H8176" s="14">
        <v>300</v>
      </c>
    </row>
    <row r="8177" spans="1:8" ht="19.5" customHeight="1" x14ac:dyDescent="0.25">
      <c r="A8177" s="4">
        <v>45389</v>
      </c>
      <c r="B8177" s="3">
        <v>2481</v>
      </c>
      <c r="C8177" s="10" t="s">
        <v>24</v>
      </c>
      <c r="D8177" s="10" t="s">
        <v>63</v>
      </c>
      <c r="H8177" s="14">
        <v>2520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63</v>
      </c>
      <c r="E8178" s="10" t="s">
        <v>716</v>
      </c>
      <c r="H8178" s="14">
        <v>2500</v>
      </c>
    </row>
    <row r="8179" spans="1:8" ht="19.5" customHeight="1" x14ac:dyDescent="0.25">
      <c r="A8179" s="4">
        <v>45389</v>
      </c>
      <c r="B8179" s="3">
        <v>2481</v>
      </c>
      <c r="C8179" s="10" t="s">
        <v>23</v>
      </c>
      <c r="D8179" s="10" t="s">
        <v>22</v>
      </c>
      <c r="E8179" s="10" t="s">
        <v>1023</v>
      </c>
      <c r="H8179" s="14">
        <v>1000</v>
      </c>
    </row>
    <row r="8180" spans="1:8" ht="19.5" customHeight="1" x14ac:dyDescent="0.25">
      <c r="A8180" s="4">
        <v>45389</v>
      </c>
      <c r="B8180" s="3">
        <v>2481</v>
      </c>
      <c r="C8180" s="10" t="s">
        <v>24</v>
      </c>
      <c r="D8180" s="10" t="s">
        <v>60</v>
      </c>
      <c r="E8180" s="10" t="s">
        <v>1189</v>
      </c>
      <c r="H8180" s="14">
        <v>1200</v>
      </c>
    </row>
    <row r="8181" spans="1:8" ht="19.5" customHeight="1" x14ac:dyDescent="0.25">
      <c r="A8181" s="4">
        <v>45390</v>
      </c>
      <c r="B8181" s="3">
        <v>2482</v>
      </c>
      <c r="C8181" s="10" t="s">
        <v>172</v>
      </c>
      <c r="D8181" s="10" t="s">
        <v>20</v>
      </c>
      <c r="H8181" s="14">
        <v>300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580</v>
      </c>
      <c r="H8182" s="14">
        <v>300</v>
      </c>
    </row>
    <row r="8183" spans="1:8" ht="19.5" customHeight="1" x14ac:dyDescent="0.25">
      <c r="A8183" s="4">
        <v>45390</v>
      </c>
      <c r="B8183" s="3">
        <v>2482</v>
      </c>
      <c r="C8183" s="10" t="s">
        <v>23</v>
      </c>
      <c r="D8183" s="10" t="s">
        <v>192</v>
      </c>
      <c r="E8183" s="10" t="s">
        <v>1137</v>
      </c>
      <c r="H8183" s="14">
        <v>200</v>
      </c>
    </row>
    <row r="8184" spans="1:8" ht="19.5" customHeight="1" x14ac:dyDescent="0.25">
      <c r="A8184" s="4">
        <v>45390</v>
      </c>
      <c r="B8184" s="3">
        <v>2482</v>
      </c>
      <c r="C8184" s="10" t="s">
        <v>24</v>
      </c>
      <c r="D8184" s="10" t="s">
        <v>60</v>
      </c>
      <c r="E8184" s="10" t="s">
        <v>350</v>
      </c>
      <c r="H8184" s="14">
        <v>400</v>
      </c>
    </row>
    <row r="8185" spans="1:8" ht="19.5" customHeight="1" x14ac:dyDescent="0.25">
      <c r="A8185" s="4">
        <v>45390</v>
      </c>
      <c r="B8185" s="3">
        <v>2483</v>
      </c>
      <c r="C8185" s="10" t="s">
        <v>72</v>
      </c>
      <c r="D8185" s="10" t="s">
        <v>126</v>
      </c>
      <c r="E8185" s="10" t="s">
        <v>978</v>
      </c>
      <c r="F8185" s="10" t="s">
        <v>25</v>
      </c>
      <c r="H8185" s="14">
        <v>12850</v>
      </c>
    </row>
    <row r="8186" spans="1:8" ht="19.5" customHeight="1" x14ac:dyDescent="0.25">
      <c r="A8186" s="4">
        <v>45390</v>
      </c>
      <c r="B8186" s="3">
        <v>2483</v>
      </c>
      <c r="C8186" s="10" t="s">
        <v>23</v>
      </c>
      <c r="D8186" s="10" t="s">
        <v>64</v>
      </c>
      <c r="E8186" s="10" t="s">
        <v>126</v>
      </c>
      <c r="H8186" s="14">
        <v>350</v>
      </c>
    </row>
    <row r="8187" spans="1:8" ht="19.5" customHeight="1" x14ac:dyDescent="0.25">
      <c r="A8187" s="4">
        <v>45390</v>
      </c>
      <c r="B8187" s="3">
        <v>2484</v>
      </c>
      <c r="C8187" s="10" t="s">
        <v>72</v>
      </c>
      <c r="D8187" s="10" t="s">
        <v>202</v>
      </c>
      <c r="E8187" s="10" t="s">
        <v>1013</v>
      </c>
      <c r="F8187" s="10" t="s">
        <v>25</v>
      </c>
      <c r="H8187" s="14">
        <v>7380</v>
      </c>
    </row>
    <row r="8188" spans="1:8" ht="19.5" customHeight="1" x14ac:dyDescent="0.25">
      <c r="A8188" s="4">
        <v>45390</v>
      </c>
      <c r="B8188" s="3">
        <v>2484</v>
      </c>
      <c r="C8188" s="10" t="s">
        <v>72</v>
      </c>
      <c r="D8188" s="10" t="s">
        <v>202</v>
      </c>
      <c r="E8188" s="10" t="s">
        <v>368</v>
      </c>
      <c r="F8188" s="10" t="s">
        <v>25</v>
      </c>
      <c r="H8188" s="14">
        <v>2000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174</v>
      </c>
      <c r="G8189" s="10">
        <v>6</v>
      </c>
      <c r="H8189" s="14">
        <v>2100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513</v>
      </c>
      <c r="E8190" s="10" t="s">
        <v>992</v>
      </c>
      <c r="H8190" s="14">
        <v>1500</v>
      </c>
    </row>
    <row r="8191" spans="1:8" ht="19.5" customHeight="1" x14ac:dyDescent="0.25">
      <c r="A8191" s="4">
        <v>45390</v>
      </c>
      <c r="B8191" s="3">
        <v>2485</v>
      </c>
      <c r="C8191" s="10" t="s">
        <v>24</v>
      </c>
      <c r="D8191" s="10" t="s">
        <v>63</v>
      </c>
      <c r="H8191" s="14">
        <v>2170</v>
      </c>
    </row>
    <row r="8192" spans="1:8" ht="19.5" customHeight="1" x14ac:dyDescent="0.25">
      <c r="A8192" s="4">
        <v>45390</v>
      </c>
      <c r="B8192" s="3">
        <v>2485</v>
      </c>
      <c r="C8192" s="10" t="s">
        <v>24</v>
      </c>
      <c r="D8192" s="10" t="s">
        <v>915</v>
      </c>
      <c r="H8192" s="14">
        <v>500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604</v>
      </c>
      <c r="G8193" s="10">
        <v>3</v>
      </c>
      <c r="H8193" s="14">
        <v>1200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63</v>
      </c>
      <c r="H8194" s="14">
        <v>1000</v>
      </c>
    </row>
    <row r="8195" spans="1:8" ht="19.5" customHeight="1" x14ac:dyDescent="0.25">
      <c r="A8195" s="4">
        <v>45390</v>
      </c>
      <c r="B8195" s="3">
        <v>2486</v>
      </c>
      <c r="C8195" s="10" t="s">
        <v>24</v>
      </c>
      <c r="D8195" s="10" t="s">
        <v>60</v>
      </c>
      <c r="E8195" s="10" t="s">
        <v>890</v>
      </c>
      <c r="H8195" s="14">
        <v>360</v>
      </c>
    </row>
    <row r="8196" spans="1:8" ht="19.5" customHeight="1" x14ac:dyDescent="0.25">
      <c r="A8196" s="4">
        <v>45390</v>
      </c>
      <c r="B8196" s="3">
        <v>2486</v>
      </c>
      <c r="C8196" s="10" t="s">
        <v>24</v>
      </c>
      <c r="D8196" s="10" t="s">
        <v>1205</v>
      </c>
      <c r="H8196" s="14">
        <v>5000</v>
      </c>
    </row>
    <row r="8197" spans="1:8" ht="19.5" customHeight="1" x14ac:dyDescent="0.25">
      <c r="A8197" s="4">
        <v>45391</v>
      </c>
      <c r="B8197" s="3">
        <v>22</v>
      </c>
      <c r="C8197" s="10" t="s">
        <v>926</v>
      </c>
      <c r="D8197" s="10" t="s">
        <v>171</v>
      </c>
      <c r="E8197" s="10" t="s">
        <v>732</v>
      </c>
      <c r="F8197" s="10" t="s">
        <v>1177</v>
      </c>
      <c r="G8197" s="10">
        <v>22.305</v>
      </c>
      <c r="H8197" s="14">
        <v>426025</v>
      </c>
    </row>
    <row r="8198" spans="1:8" ht="19.5" customHeight="1" x14ac:dyDescent="0.25">
      <c r="A8198" s="4">
        <v>45391</v>
      </c>
      <c r="B8198" s="3">
        <v>2487</v>
      </c>
      <c r="C8198" s="10" t="s">
        <v>926</v>
      </c>
      <c r="D8198" s="10" t="s">
        <v>171</v>
      </c>
      <c r="E8198" s="10" t="s">
        <v>1193</v>
      </c>
      <c r="H8198" s="14">
        <v>28950</v>
      </c>
    </row>
    <row r="8199" spans="1:8" ht="19.5" customHeight="1" x14ac:dyDescent="0.25">
      <c r="A8199" s="4">
        <v>45391</v>
      </c>
      <c r="B8199" s="3">
        <v>2487</v>
      </c>
      <c r="C8199" s="10" t="s">
        <v>24</v>
      </c>
      <c r="D8199" s="10" t="s">
        <v>915</v>
      </c>
      <c r="H8199" s="14">
        <v>300</v>
      </c>
    </row>
    <row r="8200" spans="1:8" ht="19.5" customHeight="1" x14ac:dyDescent="0.25">
      <c r="A8200" s="4">
        <v>45391</v>
      </c>
      <c r="B8200" s="3">
        <v>2487</v>
      </c>
      <c r="C8200" s="10" t="s">
        <v>172</v>
      </c>
      <c r="D8200" s="10" t="s">
        <v>20</v>
      </c>
      <c r="H8200" s="14">
        <v>300</v>
      </c>
    </row>
    <row r="8201" spans="1:8" ht="19.5" customHeight="1" x14ac:dyDescent="0.25">
      <c r="A8201" s="4">
        <v>45391</v>
      </c>
      <c r="B8201" s="3">
        <v>2487</v>
      </c>
      <c r="C8201" s="10" t="s">
        <v>23</v>
      </c>
      <c r="D8201" s="10" t="s">
        <v>64</v>
      </c>
      <c r="E8201" s="10" t="s">
        <v>153</v>
      </c>
      <c r="H8201" s="14">
        <v>320</v>
      </c>
    </row>
    <row r="8202" spans="1:8" ht="19.5" customHeight="1" x14ac:dyDescent="0.25">
      <c r="A8202" s="4">
        <v>45391</v>
      </c>
      <c r="B8202" s="3">
        <v>2488</v>
      </c>
      <c r="C8202" s="10" t="s">
        <v>23</v>
      </c>
      <c r="D8202" s="10" t="s">
        <v>20</v>
      </c>
      <c r="E8202" s="10" t="s">
        <v>350</v>
      </c>
      <c r="H8202" s="14">
        <v>900</v>
      </c>
    </row>
    <row r="8203" spans="1:8" ht="19.5" customHeight="1" x14ac:dyDescent="0.25">
      <c r="A8203" s="4">
        <v>45391</v>
      </c>
      <c r="B8203" s="3">
        <v>2488</v>
      </c>
      <c r="C8203" s="10" t="s">
        <v>23</v>
      </c>
      <c r="D8203" s="10" t="s">
        <v>20</v>
      </c>
      <c r="E8203" s="10" t="s">
        <v>44</v>
      </c>
      <c r="H8203" s="14">
        <v>240</v>
      </c>
    </row>
    <row r="8204" spans="1:8" ht="19.5" customHeight="1" x14ac:dyDescent="0.25">
      <c r="A8204" s="4">
        <v>45391</v>
      </c>
      <c r="B8204" s="3">
        <v>2488</v>
      </c>
      <c r="C8204" s="10" t="s">
        <v>172</v>
      </c>
      <c r="D8204" s="10" t="s">
        <v>295</v>
      </c>
      <c r="H8204" s="14">
        <v>100</v>
      </c>
    </row>
    <row r="8205" spans="1:8" ht="19.5" customHeight="1" x14ac:dyDescent="0.25">
      <c r="A8205" s="4">
        <v>45391</v>
      </c>
      <c r="B8205" s="3">
        <v>2488</v>
      </c>
      <c r="C8205" s="10" t="s">
        <v>24</v>
      </c>
      <c r="D8205" s="10" t="s">
        <v>60</v>
      </c>
      <c r="E8205" s="10" t="s">
        <v>350</v>
      </c>
      <c r="H8205" s="14">
        <v>400</v>
      </c>
    </row>
    <row r="8206" spans="1:8" ht="19.5" customHeight="1" x14ac:dyDescent="0.25">
      <c r="A8206" s="4">
        <v>45391</v>
      </c>
      <c r="B8206" s="3">
        <v>2489</v>
      </c>
      <c r="C8206" s="10" t="s">
        <v>72</v>
      </c>
      <c r="D8206" s="10" t="s">
        <v>126</v>
      </c>
      <c r="E8206" s="10" t="s">
        <v>978</v>
      </c>
      <c r="F8206" s="10" t="s">
        <v>25</v>
      </c>
      <c r="H8206" s="14">
        <v>12850</v>
      </c>
    </row>
    <row r="8207" spans="1:8" ht="19.5" customHeight="1" x14ac:dyDescent="0.25">
      <c r="A8207" s="4">
        <v>45391</v>
      </c>
      <c r="B8207" s="3">
        <v>2490</v>
      </c>
      <c r="C8207" s="10" t="s">
        <v>72</v>
      </c>
      <c r="D8207" s="10" t="s">
        <v>202</v>
      </c>
      <c r="E8207" s="10" t="s">
        <v>1013</v>
      </c>
      <c r="F8207" s="10" t="s">
        <v>25</v>
      </c>
      <c r="H8207" s="14">
        <v>6930</v>
      </c>
    </row>
    <row r="8208" spans="1:8" ht="19.5" customHeight="1" x14ac:dyDescent="0.25">
      <c r="A8208" s="4">
        <v>45391</v>
      </c>
      <c r="B8208" s="3">
        <v>2490</v>
      </c>
      <c r="C8208" s="10" t="s">
        <v>24</v>
      </c>
      <c r="D8208" s="10" t="s">
        <v>202</v>
      </c>
      <c r="E8208" s="10" t="s">
        <v>368</v>
      </c>
      <c r="F8208" s="10" t="s">
        <v>25</v>
      </c>
      <c r="H8208" s="14">
        <v>1900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174</v>
      </c>
      <c r="G8209" s="10">
        <v>6</v>
      </c>
      <c r="H8209" s="14">
        <v>2100</v>
      </c>
    </row>
    <row r="8210" spans="1:8" ht="19.5" customHeight="1" x14ac:dyDescent="0.25">
      <c r="A8210" s="4">
        <v>45391</v>
      </c>
      <c r="B8210" s="3">
        <v>2491</v>
      </c>
      <c r="C8210" s="10" t="s">
        <v>24</v>
      </c>
      <c r="D8210" s="10" t="s">
        <v>63</v>
      </c>
      <c r="H8210" s="14">
        <v>560</v>
      </c>
    </row>
    <row r="8211" spans="1:8" ht="19.5" customHeight="1" x14ac:dyDescent="0.25">
      <c r="A8211" s="4">
        <v>45391</v>
      </c>
      <c r="B8211" s="3">
        <v>2491</v>
      </c>
      <c r="C8211" s="10" t="s">
        <v>24</v>
      </c>
      <c r="D8211" s="10" t="s">
        <v>513</v>
      </c>
      <c r="E8211" s="10" t="s">
        <v>992</v>
      </c>
      <c r="H8211" s="14">
        <v>1120</v>
      </c>
    </row>
    <row r="8212" spans="1:8" ht="19.5" customHeight="1" x14ac:dyDescent="0.25">
      <c r="A8212" s="4">
        <v>45391</v>
      </c>
      <c r="B8212" s="3">
        <v>2491</v>
      </c>
      <c r="C8212" s="10" t="s">
        <v>23</v>
      </c>
      <c r="D8212" s="10" t="s">
        <v>407</v>
      </c>
      <c r="E8212" s="10" t="s">
        <v>1187</v>
      </c>
      <c r="H8212" s="14">
        <v>100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604</v>
      </c>
      <c r="G8213" s="10">
        <v>3</v>
      </c>
      <c r="H8213" s="14">
        <v>1200</v>
      </c>
    </row>
    <row r="8214" spans="1:8" ht="19.5" customHeight="1" x14ac:dyDescent="0.25">
      <c r="A8214" s="4">
        <v>45391</v>
      </c>
      <c r="B8214" s="3">
        <v>2492</v>
      </c>
      <c r="C8214" s="10" t="s">
        <v>23</v>
      </c>
      <c r="D8214" s="10" t="s">
        <v>192</v>
      </c>
      <c r="E8214" s="10" t="s">
        <v>1137</v>
      </c>
      <c r="H8214" s="14">
        <v>300</v>
      </c>
    </row>
    <row r="8215" spans="1:8" ht="19.5" customHeight="1" x14ac:dyDescent="0.25">
      <c r="A8215" s="4">
        <v>45391</v>
      </c>
      <c r="B8215" s="3">
        <v>2492</v>
      </c>
      <c r="C8215" s="10" t="s">
        <v>24</v>
      </c>
      <c r="D8215" s="10" t="s">
        <v>60</v>
      </c>
      <c r="E8215" s="10" t="s">
        <v>890</v>
      </c>
      <c r="H8215" s="14">
        <v>300</v>
      </c>
    </row>
    <row r="8216" spans="1:8" ht="19.5" customHeight="1" x14ac:dyDescent="0.25">
      <c r="A8216" s="4">
        <v>45391</v>
      </c>
      <c r="B8216" s="3">
        <v>2492</v>
      </c>
      <c r="C8216" s="10" t="s">
        <v>24</v>
      </c>
      <c r="D8216" s="10" t="s">
        <v>63</v>
      </c>
      <c r="H8216" s="14">
        <v>2200</v>
      </c>
    </row>
    <row r="8217" spans="1:8" ht="19.5" customHeight="1" x14ac:dyDescent="0.25">
      <c r="A8217" s="4">
        <v>45391</v>
      </c>
      <c r="B8217" s="3">
        <v>2493</v>
      </c>
      <c r="C8217" s="10" t="s">
        <v>926</v>
      </c>
      <c r="D8217" s="10" t="s">
        <v>45</v>
      </c>
      <c r="E8217" s="10" t="s">
        <v>1172</v>
      </c>
      <c r="F8217" s="10" t="s">
        <v>1070</v>
      </c>
      <c r="H8217" s="14">
        <v>7000</v>
      </c>
    </row>
    <row r="8218" spans="1:8" ht="19.5" customHeight="1" x14ac:dyDescent="0.25">
      <c r="A8218" s="4">
        <v>45391</v>
      </c>
      <c r="B8218" s="3">
        <v>2494</v>
      </c>
      <c r="C8218" s="10" t="s">
        <v>926</v>
      </c>
      <c r="D8218" s="10" t="s">
        <v>45</v>
      </c>
      <c r="E8218" s="10" t="s">
        <v>197</v>
      </c>
      <c r="F8218" s="10" t="s">
        <v>912</v>
      </c>
      <c r="H8218" s="14">
        <v>20000</v>
      </c>
    </row>
    <row r="8219" spans="1:8" ht="19.5" customHeight="1" x14ac:dyDescent="0.25">
      <c r="A8219" s="4">
        <v>45391</v>
      </c>
      <c r="B8219" s="3">
        <v>2495</v>
      </c>
      <c r="C8219" s="10" t="s">
        <v>926</v>
      </c>
      <c r="D8219" s="10" t="s">
        <v>45</v>
      </c>
      <c r="E8219" s="10" t="s">
        <v>197</v>
      </c>
      <c r="F8219" s="10" t="s">
        <v>1070</v>
      </c>
      <c r="H8219" s="14">
        <v>30000</v>
      </c>
    </row>
    <row r="8220" spans="1:8" ht="19.5" customHeight="1" x14ac:dyDescent="0.25">
      <c r="A8220" s="4">
        <v>45391</v>
      </c>
      <c r="B8220" s="3">
        <v>2496</v>
      </c>
      <c r="C8220" s="10" t="s">
        <v>24</v>
      </c>
      <c r="D8220" s="10" t="s">
        <v>1205</v>
      </c>
      <c r="E8220" s="10" t="s">
        <v>197</v>
      </c>
      <c r="H8220" s="14">
        <v>2000</v>
      </c>
    </row>
    <row r="8221" spans="1:8" ht="19.5" customHeight="1" x14ac:dyDescent="0.25">
      <c r="A8221" s="4">
        <v>45391</v>
      </c>
      <c r="B8221" s="3">
        <v>2496</v>
      </c>
      <c r="C8221" s="10" t="s">
        <v>24</v>
      </c>
      <c r="D8221" s="10" t="s">
        <v>1205</v>
      </c>
      <c r="H8221" s="14">
        <v>500</v>
      </c>
    </row>
    <row r="8222" spans="1:8" ht="19.5" customHeight="1" x14ac:dyDescent="0.25">
      <c r="A8222" s="4">
        <v>45391</v>
      </c>
      <c r="B8222" s="3">
        <v>2496</v>
      </c>
      <c r="C8222" s="10" t="s">
        <v>119</v>
      </c>
      <c r="F8222" s="10" t="s">
        <v>1057</v>
      </c>
      <c r="H8222" s="14">
        <v>1000</v>
      </c>
    </row>
    <row r="8223" spans="1:8" ht="19.5" customHeight="1" x14ac:dyDescent="0.25">
      <c r="A8223" s="4">
        <v>45392</v>
      </c>
      <c r="B8223" s="3">
        <v>2497</v>
      </c>
      <c r="C8223" s="10" t="s">
        <v>26</v>
      </c>
      <c r="D8223" s="10" t="s">
        <v>274</v>
      </c>
      <c r="E8223" s="10" t="s">
        <v>1190</v>
      </c>
      <c r="F8223" s="10" t="s">
        <v>770</v>
      </c>
      <c r="H8223" s="14">
        <v>10000</v>
      </c>
    </row>
    <row r="8224" spans="1:8" ht="19.5" customHeight="1" x14ac:dyDescent="0.25">
      <c r="A8224" s="4">
        <v>45392</v>
      </c>
      <c r="B8224" s="3">
        <v>2498</v>
      </c>
      <c r="C8224" s="10" t="s">
        <v>72</v>
      </c>
      <c r="D8224" s="10" t="s">
        <v>126</v>
      </c>
      <c r="E8224" s="10" t="s">
        <v>978</v>
      </c>
      <c r="F8224" s="10" t="s">
        <v>25</v>
      </c>
      <c r="H8224" s="14">
        <v>8560</v>
      </c>
    </row>
    <row r="8225" spans="1:8" ht="19.5" customHeight="1" x14ac:dyDescent="0.25">
      <c r="A8225" s="4">
        <v>45392</v>
      </c>
      <c r="B8225" s="3">
        <v>2498</v>
      </c>
      <c r="C8225" s="10" t="s">
        <v>23</v>
      </c>
      <c r="D8225" s="10" t="s">
        <v>64</v>
      </c>
      <c r="E8225" s="10" t="s">
        <v>1161</v>
      </c>
      <c r="H8225" s="14">
        <v>400</v>
      </c>
    </row>
    <row r="8226" spans="1:8" ht="19.5" customHeight="1" x14ac:dyDescent="0.25">
      <c r="A8226" s="4">
        <v>45392</v>
      </c>
      <c r="B8226" s="3">
        <v>2499</v>
      </c>
      <c r="C8226" s="10" t="s">
        <v>72</v>
      </c>
      <c r="D8226" s="10" t="s">
        <v>202</v>
      </c>
      <c r="E8226" s="10" t="s">
        <v>1013</v>
      </c>
      <c r="F8226" s="10" t="s">
        <v>25</v>
      </c>
      <c r="H8226" s="14">
        <v>5400</v>
      </c>
    </row>
    <row r="8227" spans="1:8" ht="19.5" customHeight="1" x14ac:dyDescent="0.25">
      <c r="A8227" s="4">
        <v>45392</v>
      </c>
      <c r="B8227" s="3">
        <v>2499</v>
      </c>
      <c r="C8227" s="10" t="s">
        <v>24</v>
      </c>
      <c r="D8227" s="10" t="s">
        <v>202</v>
      </c>
      <c r="E8227" s="10" t="s">
        <v>368</v>
      </c>
      <c r="F8227" s="10" t="s">
        <v>25</v>
      </c>
      <c r="H8227" s="14">
        <v>500</v>
      </c>
    </row>
    <row r="8228" spans="1:8" ht="19.5" customHeight="1" x14ac:dyDescent="0.25">
      <c r="A8228" s="4">
        <v>45392</v>
      </c>
      <c r="B8228" s="3">
        <v>2500</v>
      </c>
      <c r="C8228" s="10" t="s">
        <v>24</v>
      </c>
      <c r="D8228" s="10" t="s">
        <v>174</v>
      </c>
      <c r="G8228" s="10">
        <v>6</v>
      </c>
      <c r="H8228" s="14">
        <v>2100</v>
      </c>
    </row>
    <row r="8229" spans="1:8" ht="19.5" customHeight="1" x14ac:dyDescent="0.25">
      <c r="A8229" s="4">
        <v>45392</v>
      </c>
      <c r="B8229" s="3">
        <v>2500</v>
      </c>
      <c r="C8229" s="10" t="s">
        <v>23</v>
      </c>
      <c r="D8229" s="10" t="s">
        <v>64</v>
      </c>
      <c r="E8229" s="10" t="s">
        <v>1191</v>
      </c>
      <c r="F8229" s="10" t="s">
        <v>388</v>
      </c>
      <c r="H8229" s="14">
        <v>2000</v>
      </c>
    </row>
    <row r="8230" spans="1:8" ht="19.5" customHeight="1" x14ac:dyDescent="0.25">
      <c r="A8230" s="4">
        <v>45392</v>
      </c>
      <c r="B8230" s="3">
        <v>2500</v>
      </c>
      <c r="C8230" s="10" t="s">
        <v>23</v>
      </c>
      <c r="D8230" s="10" t="s">
        <v>64</v>
      </c>
      <c r="E8230" s="10" t="s">
        <v>1191</v>
      </c>
      <c r="F8230" s="10" t="s">
        <v>30</v>
      </c>
      <c r="H8230" s="14">
        <v>1000</v>
      </c>
    </row>
    <row r="8231" spans="1:8" ht="19.5" customHeight="1" x14ac:dyDescent="0.25">
      <c r="A8231" s="4">
        <v>45392</v>
      </c>
      <c r="B8231" s="3">
        <v>2500</v>
      </c>
      <c r="C8231" s="10" t="s">
        <v>24</v>
      </c>
      <c r="D8231" s="10" t="s">
        <v>60</v>
      </c>
      <c r="E8231" s="10" t="s">
        <v>350</v>
      </c>
      <c r="H8231" s="14">
        <v>400</v>
      </c>
    </row>
    <row r="8232" spans="1:8" ht="19.5" customHeight="1" x14ac:dyDescent="0.25">
      <c r="A8232" s="4">
        <v>45392</v>
      </c>
      <c r="B8232" s="3">
        <v>2501</v>
      </c>
      <c r="C8232" s="10" t="s">
        <v>72</v>
      </c>
      <c r="D8232" s="10" t="s">
        <v>1027</v>
      </c>
      <c r="E8232" s="10" t="s">
        <v>269</v>
      </c>
      <c r="F8232" s="10" t="s">
        <v>388</v>
      </c>
      <c r="H8232" s="14">
        <v>30000</v>
      </c>
    </row>
    <row r="8233" spans="1:8" ht="19.5" customHeight="1" x14ac:dyDescent="0.25">
      <c r="A8233" s="4">
        <v>45392</v>
      </c>
      <c r="B8233" s="3">
        <v>2501</v>
      </c>
      <c r="C8233" s="10" t="s">
        <v>23</v>
      </c>
      <c r="D8233" s="10" t="s">
        <v>64</v>
      </c>
      <c r="E8233" s="10" t="s">
        <v>205</v>
      </c>
      <c r="H8233" s="14">
        <v>1000</v>
      </c>
    </row>
    <row r="8234" spans="1:8" ht="19.5" customHeight="1" x14ac:dyDescent="0.25">
      <c r="A8234" s="4">
        <v>45392</v>
      </c>
      <c r="B8234" s="3">
        <v>2501</v>
      </c>
      <c r="C8234" s="10" t="s">
        <v>23</v>
      </c>
      <c r="D8234" s="10" t="s">
        <v>64</v>
      </c>
      <c r="E8234" s="10" t="s">
        <v>1161</v>
      </c>
      <c r="H8234" s="14">
        <v>1500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604</v>
      </c>
      <c r="G8235" s="10">
        <v>3</v>
      </c>
      <c r="H8235" s="14">
        <v>1200</v>
      </c>
    </row>
    <row r="8236" spans="1:8" ht="19.5" customHeight="1" x14ac:dyDescent="0.25">
      <c r="A8236" s="4">
        <v>45392</v>
      </c>
      <c r="B8236" s="3">
        <v>2502</v>
      </c>
      <c r="C8236" s="10" t="s">
        <v>24</v>
      </c>
      <c r="D8236" s="10" t="s">
        <v>60</v>
      </c>
      <c r="E8236" s="10" t="s">
        <v>890</v>
      </c>
      <c r="H8236" s="14">
        <v>1000</v>
      </c>
    </row>
    <row r="8237" spans="1:8" ht="19.5" customHeight="1" x14ac:dyDescent="0.25">
      <c r="A8237" s="4">
        <v>45392</v>
      </c>
      <c r="B8237" s="3">
        <v>2502</v>
      </c>
      <c r="C8237" s="10" t="s">
        <v>24</v>
      </c>
      <c r="D8237" s="10" t="s">
        <v>513</v>
      </c>
      <c r="E8237" s="10" t="s">
        <v>992</v>
      </c>
      <c r="H8237" s="14">
        <v>1000</v>
      </c>
    </row>
    <row r="8238" spans="1:8" ht="19.5" customHeight="1" x14ac:dyDescent="0.25">
      <c r="A8238" s="4">
        <v>45392</v>
      </c>
      <c r="B8238" s="3">
        <v>2502</v>
      </c>
      <c r="C8238" s="10" t="s">
        <v>23</v>
      </c>
      <c r="D8238" s="10" t="s">
        <v>64</v>
      </c>
      <c r="E8238" s="10" t="s">
        <v>424</v>
      </c>
      <c r="H8238" s="14">
        <v>1000</v>
      </c>
    </row>
    <row r="8239" spans="1:8" ht="19.5" customHeight="1" x14ac:dyDescent="0.25">
      <c r="A8239" s="4">
        <v>45395</v>
      </c>
      <c r="B8239" s="3">
        <v>2503</v>
      </c>
      <c r="C8239" s="10" t="s">
        <v>23</v>
      </c>
      <c r="D8239" s="10" t="s">
        <v>20</v>
      </c>
      <c r="E8239" s="10" t="s">
        <v>350</v>
      </c>
      <c r="H8239" s="14">
        <v>900</v>
      </c>
    </row>
    <row r="8240" spans="1:8" ht="19.5" customHeight="1" x14ac:dyDescent="0.25">
      <c r="A8240" s="4">
        <v>45395</v>
      </c>
      <c r="B8240" s="3">
        <v>2503</v>
      </c>
      <c r="C8240" s="10" t="s">
        <v>23</v>
      </c>
      <c r="D8240" s="10" t="s">
        <v>20</v>
      </c>
      <c r="E8240" s="10" t="s">
        <v>44</v>
      </c>
      <c r="H8240" s="14">
        <v>240</v>
      </c>
    </row>
    <row r="8241" spans="1:8" ht="19.5" customHeight="1" x14ac:dyDescent="0.25">
      <c r="A8241" s="4">
        <v>45395</v>
      </c>
      <c r="B8241" s="3">
        <v>2503</v>
      </c>
      <c r="C8241" s="10" t="s">
        <v>24</v>
      </c>
      <c r="D8241" s="10" t="s">
        <v>63</v>
      </c>
      <c r="H8241" s="14">
        <v>200</v>
      </c>
    </row>
    <row r="8242" spans="1:8" ht="19.5" customHeight="1" x14ac:dyDescent="0.25">
      <c r="A8242" s="4">
        <v>45395</v>
      </c>
      <c r="B8242" s="3">
        <v>2503</v>
      </c>
      <c r="C8242" s="10" t="s">
        <v>24</v>
      </c>
      <c r="D8242" s="10" t="s">
        <v>63</v>
      </c>
      <c r="H8242" s="14">
        <v>280</v>
      </c>
    </row>
    <row r="8243" spans="1:8" ht="19.5" customHeight="1" x14ac:dyDescent="0.25">
      <c r="A8243" s="4">
        <v>45395</v>
      </c>
      <c r="B8243" s="3">
        <v>2504</v>
      </c>
      <c r="C8243" s="10" t="s">
        <v>24</v>
      </c>
      <c r="D8243" s="10" t="s">
        <v>513</v>
      </c>
      <c r="E8243" s="10" t="s">
        <v>992</v>
      </c>
      <c r="H8243" s="14">
        <v>750</v>
      </c>
    </row>
    <row r="8244" spans="1:8" ht="19.5" customHeight="1" x14ac:dyDescent="0.25">
      <c r="A8244" s="4">
        <v>45395</v>
      </c>
      <c r="B8244" s="3">
        <v>2504</v>
      </c>
      <c r="C8244" s="10" t="s">
        <v>172</v>
      </c>
      <c r="D8244" s="10" t="s">
        <v>295</v>
      </c>
      <c r="H8244" s="14">
        <v>100</v>
      </c>
    </row>
    <row r="8245" spans="1:8" ht="19.5" customHeight="1" x14ac:dyDescent="0.25">
      <c r="A8245" s="4">
        <v>45395</v>
      </c>
      <c r="B8245" s="3">
        <v>2504</v>
      </c>
      <c r="C8245" s="10" t="s">
        <v>23</v>
      </c>
      <c r="D8245" s="10" t="s">
        <v>372</v>
      </c>
      <c r="E8245" s="10" t="s">
        <v>1146</v>
      </c>
      <c r="H8245" s="14">
        <v>200</v>
      </c>
    </row>
    <row r="8246" spans="1:8" ht="19.5" customHeight="1" x14ac:dyDescent="0.25">
      <c r="A8246" s="4">
        <v>45396</v>
      </c>
      <c r="B8246" s="3">
        <v>2505</v>
      </c>
      <c r="C8246" s="10" t="s">
        <v>72</v>
      </c>
      <c r="D8246" s="10" t="s">
        <v>126</v>
      </c>
      <c r="E8246" s="10" t="s">
        <v>978</v>
      </c>
      <c r="F8246" s="10" t="s">
        <v>25</v>
      </c>
      <c r="H8246" s="14">
        <v>8560</v>
      </c>
    </row>
    <row r="8247" spans="1:8" ht="19.5" customHeight="1" x14ac:dyDescent="0.25">
      <c r="A8247" s="4">
        <v>45396</v>
      </c>
      <c r="B8247" s="3">
        <v>2506</v>
      </c>
      <c r="C8247" s="10" t="s">
        <v>72</v>
      </c>
      <c r="D8247" s="10" t="s">
        <v>202</v>
      </c>
      <c r="E8247" s="10" t="s">
        <v>1013</v>
      </c>
      <c r="F8247" s="10" t="s">
        <v>25</v>
      </c>
      <c r="H8247" s="14">
        <v>2790</v>
      </c>
    </row>
    <row r="8248" spans="1:8" ht="19.5" customHeight="1" x14ac:dyDescent="0.25">
      <c r="A8248" s="4">
        <v>45396</v>
      </c>
      <c r="B8248" s="3">
        <v>2507</v>
      </c>
      <c r="C8248" s="10" t="s">
        <v>24</v>
      </c>
      <c r="D8248" s="10" t="s">
        <v>174</v>
      </c>
      <c r="G8248" s="10">
        <v>4</v>
      </c>
      <c r="H8248" s="14">
        <v>1400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604</v>
      </c>
      <c r="G8249" s="10">
        <v>3</v>
      </c>
      <c r="H8249" s="14">
        <v>1200</v>
      </c>
    </row>
    <row r="8250" spans="1:8" ht="19.5" customHeight="1" x14ac:dyDescent="0.25">
      <c r="A8250" s="4">
        <v>45396</v>
      </c>
      <c r="B8250" s="3">
        <v>2507</v>
      </c>
      <c r="C8250" s="10" t="s">
        <v>23</v>
      </c>
      <c r="D8250" s="10" t="s">
        <v>372</v>
      </c>
      <c r="E8250" s="10" t="s">
        <v>1146</v>
      </c>
      <c r="H8250" s="14">
        <v>200</v>
      </c>
    </row>
    <row r="8251" spans="1:8" ht="19.5" customHeight="1" x14ac:dyDescent="0.25">
      <c r="A8251" s="4">
        <v>45396</v>
      </c>
      <c r="B8251" s="3">
        <v>2507</v>
      </c>
      <c r="C8251" s="10" t="s">
        <v>24</v>
      </c>
      <c r="D8251" s="10" t="s">
        <v>60</v>
      </c>
      <c r="E8251" s="10" t="s">
        <v>350</v>
      </c>
      <c r="H8251" s="14">
        <v>300</v>
      </c>
    </row>
    <row r="8252" spans="1:8" ht="19.5" customHeight="1" x14ac:dyDescent="0.25">
      <c r="A8252" s="4">
        <v>45396</v>
      </c>
      <c r="B8252" s="3">
        <v>2508</v>
      </c>
      <c r="C8252" s="10" t="s">
        <v>24</v>
      </c>
      <c r="D8252" s="10" t="s">
        <v>63</v>
      </c>
      <c r="H8252" s="14">
        <v>840</v>
      </c>
    </row>
    <row r="8253" spans="1:8" ht="19.5" customHeight="1" x14ac:dyDescent="0.25">
      <c r="A8253" s="4">
        <v>45396</v>
      </c>
      <c r="B8253" s="3">
        <v>2509</v>
      </c>
      <c r="C8253" s="10" t="s">
        <v>26</v>
      </c>
      <c r="D8253" s="10" t="s">
        <v>274</v>
      </c>
      <c r="E8253" s="10" t="s">
        <v>1190</v>
      </c>
      <c r="F8253" s="10" t="s">
        <v>467</v>
      </c>
      <c r="H8253" s="14">
        <v>4000</v>
      </c>
    </row>
    <row r="8254" spans="1:8" ht="19.5" customHeight="1" x14ac:dyDescent="0.25">
      <c r="A8254" s="4">
        <v>45396</v>
      </c>
      <c r="B8254" s="3">
        <v>2510</v>
      </c>
      <c r="C8254" s="10" t="s">
        <v>26</v>
      </c>
      <c r="D8254" s="10" t="s">
        <v>274</v>
      </c>
      <c r="E8254" s="10" t="s">
        <v>1190</v>
      </c>
      <c r="F8254" s="10" t="s">
        <v>999</v>
      </c>
      <c r="H8254" s="14">
        <v>3300</v>
      </c>
    </row>
    <row r="8255" spans="1:8" ht="19.5" customHeight="1" x14ac:dyDescent="0.25">
      <c r="A8255" s="4">
        <v>45396</v>
      </c>
      <c r="B8255" s="3">
        <v>2511</v>
      </c>
      <c r="C8255" s="10" t="s">
        <v>26</v>
      </c>
      <c r="D8255" s="10" t="s">
        <v>274</v>
      </c>
      <c r="E8255" s="10" t="s">
        <v>1190</v>
      </c>
      <c r="F8255" s="10" t="s">
        <v>148</v>
      </c>
      <c r="H8255" s="14">
        <v>2500</v>
      </c>
    </row>
    <row r="8256" spans="1:8" ht="19.5" customHeight="1" x14ac:dyDescent="0.25">
      <c r="A8256" s="4">
        <v>45396</v>
      </c>
      <c r="B8256" s="3">
        <v>2512</v>
      </c>
      <c r="C8256" s="10" t="s">
        <v>26</v>
      </c>
      <c r="D8256" s="10" t="s">
        <v>274</v>
      </c>
      <c r="E8256" s="10" t="s">
        <v>1190</v>
      </c>
      <c r="F8256" s="10" t="s">
        <v>217</v>
      </c>
      <c r="H8256" s="14">
        <v>3300</v>
      </c>
    </row>
    <row r="8257" spans="1:8" ht="19.5" customHeight="1" x14ac:dyDescent="0.25">
      <c r="A8257" s="4">
        <v>45397</v>
      </c>
      <c r="B8257" s="3">
        <v>2513</v>
      </c>
      <c r="C8257" s="10" t="s">
        <v>72</v>
      </c>
      <c r="D8257" s="10" t="s">
        <v>202</v>
      </c>
      <c r="E8257" s="10" t="s">
        <v>197</v>
      </c>
      <c r="F8257" s="10" t="s">
        <v>25</v>
      </c>
      <c r="H8257" s="14">
        <v>20000</v>
      </c>
    </row>
    <row r="8258" spans="1:8" ht="19.5" customHeight="1" x14ac:dyDescent="0.25">
      <c r="A8258" s="4">
        <v>45397</v>
      </c>
      <c r="B8258" s="3">
        <v>2514</v>
      </c>
      <c r="C8258" s="10" t="s">
        <v>72</v>
      </c>
      <c r="D8258" s="10" t="s">
        <v>126</v>
      </c>
      <c r="E8258" s="10" t="s">
        <v>978</v>
      </c>
      <c r="F8258" s="10" t="s">
        <v>25</v>
      </c>
      <c r="H8258" s="14">
        <v>12850</v>
      </c>
    </row>
    <row r="8259" spans="1:8" ht="19.5" customHeight="1" x14ac:dyDescent="0.25">
      <c r="A8259" s="4">
        <v>45397</v>
      </c>
      <c r="B8259" s="3">
        <v>2514</v>
      </c>
      <c r="C8259" s="10" t="s">
        <v>23</v>
      </c>
      <c r="D8259" s="10" t="s">
        <v>407</v>
      </c>
      <c r="E8259" s="10" t="s">
        <v>1187</v>
      </c>
      <c r="H8259" s="14">
        <v>300</v>
      </c>
    </row>
    <row r="8260" spans="1:8" ht="19.5" customHeight="1" x14ac:dyDescent="0.25">
      <c r="A8260" s="4">
        <v>45397</v>
      </c>
      <c r="B8260" s="3">
        <v>2515</v>
      </c>
      <c r="C8260" s="10" t="s">
        <v>72</v>
      </c>
      <c r="D8260" s="10" t="s">
        <v>202</v>
      </c>
      <c r="E8260" s="10" t="s">
        <v>1013</v>
      </c>
      <c r="F8260" s="10" t="s">
        <v>25</v>
      </c>
      <c r="H8260" s="14">
        <v>6030</v>
      </c>
    </row>
    <row r="8261" spans="1:8" ht="19.5" customHeight="1" x14ac:dyDescent="0.25">
      <c r="A8261" s="4">
        <v>45397</v>
      </c>
      <c r="B8261" s="3">
        <v>2515</v>
      </c>
      <c r="C8261" s="10" t="s">
        <v>24</v>
      </c>
      <c r="D8261" s="10" t="s">
        <v>202</v>
      </c>
      <c r="E8261" s="10" t="s">
        <v>368</v>
      </c>
      <c r="F8261" s="10" t="s">
        <v>25</v>
      </c>
      <c r="H8261" s="14">
        <v>700</v>
      </c>
    </row>
    <row r="8262" spans="1:8" ht="19.5" customHeight="1" x14ac:dyDescent="0.25">
      <c r="A8262" s="4">
        <v>45397</v>
      </c>
      <c r="B8262" s="3">
        <v>2516</v>
      </c>
      <c r="C8262" s="10" t="s">
        <v>24</v>
      </c>
      <c r="D8262" s="10" t="s">
        <v>174</v>
      </c>
      <c r="G8262" s="10">
        <v>3</v>
      </c>
      <c r="H8262" s="14">
        <v>1050</v>
      </c>
    </row>
    <row r="8263" spans="1:8" ht="19.5" customHeight="1" x14ac:dyDescent="0.25">
      <c r="A8263" s="4">
        <v>45397</v>
      </c>
      <c r="B8263" s="3">
        <v>2516</v>
      </c>
      <c r="C8263" s="10" t="s">
        <v>926</v>
      </c>
      <c r="D8263" s="10" t="s">
        <v>58</v>
      </c>
      <c r="G8263" s="10">
        <v>20</v>
      </c>
      <c r="H8263" s="14">
        <v>4400</v>
      </c>
    </row>
    <row r="8264" spans="1:8" ht="19.5" customHeight="1" x14ac:dyDescent="0.25">
      <c r="A8264" s="4">
        <v>45397</v>
      </c>
      <c r="B8264" s="3">
        <v>2516</v>
      </c>
      <c r="C8264" s="10" t="s">
        <v>926</v>
      </c>
      <c r="D8264" s="10" t="s">
        <v>58</v>
      </c>
      <c r="E8264" s="10" t="s">
        <v>935</v>
      </c>
      <c r="H8264" s="14">
        <v>300</v>
      </c>
    </row>
    <row r="8265" spans="1:8" ht="19.5" customHeight="1" x14ac:dyDescent="0.25">
      <c r="A8265" s="4">
        <v>45397</v>
      </c>
      <c r="B8265" s="3">
        <v>2516</v>
      </c>
      <c r="C8265" s="10" t="s">
        <v>23</v>
      </c>
      <c r="D8265" s="10" t="s">
        <v>372</v>
      </c>
      <c r="E8265" s="10" t="s">
        <v>1192</v>
      </c>
      <c r="H8265" s="14">
        <v>11420</v>
      </c>
    </row>
    <row r="8266" spans="1:8" ht="19.5" customHeight="1" x14ac:dyDescent="0.25">
      <c r="A8266" s="4">
        <v>45397</v>
      </c>
      <c r="B8266" s="3">
        <v>2517</v>
      </c>
      <c r="C8266" s="10" t="s">
        <v>23</v>
      </c>
      <c r="D8266" s="10" t="s">
        <v>20</v>
      </c>
      <c r="E8266" s="10" t="s">
        <v>350</v>
      </c>
      <c r="H8266" s="14">
        <v>900</v>
      </c>
    </row>
    <row r="8267" spans="1:8" ht="19.5" customHeight="1" x14ac:dyDescent="0.25">
      <c r="A8267" s="4">
        <v>45397</v>
      </c>
      <c r="B8267" s="3">
        <v>2517</v>
      </c>
      <c r="C8267" s="10" t="s">
        <v>23</v>
      </c>
      <c r="D8267" s="10" t="s">
        <v>20</v>
      </c>
      <c r="E8267" s="10" t="s">
        <v>44</v>
      </c>
      <c r="H8267" s="14">
        <v>240</v>
      </c>
    </row>
    <row r="8268" spans="1:8" ht="19.5" customHeight="1" x14ac:dyDescent="0.25">
      <c r="A8268" s="4">
        <v>45397</v>
      </c>
      <c r="B8268" s="3">
        <v>2517</v>
      </c>
      <c r="C8268" s="10" t="s">
        <v>172</v>
      </c>
      <c r="D8268" s="10" t="s">
        <v>295</v>
      </c>
      <c r="H8268" s="14">
        <v>100</v>
      </c>
    </row>
    <row r="8269" spans="1:8" ht="19.5" customHeight="1" x14ac:dyDescent="0.25">
      <c r="A8269" s="4">
        <v>45397</v>
      </c>
      <c r="B8269" s="3">
        <v>2517</v>
      </c>
      <c r="C8269" s="10" t="s">
        <v>24</v>
      </c>
      <c r="D8269" s="10" t="s">
        <v>60</v>
      </c>
      <c r="E8269" s="10" t="s">
        <v>350</v>
      </c>
      <c r="H8269" s="14">
        <v>400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604</v>
      </c>
      <c r="G8270" s="10">
        <v>3</v>
      </c>
      <c r="H8270" s="14">
        <v>1200</v>
      </c>
    </row>
    <row r="8271" spans="1:8" ht="19.5" customHeight="1" x14ac:dyDescent="0.25">
      <c r="A8271" s="4">
        <v>45397</v>
      </c>
      <c r="B8271" s="3">
        <v>2518</v>
      </c>
      <c r="C8271" s="10" t="s">
        <v>172</v>
      </c>
      <c r="D8271" s="10" t="s">
        <v>296</v>
      </c>
      <c r="G8271" s="10">
        <v>8</v>
      </c>
      <c r="H8271" s="14">
        <v>1000</v>
      </c>
    </row>
    <row r="8272" spans="1:8" ht="19.5" customHeight="1" x14ac:dyDescent="0.25">
      <c r="A8272" s="4">
        <v>45397</v>
      </c>
      <c r="B8272" s="3">
        <v>2518</v>
      </c>
      <c r="C8272" s="10" t="s">
        <v>24</v>
      </c>
      <c r="D8272" s="10" t="s">
        <v>63</v>
      </c>
      <c r="E8272" s="10" t="s">
        <v>992</v>
      </c>
      <c r="H8272" s="14">
        <v>1400</v>
      </c>
    </row>
    <row r="8273" spans="1:8" ht="19.5" customHeight="1" x14ac:dyDescent="0.25">
      <c r="A8273" s="4">
        <v>45397</v>
      </c>
      <c r="B8273" s="3">
        <v>2518</v>
      </c>
      <c r="C8273" s="10" t="s">
        <v>70</v>
      </c>
      <c r="D8273" s="10" t="s">
        <v>37</v>
      </c>
      <c r="E8273" s="10" t="s">
        <v>273</v>
      </c>
      <c r="H8273" s="14">
        <v>7285</v>
      </c>
    </row>
    <row r="8274" spans="1:8" ht="19.5" customHeight="1" x14ac:dyDescent="0.25">
      <c r="A8274" s="4">
        <v>45397</v>
      </c>
      <c r="B8274" s="3">
        <v>2519</v>
      </c>
      <c r="C8274" s="10" t="s">
        <v>72</v>
      </c>
      <c r="D8274" s="10" t="s">
        <v>40</v>
      </c>
      <c r="E8274" s="10" t="s">
        <v>269</v>
      </c>
      <c r="F8274" s="10" t="s">
        <v>764</v>
      </c>
      <c r="H8274" s="14">
        <v>2000</v>
      </c>
    </row>
    <row r="8275" spans="1:8" ht="19.5" customHeight="1" x14ac:dyDescent="0.25">
      <c r="A8275" s="4">
        <v>45398</v>
      </c>
      <c r="B8275" s="3">
        <v>2520</v>
      </c>
      <c r="C8275" s="10" t="s">
        <v>72</v>
      </c>
      <c r="D8275" s="10" t="s">
        <v>126</v>
      </c>
      <c r="E8275" s="10" t="s">
        <v>978</v>
      </c>
      <c r="F8275" s="10" t="s">
        <v>25</v>
      </c>
      <c r="H8275" s="14">
        <v>12850</v>
      </c>
    </row>
    <row r="8276" spans="1:8" ht="19.5" customHeight="1" x14ac:dyDescent="0.25">
      <c r="A8276" s="4">
        <v>45398</v>
      </c>
      <c r="B8276" s="3">
        <v>2520</v>
      </c>
      <c r="C8276" s="10" t="s">
        <v>23</v>
      </c>
      <c r="D8276" s="10" t="s">
        <v>407</v>
      </c>
      <c r="E8276" s="10" t="s">
        <v>1187</v>
      </c>
      <c r="H8276" s="14">
        <v>200</v>
      </c>
    </row>
    <row r="8277" spans="1:8" ht="19.5" customHeight="1" x14ac:dyDescent="0.25">
      <c r="A8277" s="4">
        <v>45398</v>
      </c>
      <c r="B8277" s="3">
        <v>2521</v>
      </c>
      <c r="C8277" s="10" t="s">
        <v>72</v>
      </c>
      <c r="D8277" s="10" t="s">
        <v>202</v>
      </c>
      <c r="E8277" s="10" t="s">
        <v>1013</v>
      </c>
      <c r="F8277" s="10" t="s">
        <v>25</v>
      </c>
      <c r="H8277" s="14">
        <v>5670</v>
      </c>
    </row>
    <row r="8278" spans="1:8" ht="19.5" customHeight="1" x14ac:dyDescent="0.25">
      <c r="A8278" s="4">
        <v>45398</v>
      </c>
      <c r="B8278" s="3">
        <v>2521</v>
      </c>
      <c r="C8278" s="10" t="s">
        <v>24</v>
      </c>
      <c r="D8278" s="10" t="s">
        <v>202</v>
      </c>
      <c r="E8278" s="10" t="s">
        <v>368</v>
      </c>
      <c r="F8278" s="10" t="s">
        <v>25</v>
      </c>
      <c r="H8278" s="14">
        <v>2050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604</v>
      </c>
      <c r="G8279" s="10">
        <v>3</v>
      </c>
      <c r="H8279" s="14">
        <v>1200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513</v>
      </c>
      <c r="E8280" s="10" t="s">
        <v>992</v>
      </c>
      <c r="H8280" s="14">
        <v>1500</v>
      </c>
    </row>
    <row r="8281" spans="1:8" ht="19.5" customHeight="1" x14ac:dyDescent="0.25">
      <c r="A8281" s="4">
        <v>45398</v>
      </c>
      <c r="B8281" s="3">
        <v>2522</v>
      </c>
      <c r="C8281" s="10" t="s">
        <v>24</v>
      </c>
      <c r="D8281" s="10" t="s">
        <v>63</v>
      </c>
      <c r="E8281" s="10" t="s">
        <v>992</v>
      </c>
      <c r="H8281" s="14">
        <v>1400</v>
      </c>
    </row>
    <row r="8282" spans="1:8" ht="19.5" customHeight="1" x14ac:dyDescent="0.25">
      <c r="A8282" s="4">
        <v>45398</v>
      </c>
      <c r="B8282" s="3">
        <v>2522</v>
      </c>
      <c r="C8282" s="10" t="s">
        <v>24</v>
      </c>
      <c r="D8282" s="10" t="s">
        <v>60</v>
      </c>
      <c r="E8282" s="10" t="s">
        <v>350</v>
      </c>
      <c r="H8282" s="14">
        <v>400</v>
      </c>
    </row>
    <row r="8283" spans="1:8" ht="19.5" customHeight="1" x14ac:dyDescent="0.25">
      <c r="A8283" s="4">
        <v>45398</v>
      </c>
      <c r="B8283" s="3">
        <v>2523</v>
      </c>
      <c r="C8283" s="10" t="s">
        <v>24</v>
      </c>
      <c r="D8283" s="10" t="s">
        <v>174</v>
      </c>
      <c r="G8283" s="10">
        <v>4</v>
      </c>
      <c r="H8283" s="14">
        <v>1400</v>
      </c>
    </row>
    <row r="8284" spans="1:8" ht="19.5" customHeight="1" x14ac:dyDescent="0.25">
      <c r="A8284" s="4">
        <v>45398</v>
      </c>
      <c r="B8284" s="3">
        <v>2523</v>
      </c>
      <c r="C8284" s="10" t="s">
        <v>23</v>
      </c>
      <c r="D8284" s="10" t="s">
        <v>372</v>
      </c>
      <c r="E8284" s="10" t="s">
        <v>211</v>
      </c>
      <c r="H8284" s="14">
        <v>30</v>
      </c>
    </row>
    <row r="8285" spans="1:8" ht="19.5" customHeight="1" x14ac:dyDescent="0.25">
      <c r="A8285" s="4">
        <v>45398</v>
      </c>
      <c r="B8285" s="3">
        <v>2524</v>
      </c>
      <c r="C8285" s="10" t="s">
        <v>72</v>
      </c>
      <c r="D8285" s="10" t="s">
        <v>40</v>
      </c>
      <c r="E8285" s="10" t="s">
        <v>716</v>
      </c>
      <c r="F8285" s="10" t="s">
        <v>764</v>
      </c>
      <c r="H8285" s="14">
        <v>8700</v>
      </c>
    </row>
    <row r="8286" spans="1:8" ht="19.5" customHeight="1" x14ac:dyDescent="0.25">
      <c r="A8286" s="4">
        <v>45399</v>
      </c>
      <c r="B8286" s="3">
        <v>23</v>
      </c>
      <c r="C8286" s="10" t="s">
        <v>926</v>
      </c>
      <c r="D8286" s="10" t="s">
        <v>171</v>
      </c>
      <c r="E8286" s="10" t="s">
        <v>732</v>
      </c>
      <c r="F8286" s="10" t="s">
        <v>1177</v>
      </c>
      <c r="G8286" s="10">
        <v>22.504999999999999</v>
      </c>
      <c r="H8286" s="14">
        <v>427595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1193</v>
      </c>
      <c r="H8287" s="14">
        <v>24300</v>
      </c>
    </row>
    <row r="8288" spans="1:8" ht="19.5" customHeight="1" x14ac:dyDescent="0.25">
      <c r="A8288" s="4">
        <v>45399</v>
      </c>
      <c r="B8288" s="3">
        <v>2525</v>
      </c>
      <c r="C8288" s="10" t="s">
        <v>926</v>
      </c>
      <c r="D8288" s="10" t="s">
        <v>171</v>
      </c>
      <c r="E8288" s="10" t="s">
        <v>758</v>
      </c>
      <c r="H8288" s="14">
        <v>320</v>
      </c>
    </row>
    <row r="8289" spans="1:8" ht="19.5" customHeight="1" x14ac:dyDescent="0.25">
      <c r="A8289" s="4">
        <v>45399</v>
      </c>
      <c r="B8289" s="3">
        <v>2525</v>
      </c>
      <c r="C8289" s="10" t="s">
        <v>926</v>
      </c>
      <c r="D8289" s="10" t="s">
        <v>171</v>
      </c>
      <c r="E8289" s="10" t="s">
        <v>1194</v>
      </c>
      <c r="H8289" s="14">
        <v>1000</v>
      </c>
    </row>
    <row r="8290" spans="1:8" ht="19.5" customHeight="1" x14ac:dyDescent="0.25">
      <c r="A8290" s="4">
        <v>45399</v>
      </c>
      <c r="B8290" s="3">
        <v>2525</v>
      </c>
      <c r="C8290" s="10" t="s">
        <v>24</v>
      </c>
      <c r="D8290" s="10" t="s">
        <v>1205</v>
      </c>
      <c r="H8290" s="14">
        <v>4000</v>
      </c>
    </row>
    <row r="8291" spans="1:8" ht="19.5" customHeight="1" x14ac:dyDescent="0.25">
      <c r="A8291" s="4">
        <v>45399</v>
      </c>
      <c r="B8291" s="3">
        <v>2526</v>
      </c>
      <c r="C8291" s="10" t="s">
        <v>72</v>
      </c>
      <c r="D8291" s="10" t="s">
        <v>126</v>
      </c>
      <c r="E8291" s="10" t="s">
        <v>978</v>
      </c>
      <c r="F8291" s="10" t="s">
        <v>25</v>
      </c>
      <c r="H8291" s="14">
        <v>8560</v>
      </c>
    </row>
    <row r="8292" spans="1:8" ht="19.5" customHeight="1" x14ac:dyDescent="0.25">
      <c r="A8292" s="4">
        <v>45399</v>
      </c>
      <c r="B8292" s="3">
        <v>2527</v>
      </c>
      <c r="C8292" s="10" t="s">
        <v>72</v>
      </c>
      <c r="D8292" s="10" t="s">
        <v>202</v>
      </c>
      <c r="E8292" s="10" t="s">
        <v>1013</v>
      </c>
      <c r="F8292" s="10" t="s">
        <v>25</v>
      </c>
      <c r="H8292" s="14">
        <v>6300</v>
      </c>
    </row>
    <row r="8293" spans="1:8" ht="19.5" customHeight="1" x14ac:dyDescent="0.25">
      <c r="A8293" s="4">
        <v>45399</v>
      </c>
      <c r="B8293" s="3">
        <v>2527</v>
      </c>
      <c r="C8293" s="10" t="s">
        <v>24</v>
      </c>
      <c r="D8293" s="10" t="s">
        <v>202</v>
      </c>
      <c r="E8293" s="10" t="s">
        <v>368</v>
      </c>
      <c r="F8293" s="10" t="s">
        <v>25</v>
      </c>
      <c r="H8293" s="14">
        <v>1000</v>
      </c>
    </row>
    <row r="8294" spans="1:8" ht="19.5" customHeight="1" x14ac:dyDescent="0.25">
      <c r="A8294" s="4">
        <v>45399</v>
      </c>
      <c r="B8294" s="3">
        <v>2528</v>
      </c>
      <c r="C8294" s="10" t="s">
        <v>24</v>
      </c>
      <c r="D8294" s="10" t="s">
        <v>174</v>
      </c>
      <c r="G8294" s="10">
        <v>5</v>
      </c>
      <c r="H8294" s="14">
        <v>1750</v>
      </c>
    </row>
    <row r="8295" spans="1:8" ht="19.5" customHeight="1" x14ac:dyDescent="0.25">
      <c r="A8295" s="4">
        <v>45399</v>
      </c>
      <c r="B8295" s="3">
        <v>2528</v>
      </c>
      <c r="C8295" s="10" t="s">
        <v>23</v>
      </c>
      <c r="D8295" s="10" t="s">
        <v>20</v>
      </c>
      <c r="E8295" s="10" t="s">
        <v>350</v>
      </c>
      <c r="H8295" s="14">
        <v>900</v>
      </c>
    </row>
    <row r="8296" spans="1:8" ht="19.5" customHeight="1" x14ac:dyDescent="0.25">
      <c r="A8296" s="4">
        <v>45399</v>
      </c>
      <c r="B8296" s="3">
        <v>2528</v>
      </c>
      <c r="C8296" s="10" t="s">
        <v>23</v>
      </c>
      <c r="D8296" s="10" t="s">
        <v>20</v>
      </c>
      <c r="E8296" s="10" t="s">
        <v>44</v>
      </c>
      <c r="H8296" s="14">
        <v>240</v>
      </c>
    </row>
    <row r="8297" spans="1:8" ht="19.5" customHeight="1" x14ac:dyDescent="0.25">
      <c r="A8297" s="4">
        <v>45399</v>
      </c>
      <c r="B8297" s="3">
        <v>2528</v>
      </c>
      <c r="C8297" s="10" t="s">
        <v>172</v>
      </c>
      <c r="D8297" s="10" t="s">
        <v>295</v>
      </c>
      <c r="H8297" s="14">
        <v>100</v>
      </c>
    </row>
    <row r="8298" spans="1:8" ht="19.5" customHeight="1" x14ac:dyDescent="0.25">
      <c r="A8298" s="4">
        <v>45399</v>
      </c>
      <c r="B8298" s="3">
        <v>2529</v>
      </c>
      <c r="C8298" s="10" t="s">
        <v>376</v>
      </c>
      <c r="D8298" s="10" t="s">
        <v>377</v>
      </c>
      <c r="E8298" s="10" t="s">
        <v>1196</v>
      </c>
      <c r="H8298" s="14">
        <v>90000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60</v>
      </c>
      <c r="E8299" s="10" t="s">
        <v>1197</v>
      </c>
      <c r="H8299" s="14">
        <v>200</v>
      </c>
    </row>
    <row r="8300" spans="1:8" ht="19.5" customHeight="1" x14ac:dyDescent="0.25">
      <c r="A8300" s="4">
        <v>45399</v>
      </c>
      <c r="B8300" s="3">
        <v>2529</v>
      </c>
      <c r="C8300" s="10" t="s">
        <v>24</v>
      </c>
      <c r="D8300" s="10" t="s">
        <v>513</v>
      </c>
      <c r="E8300" s="10" t="s">
        <v>992</v>
      </c>
      <c r="H8300" s="14">
        <v>1000</v>
      </c>
    </row>
    <row r="8301" spans="1:8" ht="19.5" customHeight="1" x14ac:dyDescent="0.25">
      <c r="A8301" s="4">
        <v>45399</v>
      </c>
      <c r="B8301" s="3">
        <v>2529</v>
      </c>
      <c r="C8301" s="10" t="s">
        <v>24</v>
      </c>
      <c r="D8301" s="10" t="s">
        <v>63</v>
      </c>
      <c r="E8301" s="10" t="s">
        <v>992</v>
      </c>
      <c r="H8301" s="14">
        <v>1400</v>
      </c>
    </row>
    <row r="8302" spans="1:8" ht="19.5" customHeight="1" x14ac:dyDescent="0.25">
      <c r="A8302" s="4">
        <v>45399</v>
      </c>
      <c r="B8302" s="3">
        <v>2530</v>
      </c>
      <c r="C8302" s="10" t="s">
        <v>72</v>
      </c>
      <c r="D8302" s="10" t="s">
        <v>40</v>
      </c>
      <c r="E8302" s="10" t="s">
        <v>716</v>
      </c>
      <c r="F8302" s="10" t="s">
        <v>764</v>
      </c>
      <c r="H8302" s="14">
        <v>10310</v>
      </c>
    </row>
    <row r="8303" spans="1:8" ht="19.5" customHeight="1" x14ac:dyDescent="0.25">
      <c r="A8303" s="4">
        <v>45399</v>
      </c>
      <c r="B8303" s="3">
        <v>2531</v>
      </c>
      <c r="C8303" s="10" t="s">
        <v>26</v>
      </c>
      <c r="D8303" s="10" t="s">
        <v>274</v>
      </c>
      <c r="E8303" s="10" t="s">
        <v>1190</v>
      </c>
      <c r="F8303" s="10" t="s">
        <v>30</v>
      </c>
      <c r="H8303" s="14">
        <v>4000</v>
      </c>
    </row>
    <row r="8304" spans="1:8" ht="19.5" customHeight="1" x14ac:dyDescent="0.25">
      <c r="A8304" s="4">
        <v>45399</v>
      </c>
      <c r="B8304" s="3">
        <v>2532</v>
      </c>
      <c r="C8304" s="10" t="s">
        <v>24</v>
      </c>
      <c r="D8304" s="10" t="s">
        <v>915</v>
      </c>
      <c r="E8304" s="10" t="s">
        <v>176</v>
      </c>
      <c r="H8304" s="14">
        <v>125</v>
      </c>
    </row>
    <row r="8305" spans="1:8" ht="19.5" customHeight="1" x14ac:dyDescent="0.25">
      <c r="A8305" s="4">
        <v>45399</v>
      </c>
      <c r="B8305" s="3">
        <v>2532</v>
      </c>
      <c r="C8305" s="10" t="s">
        <v>24</v>
      </c>
      <c r="D8305" s="10" t="s">
        <v>60</v>
      </c>
      <c r="E8305" s="10" t="s">
        <v>350</v>
      </c>
      <c r="H8305" s="14">
        <v>400</v>
      </c>
    </row>
    <row r="8306" spans="1:8" ht="19.5" customHeight="1" x14ac:dyDescent="0.25">
      <c r="A8306" s="4">
        <v>45400</v>
      </c>
      <c r="B8306" s="3">
        <v>2533</v>
      </c>
      <c r="C8306" s="10" t="s">
        <v>72</v>
      </c>
      <c r="D8306" s="10" t="s">
        <v>126</v>
      </c>
      <c r="E8306" s="10" t="s">
        <v>978</v>
      </c>
      <c r="F8306" s="10" t="s">
        <v>25</v>
      </c>
      <c r="H8306" s="14">
        <v>10690</v>
      </c>
    </row>
    <row r="8307" spans="1:8" ht="19.5" customHeight="1" x14ac:dyDescent="0.25">
      <c r="A8307" s="4">
        <v>45400</v>
      </c>
      <c r="B8307" s="3">
        <v>2534</v>
      </c>
      <c r="C8307" s="10" t="s">
        <v>926</v>
      </c>
      <c r="D8307" s="10" t="s">
        <v>45</v>
      </c>
      <c r="E8307" s="10" t="s">
        <v>197</v>
      </c>
      <c r="F8307" s="10" t="s">
        <v>1170</v>
      </c>
      <c r="H8307" s="14">
        <v>5000</v>
      </c>
    </row>
    <row r="8308" spans="1:8" ht="19.5" customHeight="1" x14ac:dyDescent="0.25">
      <c r="A8308" s="4">
        <v>45400</v>
      </c>
      <c r="B8308" s="3">
        <v>2535</v>
      </c>
      <c r="C8308" s="10" t="s">
        <v>72</v>
      </c>
      <c r="D8308" s="10" t="s">
        <v>40</v>
      </c>
      <c r="E8308" s="10" t="s">
        <v>716</v>
      </c>
      <c r="F8308" s="10" t="s">
        <v>764</v>
      </c>
      <c r="H8308" s="14">
        <v>12240</v>
      </c>
    </row>
    <row r="8309" spans="1:8" ht="19.5" customHeight="1" x14ac:dyDescent="0.25">
      <c r="A8309" s="4">
        <v>45400</v>
      </c>
      <c r="B8309" s="3">
        <v>2536</v>
      </c>
      <c r="C8309" s="10" t="s">
        <v>72</v>
      </c>
      <c r="D8309" s="10" t="s">
        <v>202</v>
      </c>
      <c r="E8309" s="10" t="s">
        <v>1013</v>
      </c>
      <c r="F8309" s="10" t="s">
        <v>25</v>
      </c>
      <c r="H8309" s="14">
        <v>7470</v>
      </c>
    </row>
    <row r="8310" spans="1:8" ht="19.5" customHeight="1" x14ac:dyDescent="0.25">
      <c r="A8310" s="4">
        <v>45400</v>
      </c>
      <c r="B8310" s="3">
        <v>2536</v>
      </c>
      <c r="C8310" s="10" t="s">
        <v>24</v>
      </c>
      <c r="D8310" s="10" t="s">
        <v>202</v>
      </c>
      <c r="E8310" s="10" t="s">
        <v>368</v>
      </c>
      <c r="F8310" s="10" t="s">
        <v>25</v>
      </c>
      <c r="H8310" s="14">
        <v>1600</v>
      </c>
    </row>
    <row r="8311" spans="1:8" ht="19.5" customHeight="1" x14ac:dyDescent="0.25">
      <c r="A8311" s="4">
        <v>45400</v>
      </c>
      <c r="B8311" s="3">
        <v>2536</v>
      </c>
      <c r="C8311" s="10" t="s">
        <v>23</v>
      </c>
      <c r="D8311" s="10" t="s">
        <v>873</v>
      </c>
      <c r="E8311" s="10" t="s">
        <v>1181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24</v>
      </c>
      <c r="D8312" s="10" t="s">
        <v>604</v>
      </c>
      <c r="G8312" s="10">
        <v>3</v>
      </c>
      <c r="H8312" s="14">
        <v>1200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873</v>
      </c>
      <c r="E8313" s="10" t="s">
        <v>1198</v>
      </c>
      <c r="H8313" s="14">
        <v>500</v>
      </c>
    </row>
    <row r="8314" spans="1:8" ht="19.5" customHeight="1" x14ac:dyDescent="0.25">
      <c r="A8314" s="4">
        <v>45400</v>
      </c>
      <c r="B8314" s="3">
        <v>2537</v>
      </c>
      <c r="C8314" s="10" t="s">
        <v>23</v>
      </c>
      <c r="D8314" s="10" t="s">
        <v>372</v>
      </c>
      <c r="E8314" s="10" t="s">
        <v>1199</v>
      </c>
      <c r="F8314" s="10" t="s">
        <v>47</v>
      </c>
      <c r="H8314" s="14">
        <v>1970</v>
      </c>
    </row>
    <row r="8315" spans="1:8" ht="19.5" customHeight="1" x14ac:dyDescent="0.25">
      <c r="A8315" s="4">
        <v>45400</v>
      </c>
      <c r="B8315" s="3">
        <v>2537</v>
      </c>
      <c r="C8315" s="10" t="s">
        <v>23</v>
      </c>
      <c r="D8315" s="10" t="s">
        <v>372</v>
      </c>
      <c r="E8315" s="10" t="s">
        <v>193</v>
      </c>
      <c r="F8315" s="10" t="s">
        <v>47</v>
      </c>
      <c r="H8315" s="14">
        <v>770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372</v>
      </c>
      <c r="E8316" s="10" t="s">
        <v>1200</v>
      </c>
      <c r="F8316" s="10" t="s">
        <v>47</v>
      </c>
      <c r="H8316" s="14">
        <v>480</v>
      </c>
    </row>
    <row r="8317" spans="1:8" ht="19.5" customHeight="1" x14ac:dyDescent="0.25">
      <c r="A8317" s="4">
        <v>45400</v>
      </c>
      <c r="B8317" s="3">
        <v>2538</v>
      </c>
      <c r="C8317" s="10" t="s">
        <v>23</v>
      </c>
      <c r="D8317" s="10" t="s">
        <v>64</v>
      </c>
      <c r="E8317" s="10" t="s">
        <v>424</v>
      </c>
      <c r="H8317" s="14">
        <v>100</v>
      </c>
    </row>
    <row r="8318" spans="1:8" ht="19.5" customHeight="1" x14ac:dyDescent="0.25">
      <c r="A8318" s="4">
        <v>45400</v>
      </c>
      <c r="B8318" s="3">
        <v>2538</v>
      </c>
      <c r="C8318" s="10" t="s">
        <v>23</v>
      </c>
      <c r="D8318" s="10" t="s">
        <v>407</v>
      </c>
      <c r="E8318" s="10" t="s">
        <v>1187</v>
      </c>
      <c r="H8318" s="14">
        <v>200</v>
      </c>
    </row>
    <row r="8319" spans="1:8" ht="19.5" customHeight="1" x14ac:dyDescent="0.25">
      <c r="A8319" s="4">
        <v>45400</v>
      </c>
      <c r="B8319" s="3">
        <v>2538</v>
      </c>
      <c r="C8319" s="10" t="s">
        <v>24</v>
      </c>
      <c r="D8319" s="10" t="s">
        <v>513</v>
      </c>
      <c r="E8319" s="10" t="s">
        <v>992</v>
      </c>
      <c r="H8319" s="14">
        <v>1000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174</v>
      </c>
      <c r="G8320" s="10">
        <v>4</v>
      </c>
      <c r="H8320" s="14">
        <v>1400</v>
      </c>
    </row>
    <row r="8321" spans="1:8" ht="19.5" customHeight="1" x14ac:dyDescent="0.25">
      <c r="A8321" s="4">
        <v>45400</v>
      </c>
      <c r="B8321" s="3">
        <v>2539</v>
      </c>
      <c r="C8321" s="10" t="s">
        <v>23</v>
      </c>
      <c r="D8321" s="10" t="s">
        <v>192</v>
      </c>
      <c r="E8321" s="10" t="s">
        <v>193</v>
      </c>
      <c r="H8321" s="14">
        <v>100</v>
      </c>
    </row>
    <row r="8322" spans="1:8" ht="19.5" customHeight="1" x14ac:dyDescent="0.25">
      <c r="A8322" s="4">
        <v>45400</v>
      </c>
      <c r="B8322" s="3">
        <v>2539</v>
      </c>
      <c r="C8322" s="10" t="s">
        <v>24</v>
      </c>
      <c r="D8322" s="10" t="s">
        <v>915</v>
      </c>
      <c r="H8322" s="14">
        <v>200</v>
      </c>
    </row>
    <row r="8323" spans="1:8" ht="19.5" customHeight="1" x14ac:dyDescent="0.25">
      <c r="A8323" s="4">
        <v>45400</v>
      </c>
      <c r="B8323" s="3">
        <v>2539</v>
      </c>
      <c r="C8323" s="10" t="s">
        <v>24</v>
      </c>
      <c r="D8323" s="10" t="s">
        <v>60</v>
      </c>
      <c r="E8323" s="10" t="s">
        <v>350</v>
      </c>
      <c r="H8323" s="14">
        <v>400</v>
      </c>
    </row>
    <row r="8324" spans="1:8" ht="19.5" customHeight="1" x14ac:dyDescent="0.25">
      <c r="A8324" s="4">
        <v>45400</v>
      </c>
      <c r="B8324" s="3">
        <v>2540</v>
      </c>
      <c r="C8324" s="10" t="s">
        <v>172</v>
      </c>
      <c r="D8324" s="10" t="s">
        <v>296</v>
      </c>
      <c r="G8324" s="10">
        <v>10</v>
      </c>
      <c r="H8324" s="14">
        <v>1250</v>
      </c>
    </row>
    <row r="8325" spans="1:8" ht="19.5" customHeight="1" x14ac:dyDescent="0.25">
      <c r="A8325" s="4">
        <v>45400</v>
      </c>
      <c r="B8325" s="3">
        <v>2540</v>
      </c>
      <c r="C8325" s="10" t="s">
        <v>24</v>
      </c>
      <c r="D8325" s="10" t="s">
        <v>513</v>
      </c>
      <c r="E8325" s="10" t="s">
        <v>992</v>
      </c>
      <c r="H8325" s="14">
        <v>280</v>
      </c>
    </row>
    <row r="8326" spans="1:8" ht="19.5" customHeight="1" x14ac:dyDescent="0.25">
      <c r="A8326" s="4">
        <v>45400</v>
      </c>
      <c r="B8326" s="3">
        <v>2540</v>
      </c>
      <c r="C8326" s="10" t="s">
        <v>24</v>
      </c>
      <c r="D8326" s="10" t="s">
        <v>1205</v>
      </c>
      <c r="H8326" s="14">
        <v>200</v>
      </c>
    </row>
    <row r="8327" spans="1:8" ht="19.5" customHeight="1" x14ac:dyDescent="0.25">
      <c r="A8327" s="4">
        <v>45400</v>
      </c>
      <c r="B8327" s="3">
        <v>2541</v>
      </c>
      <c r="C8327" s="10" t="s">
        <v>926</v>
      </c>
      <c r="D8327" s="10" t="s">
        <v>45</v>
      </c>
      <c r="E8327" s="10" t="s">
        <v>1201</v>
      </c>
      <c r="F8327" s="10" t="s">
        <v>1070</v>
      </c>
      <c r="G8327" s="10">
        <v>76</v>
      </c>
      <c r="H8327" s="14">
        <v>45600</v>
      </c>
    </row>
    <row r="8328" spans="1:8" ht="19.5" customHeight="1" x14ac:dyDescent="0.25">
      <c r="A8328" s="4">
        <v>45401</v>
      </c>
      <c r="B8328" s="3">
        <v>2542</v>
      </c>
      <c r="C8328" s="10" t="s">
        <v>72</v>
      </c>
      <c r="D8328" s="10" t="s">
        <v>126</v>
      </c>
      <c r="E8328" s="10" t="s">
        <v>978</v>
      </c>
      <c r="F8328" s="10" t="s">
        <v>25</v>
      </c>
      <c r="H8328" s="14">
        <v>8560</v>
      </c>
    </row>
    <row r="8329" spans="1:8" ht="19.5" customHeight="1" x14ac:dyDescent="0.25">
      <c r="A8329" s="4">
        <v>45401</v>
      </c>
      <c r="B8329" s="3">
        <v>2543</v>
      </c>
      <c r="C8329" s="10" t="s">
        <v>72</v>
      </c>
      <c r="D8329" s="10" t="s">
        <v>202</v>
      </c>
      <c r="E8329" s="10" t="s">
        <v>1013</v>
      </c>
      <c r="F8329" s="10" t="s">
        <v>25</v>
      </c>
      <c r="H8329" s="14">
        <v>3150</v>
      </c>
    </row>
    <row r="8330" spans="1:8" ht="19.5" customHeight="1" x14ac:dyDescent="0.25">
      <c r="A8330" s="4">
        <v>45401</v>
      </c>
      <c r="B8330" s="3">
        <v>2543</v>
      </c>
      <c r="C8330" s="10" t="s">
        <v>24</v>
      </c>
      <c r="D8330" s="10" t="s">
        <v>202</v>
      </c>
      <c r="E8330" s="10" t="s">
        <v>368</v>
      </c>
      <c r="F8330" s="10" t="s">
        <v>25</v>
      </c>
      <c r="H8330" s="14">
        <v>1200</v>
      </c>
    </row>
    <row r="8331" spans="1:8" ht="19.5" customHeight="1" x14ac:dyDescent="0.25">
      <c r="A8331" s="4">
        <v>45401</v>
      </c>
      <c r="B8331" s="3">
        <v>2544</v>
      </c>
      <c r="C8331" s="10" t="s">
        <v>72</v>
      </c>
      <c r="D8331" s="10" t="s">
        <v>1027</v>
      </c>
      <c r="E8331" s="10" t="s">
        <v>269</v>
      </c>
      <c r="F8331" s="10" t="s">
        <v>388</v>
      </c>
      <c r="H8331" s="14">
        <v>30000</v>
      </c>
    </row>
    <row r="8332" spans="1:8" ht="19.5" customHeight="1" x14ac:dyDescent="0.25">
      <c r="A8332" s="4">
        <v>45401</v>
      </c>
      <c r="B8332" s="3">
        <v>2544</v>
      </c>
      <c r="C8332" s="10" t="s">
        <v>23</v>
      </c>
      <c r="D8332" s="10" t="s">
        <v>64</v>
      </c>
      <c r="E8332" s="10" t="s">
        <v>205</v>
      </c>
      <c r="H8332" s="14">
        <v>1000</v>
      </c>
    </row>
    <row r="8333" spans="1:8" ht="19.5" customHeight="1" x14ac:dyDescent="0.25">
      <c r="A8333" s="4">
        <v>45401</v>
      </c>
      <c r="B8333" s="3">
        <v>2544</v>
      </c>
      <c r="C8333" s="10" t="s">
        <v>23</v>
      </c>
      <c r="D8333" s="10" t="s">
        <v>407</v>
      </c>
      <c r="E8333" s="10" t="s">
        <v>1187</v>
      </c>
      <c r="H8333" s="14">
        <v>500</v>
      </c>
    </row>
    <row r="8334" spans="1:8" ht="19.5" customHeight="1" x14ac:dyDescent="0.25">
      <c r="A8334" s="4">
        <v>45401</v>
      </c>
      <c r="B8334" s="3">
        <v>2545</v>
      </c>
      <c r="C8334" s="10" t="s">
        <v>72</v>
      </c>
      <c r="D8334" s="10" t="s">
        <v>40</v>
      </c>
      <c r="E8334" s="10" t="s">
        <v>716</v>
      </c>
      <c r="F8334" s="10" t="s">
        <v>764</v>
      </c>
      <c r="H8334" s="14">
        <v>15940</v>
      </c>
    </row>
    <row r="8335" spans="1:8" ht="19.5" customHeight="1" x14ac:dyDescent="0.25">
      <c r="A8335" s="4">
        <v>45401</v>
      </c>
      <c r="B8335" s="3">
        <v>2545</v>
      </c>
      <c r="C8335" s="10" t="s">
        <v>23</v>
      </c>
      <c r="D8335" s="10" t="s">
        <v>64</v>
      </c>
      <c r="E8335" s="10" t="s">
        <v>206</v>
      </c>
      <c r="H8335" s="14">
        <v>500</v>
      </c>
    </row>
    <row r="8336" spans="1:8" ht="19.5" customHeight="1" x14ac:dyDescent="0.25">
      <c r="A8336" s="4">
        <v>45401</v>
      </c>
      <c r="B8336" s="3">
        <v>2546</v>
      </c>
      <c r="C8336" s="10" t="s">
        <v>23</v>
      </c>
      <c r="D8336" s="10" t="s">
        <v>20</v>
      </c>
      <c r="E8336" s="10" t="s">
        <v>350</v>
      </c>
      <c r="H8336" s="14">
        <v>900</v>
      </c>
    </row>
    <row r="8337" spans="1:8" ht="19.5" customHeight="1" x14ac:dyDescent="0.25">
      <c r="A8337" s="4">
        <v>45401</v>
      </c>
      <c r="B8337" s="3">
        <v>2546</v>
      </c>
      <c r="C8337" s="10" t="s">
        <v>23</v>
      </c>
      <c r="D8337" s="10" t="s">
        <v>20</v>
      </c>
      <c r="E8337" s="10" t="s">
        <v>44</v>
      </c>
      <c r="H8337" s="14">
        <v>240</v>
      </c>
    </row>
    <row r="8338" spans="1:8" ht="19.5" customHeight="1" x14ac:dyDescent="0.25">
      <c r="A8338" s="4">
        <v>45401</v>
      </c>
      <c r="B8338" s="3">
        <v>2546</v>
      </c>
      <c r="C8338" s="10" t="s">
        <v>172</v>
      </c>
      <c r="D8338" s="10" t="s">
        <v>295</v>
      </c>
      <c r="H8338" s="14">
        <v>100</v>
      </c>
    </row>
    <row r="8339" spans="1:8" ht="19.5" customHeight="1" x14ac:dyDescent="0.25">
      <c r="A8339" s="4">
        <v>45401</v>
      </c>
      <c r="B8339" s="3">
        <v>2546</v>
      </c>
      <c r="C8339" s="10" t="s">
        <v>24</v>
      </c>
      <c r="D8339" s="10" t="s">
        <v>60</v>
      </c>
      <c r="E8339" s="10" t="s">
        <v>350</v>
      </c>
      <c r="H8339" s="14">
        <v>400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174</v>
      </c>
      <c r="G8340" s="10">
        <v>4</v>
      </c>
      <c r="H8340" s="14">
        <v>1400</v>
      </c>
    </row>
    <row r="8341" spans="1:8" ht="19.5" customHeight="1" x14ac:dyDescent="0.25">
      <c r="A8341" s="4">
        <v>45401</v>
      </c>
      <c r="B8341" s="3">
        <v>2547</v>
      </c>
      <c r="C8341" s="10" t="s">
        <v>24</v>
      </c>
      <c r="D8341" s="10" t="s">
        <v>60</v>
      </c>
      <c r="E8341" s="10" t="s">
        <v>890</v>
      </c>
      <c r="H8341" s="14">
        <v>100</v>
      </c>
    </row>
    <row r="8342" spans="1:8" ht="19.5" customHeight="1" x14ac:dyDescent="0.25">
      <c r="A8342" s="4">
        <v>45401</v>
      </c>
      <c r="B8342" s="3">
        <v>2547</v>
      </c>
      <c r="C8342" s="10" t="s">
        <v>24</v>
      </c>
      <c r="D8342" s="10" t="s">
        <v>513</v>
      </c>
      <c r="E8342" s="10" t="s">
        <v>992</v>
      </c>
      <c r="H8342" s="14">
        <v>1000</v>
      </c>
    </row>
    <row r="8343" spans="1:8" ht="19.5" customHeight="1" x14ac:dyDescent="0.25">
      <c r="A8343" s="4">
        <v>45401</v>
      </c>
      <c r="B8343" s="3">
        <v>2548</v>
      </c>
      <c r="C8343" s="10" t="s">
        <v>24</v>
      </c>
      <c r="D8343" s="10" t="s">
        <v>63</v>
      </c>
      <c r="E8343" s="10" t="s">
        <v>992</v>
      </c>
      <c r="H8343" s="14">
        <v>700</v>
      </c>
    </row>
    <row r="8344" spans="1:8" ht="19.5" customHeight="1" x14ac:dyDescent="0.25">
      <c r="A8344" s="4">
        <v>45401</v>
      </c>
      <c r="B8344" s="3">
        <v>2548</v>
      </c>
      <c r="C8344" s="10" t="s">
        <v>24</v>
      </c>
      <c r="D8344" s="10" t="s">
        <v>915</v>
      </c>
      <c r="E8344" s="10" t="s">
        <v>176</v>
      </c>
      <c r="H8344" s="14">
        <v>200</v>
      </c>
    </row>
    <row r="8345" spans="1:8" ht="19.5" customHeight="1" x14ac:dyDescent="0.25">
      <c r="A8345" s="4">
        <v>45401</v>
      </c>
      <c r="B8345" s="3">
        <v>2549</v>
      </c>
      <c r="C8345" s="10" t="s">
        <v>72</v>
      </c>
      <c r="D8345" s="10" t="s">
        <v>126</v>
      </c>
      <c r="E8345" s="10" t="s">
        <v>1092</v>
      </c>
      <c r="F8345" s="10" t="s">
        <v>25</v>
      </c>
      <c r="H8345" s="14">
        <v>16000</v>
      </c>
    </row>
    <row r="8346" spans="1:8" ht="19.5" customHeight="1" x14ac:dyDescent="0.25">
      <c r="A8346" s="4">
        <v>45401</v>
      </c>
      <c r="B8346" s="3">
        <v>2550</v>
      </c>
      <c r="C8346" s="10" t="s">
        <v>72</v>
      </c>
      <c r="D8346" s="10" t="s">
        <v>40</v>
      </c>
      <c r="E8346" s="10" t="s">
        <v>1092</v>
      </c>
      <c r="F8346" s="10" t="s">
        <v>764</v>
      </c>
      <c r="H8346" s="14">
        <v>15000</v>
      </c>
    </row>
    <row r="8347" spans="1:8" ht="19.5" customHeight="1" x14ac:dyDescent="0.25">
      <c r="A8347" s="4">
        <v>45401</v>
      </c>
      <c r="B8347" s="3">
        <v>2551</v>
      </c>
      <c r="C8347" s="10" t="s">
        <v>72</v>
      </c>
      <c r="D8347" s="10" t="s">
        <v>40</v>
      </c>
      <c r="E8347" s="10" t="s">
        <v>1092</v>
      </c>
      <c r="F8347" s="10" t="s">
        <v>1202</v>
      </c>
      <c r="H8347" s="14">
        <v>15000</v>
      </c>
    </row>
    <row r="8348" spans="1:8" ht="19.5" customHeight="1" x14ac:dyDescent="0.25">
      <c r="A8348" s="4">
        <v>45401</v>
      </c>
      <c r="B8348" s="3">
        <v>2552</v>
      </c>
      <c r="C8348" s="10" t="s">
        <v>72</v>
      </c>
      <c r="D8348" s="10" t="s">
        <v>40</v>
      </c>
      <c r="E8348" s="10" t="s">
        <v>1092</v>
      </c>
      <c r="F8348" s="10" t="s">
        <v>902</v>
      </c>
      <c r="H8348" s="14">
        <v>15000</v>
      </c>
    </row>
    <row r="8349" spans="1:8" ht="19.5" customHeight="1" x14ac:dyDescent="0.25">
      <c r="A8349" s="4">
        <v>45401</v>
      </c>
      <c r="B8349" s="3">
        <v>2553</v>
      </c>
      <c r="C8349" s="10" t="s">
        <v>926</v>
      </c>
      <c r="D8349" s="10" t="s">
        <v>45</v>
      </c>
      <c r="E8349" s="10" t="s">
        <v>1201</v>
      </c>
      <c r="F8349" s="10" t="s">
        <v>1070</v>
      </c>
      <c r="G8349" s="10">
        <v>87</v>
      </c>
      <c r="H8349" s="14">
        <v>52200</v>
      </c>
    </row>
    <row r="8350" spans="1:8" ht="19.5" customHeight="1" x14ac:dyDescent="0.25">
      <c r="A8350" s="4">
        <v>45401</v>
      </c>
      <c r="B8350" s="3">
        <v>2554</v>
      </c>
      <c r="C8350" s="10" t="s">
        <v>24</v>
      </c>
      <c r="D8350" s="10" t="s">
        <v>1205</v>
      </c>
      <c r="H8350" s="14">
        <v>3000</v>
      </c>
    </row>
    <row r="8351" spans="1:8" ht="19.5" customHeight="1" x14ac:dyDescent="0.25">
      <c r="A8351" s="4">
        <v>45401</v>
      </c>
      <c r="B8351" s="3">
        <v>2554</v>
      </c>
      <c r="C8351" s="10" t="s">
        <v>23</v>
      </c>
      <c r="D8351" s="10" t="s">
        <v>64</v>
      </c>
      <c r="E8351" s="10" t="s">
        <v>424</v>
      </c>
      <c r="H8351" s="14">
        <v>330</v>
      </c>
    </row>
    <row r="8352" spans="1:8" ht="19.5" customHeight="1" x14ac:dyDescent="0.25">
      <c r="A8352" s="4">
        <v>45402</v>
      </c>
      <c r="B8352" s="3">
        <v>2555</v>
      </c>
      <c r="C8352" s="10" t="s">
        <v>72</v>
      </c>
      <c r="D8352" s="10" t="s">
        <v>126</v>
      </c>
      <c r="E8352" s="10" t="s">
        <v>978</v>
      </c>
      <c r="F8352" s="10" t="s">
        <v>25</v>
      </c>
      <c r="H8352" s="14">
        <v>4280</v>
      </c>
    </row>
    <row r="8353" spans="1:8" ht="19.5" customHeight="1" x14ac:dyDescent="0.25">
      <c r="A8353" s="4">
        <v>45402</v>
      </c>
      <c r="B8353" s="3">
        <v>2556</v>
      </c>
      <c r="C8353" s="10" t="s">
        <v>72</v>
      </c>
      <c r="D8353" s="10" t="s">
        <v>202</v>
      </c>
      <c r="E8353" s="10" t="s">
        <v>1013</v>
      </c>
      <c r="F8353" s="10" t="s">
        <v>25</v>
      </c>
      <c r="H8353" s="14">
        <v>5850</v>
      </c>
    </row>
    <row r="8354" spans="1:8" ht="19.5" customHeight="1" x14ac:dyDescent="0.25">
      <c r="A8354" s="4">
        <v>45402</v>
      </c>
      <c r="B8354" s="3">
        <v>2556</v>
      </c>
      <c r="C8354" s="10" t="s">
        <v>24</v>
      </c>
      <c r="D8354" s="10" t="s">
        <v>202</v>
      </c>
      <c r="E8354" s="10" t="s">
        <v>368</v>
      </c>
      <c r="F8354" s="10" t="s">
        <v>25</v>
      </c>
      <c r="H8354" s="14">
        <v>700</v>
      </c>
    </row>
    <row r="8355" spans="1:8" ht="19.5" customHeight="1" x14ac:dyDescent="0.25">
      <c r="A8355" s="4">
        <v>45402</v>
      </c>
      <c r="B8355" s="3">
        <v>2557</v>
      </c>
      <c r="C8355" s="10" t="s">
        <v>72</v>
      </c>
      <c r="D8355" s="10" t="s">
        <v>40</v>
      </c>
      <c r="E8355" s="10" t="s">
        <v>716</v>
      </c>
      <c r="F8355" s="10" t="s">
        <v>764</v>
      </c>
      <c r="H8355" s="14">
        <v>14830</v>
      </c>
    </row>
    <row r="8356" spans="1:8" ht="19.5" customHeight="1" x14ac:dyDescent="0.25">
      <c r="A8356" s="4">
        <v>45402</v>
      </c>
      <c r="B8356" s="3">
        <v>2558</v>
      </c>
      <c r="C8356" s="10" t="s">
        <v>926</v>
      </c>
      <c r="D8356" s="10" t="s">
        <v>45</v>
      </c>
      <c r="E8356" s="10" t="s">
        <v>1201</v>
      </c>
      <c r="F8356" s="10" t="s">
        <v>1070</v>
      </c>
      <c r="G8356" s="10">
        <v>129</v>
      </c>
      <c r="H8356" s="14">
        <v>77400</v>
      </c>
    </row>
    <row r="8357" spans="1:8" ht="19.5" customHeight="1" x14ac:dyDescent="0.25">
      <c r="A8357" s="4">
        <v>45402</v>
      </c>
      <c r="B8357" s="3">
        <v>2559</v>
      </c>
      <c r="C8357" s="10" t="s">
        <v>24</v>
      </c>
      <c r="D8357" s="10" t="s">
        <v>174</v>
      </c>
      <c r="G8357" s="10">
        <v>4</v>
      </c>
      <c r="H8357" s="14">
        <v>1400</v>
      </c>
    </row>
    <row r="8358" spans="1:8" ht="19.5" customHeight="1" x14ac:dyDescent="0.25">
      <c r="A8358" s="4">
        <v>45402</v>
      </c>
      <c r="B8358" s="3">
        <v>2559</v>
      </c>
      <c r="C8358" s="10" t="s">
        <v>23</v>
      </c>
      <c r="D8358" s="10" t="s">
        <v>372</v>
      </c>
      <c r="E8358" s="10" t="s">
        <v>1203</v>
      </c>
      <c r="F8358" s="10" t="s">
        <v>47</v>
      </c>
      <c r="H8358" s="14">
        <v>3100</v>
      </c>
    </row>
    <row r="8359" spans="1:8" ht="19.5" customHeight="1" x14ac:dyDescent="0.25">
      <c r="A8359" s="4">
        <v>45402</v>
      </c>
      <c r="B8359" s="3">
        <v>2559</v>
      </c>
      <c r="C8359" s="10" t="s">
        <v>172</v>
      </c>
      <c r="D8359" s="10" t="s">
        <v>74</v>
      </c>
      <c r="E8359" s="10" t="s">
        <v>322</v>
      </c>
      <c r="F8359" s="10" t="s">
        <v>47</v>
      </c>
      <c r="H8359" s="14">
        <v>6000</v>
      </c>
    </row>
    <row r="8360" spans="1:8" ht="19.5" customHeight="1" x14ac:dyDescent="0.25">
      <c r="A8360" s="4">
        <v>45402</v>
      </c>
      <c r="B8360" s="3">
        <v>2559</v>
      </c>
      <c r="C8360" s="10" t="s">
        <v>24</v>
      </c>
      <c r="D8360" s="10" t="s">
        <v>60</v>
      </c>
      <c r="E8360" s="10" t="s">
        <v>350</v>
      </c>
      <c r="H8360" s="14">
        <v>400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604</v>
      </c>
      <c r="G8361" s="10">
        <v>3</v>
      </c>
      <c r="H8361" s="14">
        <v>1200</v>
      </c>
    </row>
    <row r="8362" spans="1:8" ht="19.5" customHeight="1" x14ac:dyDescent="0.25">
      <c r="A8362" s="4">
        <v>45402</v>
      </c>
      <c r="B8362" s="3">
        <v>2560</v>
      </c>
      <c r="C8362" s="10" t="s">
        <v>172</v>
      </c>
      <c r="D8362" s="10" t="s">
        <v>296</v>
      </c>
      <c r="G8362" s="10">
        <v>8</v>
      </c>
      <c r="H8362" s="14">
        <v>1000</v>
      </c>
    </row>
    <row r="8363" spans="1:8" ht="19.5" customHeight="1" x14ac:dyDescent="0.25">
      <c r="A8363" s="4">
        <v>45402</v>
      </c>
      <c r="B8363" s="3">
        <v>2560</v>
      </c>
      <c r="C8363" s="10" t="s">
        <v>24</v>
      </c>
      <c r="D8363" s="10" t="s">
        <v>63</v>
      </c>
      <c r="E8363" s="10" t="s">
        <v>992</v>
      </c>
      <c r="H8363" s="14">
        <v>280</v>
      </c>
    </row>
    <row r="8364" spans="1:8" ht="19.5" customHeight="1" x14ac:dyDescent="0.25">
      <c r="A8364" s="4">
        <v>45402</v>
      </c>
      <c r="B8364" s="3">
        <v>2560</v>
      </c>
      <c r="C8364" s="10" t="s">
        <v>70</v>
      </c>
      <c r="D8364" s="10" t="s">
        <v>582</v>
      </c>
      <c r="H8364" s="14">
        <v>350</v>
      </c>
    </row>
    <row r="8365" spans="1:8" ht="19.5" customHeight="1" x14ac:dyDescent="0.25">
      <c r="A8365" s="4">
        <v>45402</v>
      </c>
      <c r="B8365" s="3">
        <v>2561</v>
      </c>
      <c r="C8365" s="10" t="s">
        <v>24</v>
      </c>
      <c r="D8365" s="10" t="s">
        <v>513</v>
      </c>
      <c r="E8365" s="10" t="s">
        <v>992</v>
      </c>
      <c r="H8365" s="14">
        <v>500</v>
      </c>
    </row>
    <row r="8366" spans="1:8" ht="19.5" customHeight="1" x14ac:dyDescent="0.25">
      <c r="A8366" s="4">
        <v>45402</v>
      </c>
      <c r="B8366" s="3">
        <v>2561</v>
      </c>
      <c r="C8366" s="10" t="s">
        <v>24</v>
      </c>
      <c r="D8366" s="10" t="s">
        <v>915</v>
      </c>
      <c r="H8366" s="14">
        <v>200</v>
      </c>
    </row>
    <row r="8367" spans="1:8" ht="19.5" customHeight="1" x14ac:dyDescent="0.25">
      <c r="A8367" s="4">
        <v>45402</v>
      </c>
      <c r="B8367" s="3">
        <v>2561</v>
      </c>
      <c r="C8367" s="10" t="s">
        <v>23</v>
      </c>
      <c r="D8367" s="10" t="s">
        <v>192</v>
      </c>
      <c r="E8367" s="10" t="s">
        <v>211</v>
      </c>
      <c r="H8367" s="14">
        <v>700</v>
      </c>
    </row>
    <row r="8368" spans="1:8" ht="19.5" customHeight="1" x14ac:dyDescent="0.25">
      <c r="A8368" s="4">
        <v>45402</v>
      </c>
      <c r="B8368" s="3">
        <v>2561</v>
      </c>
      <c r="C8368" s="10" t="s">
        <v>926</v>
      </c>
      <c r="D8368" s="10" t="s">
        <v>470</v>
      </c>
      <c r="E8368" s="10" t="s">
        <v>935</v>
      </c>
      <c r="H8368" s="14">
        <v>100</v>
      </c>
    </row>
    <row r="8369" spans="1:8" ht="19.5" customHeight="1" x14ac:dyDescent="0.25">
      <c r="A8369" s="4">
        <v>45412</v>
      </c>
      <c r="B8369" s="3">
        <v>2637</v>
      </c>
      <c r="C8369" s="10" t="s">
        <v>72</v>
      </c>
      <c r="D8369" s="10" t="s">
        <v>126</v>
      </c>
      <c r="E8369" s="10" t="s">
        <v>978</v>
      </c>
      <c r="F8369" s="10" t="s">
        <v>25</v>
      </c>
      <c r="H8369" s="14">
        <v>8900</v>
      </c>
    </row>
    <row r="8370" spans="1:8" ht="19.5" customHeight="1" x14ac:dyDescent="0.25">
      <c r="A8370" s="4">
        <v>45412</v>
      </c>
      <c r="B8370" s="3">
        <v>2638</v>
      </c>
      <c r="C8370" s="10" t="s">
        <v>72</v>
      </c>
      <c r="D8370" s="10" t="s">
        <v>202</v>
      </c>
      <c r="E8370" s="10" t="s">
        <v>1013</v>
      </c>
      <c r="F8370" s="10" t="s">
        <v>25</v>
      </c>
      <c r="H8370" s="14">
        <v>4590</v>
      </c>
    </row>
    <row r="8371" spans="1:8" ht="19.5" customHeight="1" x14ac:dyDescent="0.25">
      <c r="A8371" s="4">
        <v>45412</v>
      </c>
      <c r="B8371" s="3">
        <v>2638</v>
      </c>
      <c r="C8371" s="10" t="s">
        <v>24</v>
      </c>
      <c r="D8371" s="10" t="s">
        <v>202</v>
      </c>
      <c r="E8371" s="10" t="s">
        <v>368</v>
      </c>
      <c r="F8371" s="10" t="s">
        <v>25</v>
      </c>
      <c r="H8371" s="14">
        <v>500</v>
      </c>
    </row>
    <row r="8372" spans="1:8" ht="19.5" customHeight="1" x14ac:dyDescent="0.25">
      <c r="A8372" s="4">
        <v>45412</v>
      </c>
      <c r="B8372" s="3">
        <v>2639</v>
      </c>
      <c r="C8372" s="10" t="s">
        <v>72</v>
      </c>
      <c r="D8372" s="10" t="s">
        <v>40</v>
      </c>
      <c r="E8372" s="10" t="s">
        <v>716</v>
      </c>
      <c r="F8372" s="10" t="s">
        <v>764</v>
      </c>
      <c r="H8372" s="14">
        <v>14390</v>
      </c>
    </row>
    <row r="8373" spans="1:8" ht="19.5" customHeight="1" x14ac:dyDescent="0.25">
      <c r="A8373" s="4">
        <v>45412</v>
      </c>
      <c r="B8373" s="3">
        <v>2640</v>
      </c>
      <c r="C8373" s="10" t="s">
        <v>24</v>
      </c>
      <c r="D8373" s="10" t="s">
        <v>174</v>
      </c>
      <c r="G8373" s="10">
        <v>5</v>
      </c>
      <c r="H8373" s="14">
        <v>1850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60</v>
      </c>
      <c r="E8374" s="10" t="s">
        <v>350</v>
      </c>
      <c r="H8374" s="14">
        <v>400</v>
      </c>
    </row>
    <row r="8375" spans="1:8" ht="19.5" customHeight="1" x14ac:dyDescent="0.25">
      <c r="A8375" s="4">
        <v>45412</v>
      </c>
      <c r="B8375" s="3">
        <v>2640</v>
      </c>
      <c r="C8375" s="10" t="s">
        <v>23</v>
      </c>
      <c r="D8375" s="10" t="s">
        <v>64</v>
      </c>
      <c r="E8375" s="10" t="s">
        <v>424</v>
      </c>
      <c r="H8375" s="14">
        <v>200</v>
      </c>
    </row>
    <row r="8376" spans="1:8" ht="19.5" customHeight="1" x14ac:dyDescent="0.25">
      <c r="A8376" s="4">
        <v>45412</v>
      </c>
      <c r="B8376" s="3">
        <v>2640</v>
      </c>
      <c r="C8376" s="10" t="s">
        <v>24</v>
      </c>
      <c r="D8376" s="10" t="s">
        <v>513</v>
      </c>
      <c r="E8376" s="10" t="s">
        <v>992</v>
      </c>
      <c r="H8376" s="14">
        <v>1250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992</v>
      </c>
      <c r="H8377" s="14">
        <v>1120</v>
      </c>
    </row>
    <row r="8378" spans="1:8" ht="19.5" customHeight="1" x14ac:dyDescent="0.25">
      <c r="A8378" s="4">
        <v>45412</v>
      </c>
      <c r="B8378" s="3">
        <v>2641</v>
      </c>
      <c r="C8378" s="10" t="s">
        <v>24</v>
      </c>
      <c r="D8378" s="10" t="s">
        <v>915</v>
      </c>
      <c r="H8378" s="14">
        <v>175</v>
      </c>
    </row>
    <row r="8379" spans="1:8" ht="19.5" customHeight="1" x14ac:dyDescent="0.25">
      <c r="A8379" s="4">
        <v>45412</v>
      </c>
      <c r="B8379" s="3">
        <v>2641</v>
      </c>
      <c r="C8379" s="10" t="s">
        <v>24</v>
      </c>
      <c r="D8379" s="10" t="s">
        <v>63</v>
      </c>
      <c r="E8379" s="10" t="s">
        <v>716</v>
      </c>
      <c r="H8379" s="14">
        <v>700</v>
      </c>
    </row>
    <row r="8380" spans="1:8" ht="19.5" customHeight="1" x14ac:dyDescent="0.25">
      <c r="A8380" s="4">
        <v>45412</v>
      </c>
      <c r="B8380" s="3">
        <v>2641</v>
      </c>
      <c r="C8380" s="10" t="s">
        <v>172</v>
      </c>
      <c r="D8380" s="10" t="s">
        <v>296</v>
      </c>
      <c r="G8380" s="10">
        <v>8</v>
      </c>
      <c r="H8380" s="14">
        <v>1000</v>
      </c>
    </row>
    <row r="8381" spans="1:8" ht="19.5" customHeight="1" x14ac:dyDescent="0.25">
      <c r="A8381" s="4">
        <v>45412</v>
      </c>
      <c r="B8381" s="3">
        <v>2642</v>
      </c>
      <c r="C8381" s="10" t="s">
        <v>23</v>
      </c>
      <c r="D8381" s="10" t="s">
        <v>372</v>
      </c>
      <c r="E8381" s="10" t="s">
        <v>1199</v>
      </c>
      <c r="H8381" s="14">
        <v>2050</v>
      </c>
    </row>
    <row r="8382" spans="1:8" ht="19.5" customHeight="1" x14ac:dyDescent="0.25">
      <c r="A8382" s="4">
        <v>45412</v>
      </c>
      <c r="B8382" s="3">
        <v>2642</v>
      </c>
      <c r="C8382" s="10" t="s">
        <v>23</v>
      </c>
      <c r="D8382" s="10" t="s">
        <v>22</v>
      </c>
      <c r="H8382" s="14">
        <v>100</v>
      </c>
    </row>
    <row r="8383" spans="1:8" ht="19.5" customHeight="1" x14ac:dyDescent="0.25">
      <c r="A8383" s="4">
        <v>45412</v>
      </c>
      <c r="B8383" s="3">
        <v>2642</v>
      </c>
      <c r="C8383" s="10" t="s">
        <v>24</v>
      </c>
      <c r="D8383" s="10" t="s">
        <v>1205</v>
      </c>
      <c r="H8383" s="14">
        <v>1000</v>
      </c>
    </row>
    <row r="8384" spans="1:8" ht="19.5" customHeight="1" x14ac:dyDescent="0.25">
      <c r="A8384" s="4">
        <v>45412</v>
      </c>
      <c r="B8384" s="3">
        <v>2642</v>
      </c>
      <c r="C8384" s="10" t="s">
        <v>24</v>
      </c>
      <c r="D8384" s="10" t="s">
        <v>60</v>
      </c>
      <c r="E8384" s="10" t="s">
        <v>890</v>
      </c>
      <c r="H8384" s="14">
        <v>250</v>
      </c>
    </row>
    <row r="8385" spans="1:8" ht="19.5" customHeight="1" x14ac:dyDescent="0.25">
      <c r="A8385" s="4">
        <v>45412</v>
      </c>
      <c r="B8385" s="3">
        <v>2643</v>
      </c>
      <c r="C8385" s="10" t="s">
        <v>72</v>
      </c>
      <c r="D8385" s="10" t="s">
        <v>202</v>
      </c>
      <c r="E8385" s="10" t="s">
        <v>1092</v>
      </c>
      <c r="F8385" s="10" t="s">
        <v>25</v>
      </c>
      <c r="H8385" s="14">
        <v>65000</v>
      </c>
    </row>
    <row r="8386" spans="1:8" ht="19.5" customHeight="1" x14ac:dyDescent="0.25">
      <c r="A8386" s="4">
        <v>45412</v>
      </c>
      <c r="B8386" s="3">
        <v>2644</v>
      </c>
      <c r="C8386" s="10" t="s">
        <v>72</v>
      </c>
      <c r="D8386" s="10" t="s">
        <v>40</v>
      </c>
      <c r="E8386" s="10" t="s">
        <v>1092</v>
      </c>
      <c r="F8386" s="10" t="s">
        <v>764</v>
      </c>
      <c r="H8386" s="14">
        <v>50000</v>
      </c>
    </row>
    <row r="8387" spans="1:8" ht="19.5" customHeight="1" x14ac:dyDescent="0.25">
      <c r="A8387" s="4">
        <v>45412</v>
      </c>
      <c r="B8387" s="3">
        <v>2645</v>
      </c>
      <c r="C8387" s="10" t="s">
        <v>72</v>
      </c>
      <c r="D8387" s="10" t="s">
        <v>40</v>
      </c>
      <c r="E8387" s="10" t="s">
        <v>1092</v>
      </c>
      <c r="F8387" s="10" t="s">
        <v>902</v>
      </c>
      <c r="H8387" s="14">
        <v>20000</v>
      </c>
    </row>
    <row r="8388" spans="1:8" ht="19.5" customHeight="1" x14ac:dyDescent="0.25">
      <c r="A8388" s="4">
        <v>45412</v>
      </c>
      <c r="B8388" s="3">
        <v>2646</v>
      </c>
      <c r="C8388" s="10" t="s">
        <v>72</v>
      </c>
      <c r="D8388" s="10" t="s">
        <v>40</v>
      </c>
      <c r="E8388" s="10" t="s">
        <v>1092</v>
      </c>
      <c r="F8388" s="10" t="s">
        <v>1202</v>
      </c>
      <c r="H8388" s="14">
        <v>30000</v>
      </c>
    </row>
    <row r="8389" spans="1:8" ht="19.5" customHeight="1" x14ac:dyDescent="0.25">
      <c r="A8389" s="4">
        <v>45412</v>
      </c>
      <c r="B8389" s="3">
        <v>2647</v>
      </c>
      <c r="C8389" s="10" t="s">
        <v>926</v>
      </c>
      <c r="D8389" s="10" t="s">
        <v>45</v>
      </c>
      <c r="E8389" s="10" t="s">
        <v>1201</v>
      </c>
      <c r="F8389" s="10" t="s">
        <v>1070</v>
      </c>
      <c r="G8389" s="10">
        <v>86</v>
      </c>
      <c r="H8389" s="14">
        <v>16000</v>
      </c>
    </row>
    <row r="8390" spans="1:8" ht="19.5" customHeight="1" x14ac:dyDescent="0.25">
      <c r="A8390" s="4">
        <v>45411</v>
      </c>
      <c r="B8390" s="3">
        <v>2630</v>
      </c>
      <c r="C8390" s="10" t="s">
        <v>72</v>
      </c>
      <c r="D8390" s="10" t="s">
        <v>126</v>
      </c>
      <c r="E8390" s="10" t="s">
        <v>978</v>
      </c>
      <c r="F8390" s="10" t="s">
        <v>25</v>
      </c>
      <c r="H8390" s="14">
        <v>11700</v>
      </c>
    </row>
    <row r="8391" spans="1:8" ht="19.5" customHeight="1" x14ac:dyDescent="0.25">
      <c r="A8391" s="4">
        <v>45411</v>
      </c>
      <c r="B8391" s="3">
        <v>2630</v>
      </c>
      <c r="C8391" s="10" t="s">
        <v>23</v>
      </c>
      <c r="D8391" s="10" t="s">
        <v>407</v>
      </c>
      <c r="E8391" s="10" t="s">
        <v>1187</v>
      </c>
      <c r="H8391" s="14">
        <v>200</v>
      </c>
    </row>
    <row r="8392" spans="1:8" ht="19.5" customHeight="1" x14ac:dyDescent="0.25">
      <c r="A8392" s="4">
        <v>45411</v>
      </c>
      <c r="B8392" s="3">
        <v>2631</v>
      </c>
      <c r="C8392" s="10" t="s">
        <v>72</v>
      </c>
      <c r="D8392" s="10" t="s">
        <v>202</v>
      </c>
      <c r="E8392" s="10" t="s">
        <v>1013</v>
      </c>
      <c r="F8392" s="10" t="s">
        <v>25</v>
      </c>
      <c r="H8392" s="14">
        <v>3510</v>
      </c>
    </row>
    <row r="8393" spans="1:8" ht="19.5" customHeight="1" x14ac:dyDescent="0.25">
      <c r="A8393" s="4">
        <v>45411</v>
      </c>
      <c r="B8393" s="3">
        <v>2631</v>
      </c>
      <c r="C8393" s="10" t="s">
        <v>24</v>
      </c>
      <c r="D8393" s="10" t="s">
        <v>202</v>
      </c>
      <c r="E8393" s="10" t="s">
        <v>368</v>
      </c>
      <c r="F8393" s="10" t="s">
        <v>25</v>
      </c>
      <c r="H8393" s="14">
        <v>1700</v>
      </c>
    </row>
    <row r="8394" spans="1:8" ht="19.5" customHeight="1" x14ac:dyDescent="0.25">
      <c r="A8394" s="4">
        <v>45411</v>
      </c>
      <c r="B8394" s="3">
        <v>2632</v>
      </c>
      <c r="C8394" s="10" t="s">
        <v>72</v>
      </c>
      <c r="D8394" s="10" t="s">
        <v>40</v>
      </c>
      <c r="E8394" s="10" t="s">
        <v>716</v>
      </c>
      <c r="F8394" s="10" t="s">
        <v>764</v>
      </c>
      <c r="H8394" s="14">
        <v>12470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174</v>
      </c>
      <c r="G8395" s="10">
        <v>5</v>
      </c>
      <c r="H8395" s="14">
        <v>1850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1205</v>
      </c>
      <c r="H8396" s="14">
        <v>400</v>
      </c>
    </row>
    <row r="8397" spans="1:8" ht="19.5" customHeight="1" x14ac:dyDescent="0.25">
      <c r="A8397" s="4">
        <v>45411</v>
      </c>
      <c r="B8397" s="3">
        <v>2633</v>
      </c>
      <c r="C8397" s="10" t="s">
        <v>24</v>
      </c>
      <c r="D8397" s="10" t="s">
        <v>60</v>
      </c>
      <c r="E8397" s="10" t="s">
        <v>890</v>
      </c>
      <c r="H8397" s="14">
        <v>300</v>
      </c>
    </row>
    <row r="8398" spans="1:8" ht="19.5" customHeight="1" x14ac:dyDescent="0.25">
      <c r="A8398" s="4">
        <v>45411</v>
      </c>
      <c r="B8398" s="3">
        <v>2633</v>
      </c>
      <c r="C8398" s="10" t="s">
        <v>24</v>
      </c>
      <c r="D8398" s="10" t="s">
        <v>60</v>
      </c>
      <c r="E8398" s="10" t="s">
        <v>350</v>
      </c>
      <c r="H8398" s="14">
        <v>400</v>
      </c>
    </row>
    <row r="8399" spans="1:8" ht="19.5" customHeight="1" x14ac:dyDescent="0.25">
      <c r="A8399" s="4">
        <v>45411</v>
      </c>
      <c r="B8399" s="3">
        <v>2634</v>
      </c>
      <c r="C8399" s="10" t="s">
        <v>24</v>
      </c>
      <c r="D8399" s="10" t="s">
        <v>604</v>
      </c>
      <c r="G8399" s="10">
        <v>3</v>
      </c>
      <c r="H8399" s="14">
        <v>1200</v>
      </c>
    </row>
    <row r="8400" spans="1:8" ht="19.5" customHeight="1" x14ac:dyDescent="0.25">
      <c r="A8400" s="4">
        <v>45411</v>
      </c>
      <c r="B8400" s="3">
        <v>2634</v>
      </c>
      <c r="C8400" s="10" t="s">
        <v>23</v>
      </c>
      <c r="D8400" s="10" t="s">
        <v>20</v>
      </c>
      <c r="E8400" s="10" t="s">
        <v>350</v>
      </c>
      <c r="H8400" s="14">
        <v>900</v>
      </c>
    </row>
    <row r="8401" spans="1:8" ht="19.5" customHeight="1" x14ac:dyDescent="0.25">
      <c r="A8401" s="4">
        <v>45411</v>
      </c>
      <c r="B8401" s="3">
        <v>2634</v>
      </c>
      <c r="C8401" s="10" t="s">
        <v>23</v>
      </c>
      <c r="D8401" s="10" t="s">
        <v>20</v>
      </c>
      <c r="E8401" s="10" t="s">
        <v>44</v>
      </c>
      <c r="H8401" s="14">
        <v>240</v>
      </c>
    </row>
    <row r="8402" spans="1:8" ht="19.5" customHeight="1" x14ac:dyDescent="0.25">
      <c r="A8402" s="4">
        <v>45411</v>
      </c>
      <c r="B8402" s="3">
        <v>2634</v>
      </c>
      <c r="C8402" s="10" t="s">
        <v>172</v>
      </c>
      <c r="D8402" s="10" t="s">
        <v>295</v>
      </c>
      <c r="H8402" s="14">
        <v>100</v>
      </c>
    </row>
    <row r="8403" spans="1:8" ht="19.5" customHeight="1" x14ac:dyDescent="0.25">
      <c r="A8403" s="4">
        <v>45411</v>
      </c>
      <c r="B8403" s="3">
        <v>2635</v>
      </c>
      <c r="C8403" s="10" t="s">
        <v>24</v>
      </c>
      <c r="D8403" s="10" t="s">
        <v>63</v>
      </c>
      <c r="E8403" s="10" t="s">
        <v>992</v>
      </c>
      <c r="H8403" s="14">
        <v>560</v>
      </c>
    </row>
    <row r="8404" spans="1:8" ht="19.5" customHeight="1" x14ac:dyDescent="0.25">
      <c r="A8404" s="4">
        <v>45411</v>
      </c>
      <c r="B8404" s="3">
        <v>2635</v>
      </c>
      <c r="C8404" s="10" t="s">
        <v>24</v>
      </c>
      <c r="D8404" s="10" t="s">
        <v>513</v>
      </c>
      <c r="E8404" s="10" t="s">
        <v>992</v>
      </c>
      <c r="H8404" s="14">
        <v>500</v>
      </c>
    </row>
    <row r="8405" spans="1:8" ht="19.5" customHeight="1" x14ac:dyDescent="0.25">
      <c r="A8405" s="4">
        <v>45411</v>
      </c>
      <c r="B8405" s="3">
        <v>2636</v>
      </c>
      <c r="C8405" s="10" t="s">
        <v>72</v>
      </c>
      <c r="D8405" s="10" t="s">
        <v>40</v>
      </c>
      <c r="E8405" s="10" t="s">
        <v>1092</v>
      </c>
      <c r="F8405" s="10" t="s">
        <v>1202</v>
      </c>
      <c r="H8405" s="14">
        <v>50000</v>
      </c>
    </row>
    <row r="8406" spans="1:8" ht="19.5" customHeight="1" x14ac:dyDescent="0.25">
      <c r="A8406" s="4">
        <v>45410</v>
      </c>
      <c r="B8406" s="3">
        <v>2623</v>
      </c>
      <c r="C8406" s="10" t="s">
        <v>72</v>
      </c>
      <c r="D8406" s="10" t="s">
        <v>126</v>
      </c>
      <c r="E8406" s="10" t="s">
        <v>978</v>
      </c>
      <c r="F8406" s="10" t="s">
        <v>25</v>
      </c>
      <c r="H8406" s="14">
        <v>8930</v>
      </c>
    </row>
    <row r="8407" spans="1:8" ht="19.5" customHeight="1" x14ac:dyDescent="0.25">
      <c r="A8407" s="4">
        <v>45410</v>
      </c>
      <c r="B8407" s="3">
        <v>2624</v>
      </c>
      <c r="C8407" s="10" t="s">
        <v>72</v>
      </c>
      <c r="D8407" s="10" t="s">
        <v>202</v>
      </c>
      <c r="E8407" s="10" t="s">
        <v>1013</v>
      </c>
      <c r="F8407" s="10" t="s">
        <v>25</v>
      </c>
      <c r="H8407" s="14">
        <v>3420</v>
      </c>
    </row>
    <row r="8408" spans="1:8" ht="19.5" customHeight="1" x14ac:dyDescent="0.25">
      <c r="A8408" s="4">
        <v>45410</v>
      </c>
      <c r="B8408" s="3">
        <v>2624</v>
      </c>
      <c r="C8408" s="10" t="s">
        <v>24</v>
      </c>
      <c r="D8408" s="10" t="s">
        <v>202</v>
      </c>
      <c r="E8408" s="10" t="s">
        <v>368</v>
      </c>
      <c r="F8408" s="10" t="s">
        <v>25</v>
      </c>
      <c r="H8408" s="14">
        <v>1000</v>
      </c>
    </row>
    <row r="8409" spans="1:8" ht="19.5" customHeight="1" x14ac:dyDescent="0.25">
      <c r="A8409" s="4">
        <v>45410</v>
      </c>
      <c r="B8409" s="3">
        <v>2625</v>
      </c>
      <c r="C8409" s="10" t="s">
        <v>24</v>
      </c>
      <c r="D8409" s="10" t="s">
        <v>174</v>
      </c>
      <c r="G8409" s="10">
        <v>4</v>
      </c>
      <c r="H8409" s="14">
        <v>1480</v>
      </c>
    </row>
    <row r="8410" spans="1:8" ht="19.5" customHeight="1" x14ac:dyDescent="0.25">
      <c r="A8410" s="4">
        <v>45410</v>
      </c>
      <c r="B8410" s="3">
        <v>2625</v>
      </c>
      <c r="C8410" s="10" t="s">
        <v>24</v>
      </c>
      <c r="D8410" s="10" t="s">
        <v>60</v>
      </c>
      <c r="E8410" s="10" t="s">
        <v>890</v>
      </c>
      <c r="H8410" s="14">
        <v>120</v>
      </c>
    </row>
    <row r="8411" spans="1:8" ht="19.5" customHeight="1" x14ac:dyDescent="0.25">
      <c r="A8411" s="4">
        <v>45410</v>
      </c>
      <c r="B8411" s="3">
        <v>2625</v>
      </c>
      <c r="C8411" s="10" t="s">
        <v>23</v>
      </c>
      <c r="D8411" s="10" t="s">
        <v>64</v>
      </c>
      <c r="E8411" s="10" t="s">
        <v>424</v>
      </c>
      <c r="H8411" s="14">
        <v>120</v>
      </c>
    </row>
    <row r="8412" spans="1:8" ht="19.5" customHeight="1" x14ac:dyDescent="0.25">
      <c r="A8412" s="4">
        <v>45410</v>
      </c>
      <c r="B8412" s="3">
        <v>2625</v>
      </c>
      <c r="C8412" s="10" t="s">
        <v>23</v>
      </c>
      <c r="D8412" s="10" t="s">
        <v>29</v>
      </c>
      <c r="H8412" s="14">
        <v>200</v>
      </c>
    </row>
    <row r="8413" spans="1:8" ht="19.5" customHeight="1" x14ac:dyDescent="0.25">
      <c r="A8413" s="4">
        <v>45410</v>
      </c>
      <c r="B8413" s="3">
        <v>2626</v>
      </c>
      <c r="C8413" s="10" t="s">
        <v>24</v>
      </c>
      <c r="D8413" s="10" t="s">
        <v>604</v>
      </c>
      <c r="G8413" s="10">
        <v>3</v>
      </c>
      <c r="H8413" s="14">
        <v>1200</v>
      </c>
    </row>
    <row r="8414" spans="1:8" ht="19.5" customHeight="1" x14ac:dyDescent="0.25">
      <c r="A8414" s="4">
        <v>45410</v>
      </c>
      <c r="B8414" s="3">
        <v>2626</v>
      </c>
      <c r="C8414" s="10" t="s">
        <v>23</v>
      </c>
      <c r="D8414" s="10" t="s">
        <v>372</v>
      </c>
      <c r="E8414" s="10" t="s">
        <v>1137</v>
      </c>
      <c r="H8414" s="14">
        <v>900</v>
      </c>
    </row>
    <row r="8415" spans="1:8" ht="19.5" customHeight="1" x14ac:dyDescent="0.25">
      <c r="A8415" s="4">
        <v>45410</v>
      </c>
      <c r="B8415" s="3">
        <v>2626</v>
      </c>
      <c r="C8415" s="10" t="s">
        <v>23</v>
      </c>
      <c r="D8415" s="10" t="s">
        <v>372</v>
      </c>
      <c r="E8415" s="10" t="s">
        <v>193</v>
      </c>
      <c r="H8415" s="14">
        <v>160</v>
      </c>
    </row>
    <row r="8416" spans="1:8" ht="19.5" customHeight="1" x14ac:dyDescent="0.25">
      <c r="A8416" s="4">
        <v>45410</v>
      </c>
      <c r="B8416" s="3">
        <v>2626</v>
      </c>
      <c r="C8416" s="10" t="s">
        <v>24</v>
      </c>
      <c r="D8416" s="10" t="s">
        <v>60</v>
      </c>
      <c r="E8416" s="10" t="s">
        <v>350</v>
      </c>
      <c r="H8416" s="14">
        <v>400</v>
      </c>
    </row>
    <row r="8417" spans="1:8" ht="19.5" customHeight="1" x14ac:dyDescent="0.25">
      <c r="A8417" s="4">
        <v>45410</v>
      </c>
      <c r="B8417" s="3">
        <v>2627</v>
      </c>
      <c r="C8417" s="10" t="s">
        <v>24</v>
      </c>
      <c r="D8417" s="10" t="s">
        <v>513</v>
      </c>
      <c r="E8417" s="10" t="s">
        <v>992</v>
      </c>
      <c r="H8417" s="14">
        <v>1500</v>
      </c>
    </row>
    <row r="8418" spans="1:8" ht="19.5" customHeight="1" x14ac:dyDescent="0.25">
      <c r="A8418" s="4">
        <v>45410</v>
      </c>
      <c r="B8418" s="3">
        <v>2627</v>
      </c>
      <c r="C8418" s="10" t="s">
        <v>24</v>
      </c>
      <c r="D8418" s="10" t="s">
        <v>63</v>
      </c>
      <c r="H8418" s="14">
        <v>700</v>
      </c>
    </row>
    <row r="8419" spans="1:8" ht="19.5" customHeight="1" x14ac:dyDescent="0.25">
      <c r="A8419" s="4">
        <v>45410</v>
      </c>
      <c r="B8419" s="3">
        <v>2627</v>
      </c>
      <c r="C8419" s="10" t="s">
        <v>926</v>
      </c>
      <c r="D8419" s="10" t="s">
        <v>470</v>
      </c>
      <c r="G8419" s="10">
        <v>300.42</v>
      </c>
      <c r="H8419" s="14">
        <v>31980</v>
      </c>
    </row>
    <row r="8420" spans="1:8" ht="19.5" customHeight="1" x14ac:dyDescent="0.25">
      <c r="A8420" s="4">
        <v>45410</v>
      </c>
      <c r="B8420" s="3">
        <v>2628</v>
      </c>
      <c r="C8420" s="10" t="s">
        <v>72</v>
      </c>
      <c r="D8420" s="10" t="s">
        <v>40</v>
      </c>
      <c r="E8420" s="10" t="s">
        <v>269</v>
      </c>
      <c r="F8420" s="10" t="s">
        <v>764</v>
      </c>
      <c r="H8420" s="14">
        <v>3000</v>
      </c>
    </row>
    <row r="8421" spans="1:8" ht="19.5" customHeight="1" x14ac:dyDescent="0.25">
      <c r="A8421" s="4">
        <v>45410</v>
      </c>
      <c r="B8421" s="3">
        <v>2629</v>
      </c>
      <c r="C8421" s="10" t="s">
        <v>926</v>
      </c>
      <c r="D8421" s="10" t="s">
        <v>45</v>
      </c>
      <c r="E8421" s="10" t="s">
        <v>197</v>
      </c>
      <c r="F8421" s="10" t="s">
        <v>912</v>
      </c>
      <c r="H8421" s="14">
        <v>10000</v>
      </c>
    </row>
    <row r="8422" spans="1:8" ht="19.5" customHeight="1" x14ac:dyDescent="0.25">
      <c r="A8422" s="4">
        <v>45409</v>
      </c>
      <c r="B8422" s="3">
        <v>2615</v>
      </c>
      <c r="C8422" s="10" t="s">
        <v>72</v>
      </c>
      <c r="D8422" s="10" t="s">
        <v>126</v>
      </c>
      <c r="E8422" s="10" t="s">
        <v>978</v>
      </c>
      <c r="F8422" s="10" t="s">
        <v>25</v>
      </c>
      <c r="H8422" s="14">
        <v>13380</v>
      </c>
    </row>
    <row r="8423" spans="1:8" ht="19.5" customHeight="1" x14ac:dyDescent="0.25">
      <c r="A8423" s="4">
        <v>45409</v>
      </c>
      <c r="B8423" s="3">
        <v>2615</v>
      </c>
      <c r="C8423" s="10" t="s">
        <v>23</v>
      </c>
      <c r="D8423" s="10" t="s">
        <v>64</v>
      </c>
      <c r="H8423" s="14">
        <v>200</v>
      </c>
    </row>
    <row r="8424" spans="1:8" ht="19.5" customHeight="1" x14ac:dyDescent="0.25">
      <c r="A8424" s="4">
        <v>45409</v>
      </c>
      <c r="B8424" s="3">
        <v>2616</v>
      </c>
      <c r="C8424" s="10" t="s">
        <v>72</v>
      </c>
      <c r="D8424" s="10" t="s">
        <v>202</v>
      </c>
      <c r="E8424" s="10" t="s">
        <v>1013</v>
      </c>
      <c r="F8424" s="10" t="s">
        <v>25</v>
      </c>
      <c r="H8424" s="14">
        <v>5400</v>
      </c>
    </row>
    <row r="8425" spans="1:8" ht="19.5" customHeight="1" x14ac:dyDescent="0.25">
      <c r="A8425" s="4">
        <v>45409</v>
      </c>
      <c r="B8425" s="3">
        <v>2616</v>
      </c>
      <c r="C8425" s="10" t="s">
        <v>24</v>
      </c>
      <c r="D8425" s="10" t="s">
        <v>202</v>
      </c>
      <c r="E8425" s="10" t="s">
        <v>368</v>
      </c>
      <c r="F8425" s="10" t="s">
        <v>25</v>
      </c>
      <c r="H8425" s="14">
        <v>1100</v>
      </c>
    </row>
    <row r="8426" spans="1:8" ht="19.5" customHeight="1" x14ac:dyDescent="0.25">
      <c r="A8426" s="4">
        <v>45409</v>
      </c>
      <c r="B8426" s="3">
        <v>2617</v>
      </c>
      <c r="C8426" s="10" t="s">
        <v>24</v>
      </c>
      <c r="D8426" s="10" t="s">
        <v>174</v>
      </c>
      <c r="G8426" s="10">
        <v>5</v>
      </c>
      <c r="H8426" s="14">
        <v>1850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372</v>
      </c>
      <c r="E8427" s="10" t="s">
        <v>1147</v>
      </c>
      <c r="H8427" s="14">
        <v>1320</v>
      </c>
    </row>
    <row r="8428" spans="1:8" ht="19.5" customHeight="1" x14ac:dyDescent="0.25">
      <c r="A8428" s="4">
        <v>45409</v>
      </c>
      <c r="B8428" s="3">
        <v>2617</v>
      </c>
      <c r="C8428" s="10" t="s">
        <v>23</v>
      </c>
      <c r="D8428" s="10" t="s">
        <v>192</v>
      </c>
      <c r="E8428" s="10" t="s">
        <v>1147</v>
      </c>
      <c r="H8428" s="14">
        <v>620</v>
      </c>
    </row>
    <row r="8429" spans="1:8" ht="19.5" customHeight="1" x14ac:dyDescent="0.25">
      <c r="A8429" s="4">
        <v>45409</v>
      </c>
      <c r="B8429" s="3">
        <v>2617</v>
      </c>
      <c r="C8429" s="10" t="s">
        <v>23</v>
      </c>
      <c r="D8429" s="10" t="s">
        <v>64</v>
      </c>
      <c r="E8429" s="10" t="s">
        <v>424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604</v>
      </c>
      <c r="G8430" s="10">
        <v>3</v>
      </c>
      <c r="H8430" s="14">
        <v>1200</v>
      </c>
    </row>
    <row r="8431" spans="1:8" ht="19.5" customHeight="1" x14ac:dyDescent="0.25">
      <c r="A8431" s="4">
        <v>45409</v>
      </c>
      <c r="B8431" s="3">
        <v>2618</v>
      </c>
      <c r="C8431" s="10" t="s">
        <v>926</v>
      </c>
      <c r="D8431" s="10" t="s">
        <v>470</v>
      </c>
      <c r="E8431" s="10" t="s">
        <v>935</v>
      </c>
      <c r="H8431" s="14">
        <v>100</v>
      </c>
    </row>
    <row r="8432" spans="1:8" ht="19.5" customHeight="1" x14ac:dyDescent="0.25">
      <c r="A8432" s="4">
        <v>45409</v>
      </c>
      <c r="B8432" s="3">
        <v>2618</v>
      </c>
      <c r="C8432" s="10" t="s">
        <v>24</v>
      </c>
      <c r="D8432" s="10" t="s">
        <v>60</v>
      </c>
      <c r="E8432" s="10" t="s">
        <v>350</v>
      </c>
      <c r="H8432" s="14">
        <v>400</v>
      </c>
    </row>
    <row r="8433" spans="1:8" ht="19.5" customHeight="1" x14ac:dyDescent="0.25">
      <c r="A8433" s="4">
        <v>45409</v>
      </c>
      <c r="B8433" s="3">
        <v>2618</v>
      </c>
      <c r="C8433" s="10" t="s">
        <v>24</v>
      </c>
      <c r="D8433" s="10" t="s">
        <v>60</v>
      </c>
      <c r="E8433" s="10" t="s">
        <v>890</v>
      </c>
      <c r="H8433" s="14">
        <v>250</v>
      </c>
    </row>
    <row r="8434" spans="1:8" ht="19.5" customHeight="1" x14ac:dyDescent="0.25">
      <c r="A8434" s="4">
        <v>45409</v>
      </c>
      <c r="B8434" s="3">
        <v>2619</v>
      </c>
      <c r="C8434" s="10" t="s">
        <v>23</v>
      </c>
      <c r="D8434" s="10" t="s">
        <v>20</v>
      </c>
      <c r="E8434" s="10" t="s">
        <v>350</v>
      </c>
      <c r="H8434" s="14">
        <v>900</v>
      </c>
    </row>
    <row r="8435" spans="1:8" ht="19.5" customHeight="1" x14ac:dyDescent="0.25">
      <c r="A8435" s="4">
        <v>45409</v>
      </c>
      <c r="B8435" s="3">
        <v>2619</v>
      </c>
      <c r="C8435" s="10" t="s">
        <v>23</v>
      </c>
      <c r="D8435" s="10" t="s">
        <v>20</v>
      </c>
      <c r="E8435" s="10" t="s">
        <v>44</v>
      </c>
      <c r="H8435" s="14">
        <v>240</v>
      </c>
    </row>
    <row r="8436" spans="1:8" ht="19.5" customHeight="1" x14ac:dyDescent="0.25">
      <c r="A8436" s="4">
        <v>45409</v>
      </c>
      <c r="B8436" s="3">
        <v>2619</v>
      </c>
      <c r="C8436" s="10" t="s">
        <v>172</v>
      </c>
      <c r="D8436" s="10" t="s">
        <v>295</v>
      </c>
      <c r="H8436" s="14">
        <v>100</v>
      </c>
    </row>
    <row r="8437" spans="1:8" ht="19.5" customHeight="1" x14ac:dyDescent="0.25">
      <c r="A8437" s="4">
        <v>45409</v>
      </c>
      <c r="B8437" s="3">
        <v>2619</v>
      </c>
      <c r="C8437" s="10" t="s">
        <v>24</v>
      </c>
      <c r="D8437" s="10" t="s">
        <v>60</v>
      </c>
      <c r="E8437" s="10" t="s">
        <v>580</v>
      </c>
      <c r="H8437" s="14">
        <v>200</v>
      </c>
    </row>
    <row r="8438" spans="1:8" ht="19.5" customHeight="1" x14ac:dyDescent="0.25">
      <c r="A8438" s="4">
        <v>45409</v>
      </c>
      <c r="B8438" s="3">
        <v>2620</v>
      </c>
      <c r="C8438" s="10" t="s">
        <v>24</v>
      </c>
      <c r="D8438" s="10" t="s">
        <v>513</v>
      </c>
      <c r="E8438" s="10" t="s">
        <v>992</v>
      </c>
      <c r="H8438" s="14">
        <v>1870</v>
      </c>
    </row>
    <row r="8439" spans="1:8" ht="19.5" customHeight="1" x14ac:dyDescent="0.25">
      <c r="A8439" s="4">
        <v>45409</v>
      </c>
      <c r="B8439" s="3">
        <v>2620</v>
      </c>
      <c r="C8439" s="10" t="s">
        <v>926</v>
      </c>
      <c r="D8439" s="10" t="s">
        <v>58</v>
      </c>
      <c r="G8439" s="10">
        <v>25</v>
      </c>
      <c r="H8439" s="14">
        <v>5500</v>
      </c>
    </row>
    <row r="8440" spans="1:8" ht="19.5" customHeight="1" x14ac:dyDescent="0.25">
      <c r="A8440" s="4">
        <v>45409</v>
      </c>
      <c r="B8440" s="3">
        <v>2620</v>
      </c>
      <c r="C8440" s="10" t="s">
        <v>926</v>
      </c>
      <c r="D8440" s="10" t="s">
        <v>58</v>
      </c>
      <c r="E8440" s="10" t="s">
        <v>935</v>
      </c>
      <c r="H8440" s="14">
        <v>300</v>
      </c>
    </row>
    <row r="8441" spans="1:8" ht="19.5" customHeight="1" x14ac:dyDescent="0.25">
      <c r="A8441" s="4">
        <v>45409</v>
      </c>
      <c r="B8441" s="3">
        <v>2620</v>
      </c>
      <c r="C8441" s="10" t="s">
        <v>172</v>
      </c>
      <c r="D8441" s="10" t="s">
        <v>296</v>
      </c>
      <c r="G8441" s="10">
        <v>5</v>
      </c>
      <c r="H8441" s="14">
        <v>600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63</v>
      </c>
      <c r="E8442" s="10" t="s">
        <v>992</v>
      </c>
      <c r="H8442" s="14">
        <v>420</v>
      </c>
    </row>
    <row r="8443" spans="1:8" ht="19.5" customHeight="1" x14ac:dyDescent="0.25">
      <c r="A8443" s="4">
        <v>45409</v>
      </c>
      <c r="B8443" s="3">
        <v>2621</v>
      </c>
      <c r="C8443" s="10" t="s">
        <v>70</v>
      </c>
      <c r="D8443" s="10" t="s">
        <v>37</v>
      </c>
      <c r="E8443" s="10" t="s">
        <v>1137</v>
      </c>
      <c r="H8443" s="14">
        <v>72095</v>
      </c>
    </row>
    <row r="8444" spans="1:8" ht="19.5" customHeight="1" x14ac:dyDescent="0.25">
      <c r="A8444" s="4">
        <v>45409</v>
      </c>
      <c r="B8444" s="3">
        <v>2621</v>
      </c>
      <c r="C8444" s="10" t="s">
        <v>24</v>
      </c>
      <c r="D8444" s="10" t="s">
        <v>915</v>
      </c>
      <c r="E8444" s="10" t="s">
        <v>176</v>
      </c>
      <c r="H8444" s="14">
        <v>150</v>
      </c>
    </row>
    <row r="8445" spans="1:8" ht="19.5" customHeight="1" x14ac:dyDescent="0.25">
      <c r="A8445" s="4">
        <v>45409</v>
      </c>
      <c r="B8445" s="3">
        <v>2622</v>
      </c>
      <c r="C8445" s="10" t="s">
        <v>72</v>
      </c>
      <c r="D8445" s="10" t="s">
        <v>1027</v>
      </c>
      <c r="E8445" s="10" t="s">
        <v>269</v>
      </c>
      <c r="F8445" s="10" t="s">
        <v>388</v>
      </c>
      <c r="H8445" s="14">
        <v>5000</v>
      </c>
    </row>
    <row r="8446" spans="1:8" ht="19.5" customHeight="1" x14ac:dyDescent="0.25">
      <c r="A8446" s="4">
        <v>45408</v>
      </c>
      <c r="B8446" s="3">
        <v>2605</v>
      </c>
      <c r="C8446" s="10" t="s">
        <v>72</v>
      </c>
      <c r="D8446" s="10" t="s">
        <v>126</v>
      </c>
      <c r="E8446" s="10" t="s">
        <v>978</v>
      </c>
      <c r="F8446" s="10" t="s">
        <v>25</v>
      </c>
      <c r="H8446" s="14">
        <v>8560</v>
      </c>
    </row>
    <row r="8447" spans="1:8" ht="19.5" customHeight="1" x14ac:dyDescent="0.25">
      <c r="A8447" s="4">
        <v>45408</v>
      </c>
      <c r="B8447" s="3">
        <v>2606</v>
      </c>
      <c r="C8447" s="10" t="s">
        <v>72</v>
      </c>
      <c r="D8447" s="10" t="s">
        <v>1027</v>
      </c>
      <c r="E8447" s="10" t="s">
        <v>269</v>
      </c>
      <c r="F8447" s="10" t="s">
        <v>388</v>
      </c>
      <c r="H8447" s="14">
        <v>30000</v>
      </c>
    </row>
    <row r="8448" spans="1:8" ht="19.5" customHeight="1" x14ac:dyDescent="0.25">
      <c r="A8448" s="4">
        <v>45408</v>
      </c>
      <c r="B8448" s="3">
        <v>2606</v>
      </c>
      <c r="C8448" s="10" t="s">
        <v>23</v>
      </c>
      <c r="D8448" s="10" t="s">
        <v>64</v>
      </c>
      <c r="E8448" s="10" t="s">
        <v>205</v>
      </c>
      <c r="H8448" s="14">
        <v>1000</v>
      </c>
    </row>
    <row r="8449" spans="1:8" ht="19.5" customHeight="1" x14ac:dyDescent="0.25">
      <c r="A8449" s="4">
        <v>45408</v>
      </c>
      <c r="B8449" s="3">
        <v>2606</v>
      </c>
      <c r="C8449" s="10" t="s">
        <v>23</v>
      </c>
      <c r="D8449" s="10" t="s">
        <v>407</v>
      </c>
      <c r="E8449" s="10" t="s">
        <v>1187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873</v>
      </c>
      <c r="E8450" s="10" t="s">
        <v>1198</v>
      </c>
      <c r="F8450" s="10" t="s">
        <v>388</v>
      </c>
      <c r="H8450" s="14">
        <v>3000</v>
      </c>
    </row>
    <row r="8451" spans="1:8" ht="19.5" customHeight="1" x14ac:dyDescent="0.25">
      <c r="A8451" s="4">
        <v>45408</v>
      </c>
      <c r="B8451" s="3">
        <v>2607</v>
      </c>
      <c r="C8451" s="10" t="s">
        <v>23</v>
      </c>
      <c r="D8451" s="10" t="s">
        <v>64</v>
      </c>
      <c r="E8451" s="10" t="s">
        <v>206</v>
      </c>
      <c r="H8451" s="14">
        <v>500</v>
      </c>
    </row>
    <row r="8452" spans="1:8" ht="19.5" customHeight="1" x14ac:dyDescent="0.25">
      <c r="A8452" s="4">
        <v>45408</v>
      </c>
      <c r="B8452" s="3">
        <v>2607</v>
      </c>
      <c r="C8452" s="10" t="s">
        <v>23</v>
      </c>
      <c r="D8452" s="10" t="s">
        <v>64</v>
      </c>
      <c r="E8452" s="10" t="s">
        <v>424</v>
      </c>
      <c r="H8452" s="14">
        <v>100</v>
      </c>
    </row>
    <row r="8453" spans="1:8" ht="19.5" customHeight="1" x14ac:dyDescent="0.25">
      <c r="A8453" s="4">
        <v>45408</v>
      </c>
      <c r="B8453" s="3">
        <v>2607</v>
      </c>
      <c r="C8453" s="10" t="s">
        <v>24</v>
      </c>
      <c r="D8453" s="10" t="s">
        <v>513</v>
      </c>
      <c r="E8453" s="10" t="s">
        <v>992</v>
      </c>
      <c r="H8453" s="14">
        <v>3250</v>
      </c>
    </row>
    <row r="8454" spans="1:8" ht="19.5" customHeight="1" x14ac:dyDescent="0.25">
      <c r="A8454" s="4">
        <v>45408</v>
      </c>
      <c r="B8454" s="3">
        <v>2608</v>
      </c>
      <c r="C8454" s="10" t="s">
        <v>926</v>
      </c>
      <c r="D8454" s="10" t="s">
        <v>45</v>
      </c>
      <c r="E8454" s="10" t="s">
        <v>1201</v>
      </c>
      <c r="F8454" s="10" t="s">
        <v>1070</v>
      </c>
      <c r="G8454" s="10">
        <v>6</v>
      </c>
      <c r="H8454" s="14">
        <v>3600</v>
      </c>
    </row>
    <row r="8455" spans="1:8" ht="19.5" customHeight="1" x14ac:dyDescent="0.25">
      <c r="A8455" s="4">
        <v>45408</v>
      </c>
      <c r="B8455" s="3">
        <v>2609</v>
      </c>
      <c r="C8455" s="10" t="s">
        <v>72</v>
      </c>
      <c r="D8455" s="10" t="s">
        <v>202</v>
      </c>
      <c r="E8455" s="10" t="s">
        <v>1013</v>
      </c>
      <c r="F8455" s="10" t="s">
        <v>25</v>
      </c>
      <c r="H8455" s="14">
        <v>3780</v>
      </c>
    </row>
    <row r="8456" spans="1:8" ht="19.5" customHeight="1" x14ac:dyDescent="0.25">
      <c r="A8456" s="4">
        <v>45408</v>
      </c>
      <c r="B8456" s="3">
        <v>2609</v>
      </c>
      <c r="C8456" s="10" t="s">
        <v>24</v>
      </c>
      <c r="D8456" s="10" t="s">
        <v>202</v>
      </c>
      <c r="E8456" s="10" t="s">
        <v>368</v>
      </c>
      <c r="F8456" s="10" t="s">
        <v>25</v>
      </c>
      <c r="H8456" s="14">
        <v>1400</v>
      </c>
    </row>
    <row r="8457" spans="1:8" ht="19.5" customHeight="1" x14ac:dyDescent="0.25">
      <c r="A8457" s="4">
        <v>45408</v>
      </c>
      <c r="B8457" s="3">
        <v>2609</v>
      </c>
      <c r="C8457" s="10" t="s">
        <v>23</v>
      </c>
      <c r="D8457" s="10" t="s">
        <v>407</v>
      </c>
      <c r="E8457" s="10" t="s">
        <v>1187</v>
      </c>
      <c r="F8457" s="10" t="s">
        <v>25</v>
      </c>
      <c r="H8457" s="14">
        <v>100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174</v>
      </c>
      <c r="G8458" s="10">
        <v>5</v>
      </c>
      <c r="H8458" s="14">
        <v>1850</v>
      </c>
    </row>
    <row r="8459" spans="1:8" ht="19.5" customHeight="1" x14ac:dyDescent="0.25">
      <c r="A8459" s="4">
        <v>45408</v>
      </c>
      <c r="B8459" s="3">
        <v>2610</v>
      </c>
      <c r="C8459" s="10" t="s">
        <v>24</v>
      </c>
      <c r="D8459" s="10" t="s">
        <v>915</v>
      </c>
      <c r="H8459" s="14">
        <v>350</v>
      </c>
    </row>
    <row r="8460" spans="1:8" ht="19.5" customHeight="1" x14ac:dyDescent="0.25">
      <c r="A8460" s="4">
        <v>45408</v>
      </c>
      <c r="B8460" s="3">
        <v>2610</v>
      </c>
      <c r="C8460" s="10" t="s">
        <v>24</v>
      </c>
      <c r="D8460" s="10" t="s">
        <v>63</v>
      </c>
      <c r="E8460" s="10" t="s">
        <v>716</v>
      </c>
      <c r="H8460" s="14">
        <v>900</v>
      </c>
    </row>
    <row r="8461" spans="1:8" ht="19.5" customHeight="1" x14ac:dyDescent="0.25">
      <c r="A8461" s="4">
        <v>45408</v>
      </c>
      <c r="B8461" s="3">
        <v>2610</v>
      </c>
      <c r="C8461" s="10" t="s">
        <v>23</v>
      </c>
      <c r="D8461" s="10" t="s">
        <v>407</v>
      </c>
      <c r="E8461" s="10" t="s">
        <v>1187</v>
      </c>
      <c r="F8461" s="10" t="s">
        <v>343</v>
      </c>
      <c r="H8461" s="14">
        <v>100</v>
      </c>
    </row>
    <row r="8462" spans="1:8" ht="19.5" customHeight="1" x14ac:dyDescent="0.25">
      <c r="A8462" s="4">
        <v>45408</v>
      </c>
      <c r="B8462" s="3">
        <v>2611</v>
      </c>
      <c r="C8462" s="10" t="s">
        <v>24</v>
      </c>
      <c r="D8462" s="10" t="s">
        <v>604</v>
      </c>
      <c r="G8462" s="10">
        <v>3</v>
      </c>
      <c r="H8462" s="14">
        <v>1200</v>
      </c>
    </row>
    <row r="8463" spans="1:8" ht="19.5" customHeight="1" x14ac:dyDescent="0.25">
      <c r="A8463" s="4">
        <v>45408</v>
      </c>
      <c r="B8463" s="3">
        <v>2611</v>
      </c>
      <c r="C8463" s="10" t="s">
        <v>24</v>
      </c>
      <c r="D8463" s="10" t="s">
        <v>60</v>
      </c>
      <c r="E8463" s="10" t="s">
        <v>350</v>
      </c>
      <c r="H8463" s="14">
        <v>400</v>
      </c>
    </row>
    <row r="8464" spans="1:8" ht="19.5" customHeight="1" x14ac:dyDescent="0.25">
      <c r="A8464" s="4">
        <v>45408</v>
      </c>
      <c r="B8464" s="3">
        <v>2611</v>
      </c>
      <c r="C8464" s="10" t="s">
        <v>23</v>
      </c>
      <c r="D8464" s="10" t="s">
        <v>64</v>
      </c>
      <c r="E8464" s="10" t="s">
        <v>424</v>
      </c>
      <c r="H8464" s="14">
        <v>250</v>
      </c>
    </row>
    <row r="8465" spans="1:8" ht="19.5" customHeight="1" x14ac:dyDescent="0.25">
      <c r="A8465" s="4">
        <v>45408</v>
      </c>
      <c r="B8465" s="3">
        <v>2611</v>
      </c>
      <c r="C8465" s="10" t="s">
        <v>70</v>
      </c>
      <c r="D8465" s="10" t="s">
        <v>37</v>
      </c>
      <c r="E8465" s="10" t="s">
        <v>1137</v>
      </c>
      <c r="H8465" s="14">
        <v>100000</v>
      </c>
    </row>
    <row r="8466" spans="1:8" ht="19.5" customHeight="1" x14ac:dyDescent="0.25">
      <c r="A8466" s="4">
        <v>45408</v>
      </c>
      <c r="B8466" s="3">
        <v>2612</v>
      </c>
      <c r="C8466" s="10" t="s">
        <v>24</v>
      </c>
      <c r="D8466" s="10" t="s">
        <v>126</v>
      </c>
      <c r="E8466" s="10" t="s">
        <v>197</v>
      </c>
      <c r="F8466" s="10" t="s">
        <v>25</v>
      </c>
      <c r="H8466" s="14">
        <v>10000</v>
      </c>
    </row>
    <row r="8467" spans="1:8" ht="19.5" customHeight="1" x14ac:dyDescent="0.25">
      <c r="A8467" s="4">
        <v>45408</v>
      </c>
      <c r="B8467" s="3">
        <v>2613</v>
      </c>
      <c r="C8467" s="10" t="s">
        <v>72</v>
      </c>
      <c r="D8467" s="10" t="s">
        <v>40</v>
      </c>
      <c r="E8467" s="10" t="s">
        <v>716</v>
      </c>
      <c r="F8467" s="10" t="s">
        <v>764</v>
      </c>
      <c r="H8467" s="14">
        <v>10670</v>
      </c>
    </row>
    <row r="8468" spans="1:8" ht="19.5" customHeight="1" x14ac:dyDescent="0.25">
      <c r="A8468" s="4">
        <v>45408</v>
      </c>
      <c r="B8468" s="3">
        <v>2614</v>
      </c>
      <c r="C8468" s="10" t="s">
        <v>926</v>
      </c>
      <c r="D8468" s="10" t="s">
        <v>45</v>
      </c>
      <c r="E8468" s="10" t="s">
        <v>197</v>
      </c>
      <c r="F8468" s="10" t="s">
        <v>1070</v>
      </c>
      <c r="H8468" s="14">
        <v>10000</v>
      </c>
    </row>
    <row r="8469" spans="1:8" ht="19.5" customHeight="1" x14ac:dyDescent="0.25">
      <c r="A8469" s="4">
        <v>45407</v>
      </c>
      <c r="B8469" s="3">
        <v>2597</v>
      </c>
      <c r="C8469" s="10" t="s">
        <v>72</v>
      </c>
      <c r="D8469" s="10" t="s">
        <v>126</v>
      </c>
      <c r="E8469" s="10" t="s">
        <v>978</v>
      </c>
      <c r="F8469" s="10" t="s">
        <v>25</v>
      </c>
      <c r="H8469" s="14">
        <v>13380</v>
      </c>
    </row>
    <row r="8470" spans="1:8" ht="19.5" customHeight="1" x14ac:dyDescent="0.25">
      <c r="A8470" s="4">
        <v>45407</v>
      </c>
      <c r="B8470" s="3">
        <v>2598</v>
      </c>
      <c r="C8470" s="10" t="s">
        <v>72</v>
      </c>
      <c r="D8470" s="10" t="s">
        <v>202</v>
      </c>
      <c r="E8470" s="10" t="s">
        <v>1013</v>
      </c>
      <c r="F8470" s="10" t="s">
        <v>25</v>
      </c>
      <c r="H8470" s="14">
        <v>8100</v>
      </c>
    </row>
    <row r="8471" spans="1:8" ht="19.5" customHeight="1" x14ac:dyDescent="0.25">
      <c r="A8471" s="4">
        <v>45407</v>
      </c>
      <c r="B8471" s="3">
        <v>2598</v>
      </c>
      <c r="C8471" s="10" t="s">
        <v>24</v>
      </c>
      <c r="D8471" s="10" t="s">
        <v>202</v>
      </c>
      <c r="E8471" s="10" t="s">
        <v>368</v>
      </c>
      <c r="F8471" s="10" t="s">
        <v>25</v>
      </c>
      <c r="H8471" s="14">
        <v>2000</v>
      </c>
    </row>
    <row r="8472" spans="1:8" ht="19.5" customHeight="1" x14ac:dyDescent="0.25">
      <c r="A8472" s="4">
        <v>45407</v>
      </c>
      <c r="B8472" s="3">
        <v>2599</v>
      </c>
      <c r="C8472" s="10" t="s">
        <v>72</v>
      </c>
      <c r="D8472" s="10" t="s">
        <v>40</v>
      </c>
      <c r="E8472" s="10" t="s">
        <v>716</v>
      </c>
      <c r="F8472" s="10" t="s">
        <v>764</v>
      </c>
      <c r="H8472" s="14">
        <v>11950</v>
      </c>
    </row>
    <row r="8473" spans="1:8" ht="19.5" customHeight="1" x14ac:dyDescent="0.25">
      <c r="A8473" s="4">
        <v>45407</v>
      </c>
      <c r="B8473" s="3">
        <v>2600</v>
      </c>
      <c r="C8473" s="10" t="s">
        <v>24</v>
      </c>
      <c r="D8473" s="10" t="s">
        <v>174</v>
      </c>
      <c r="G8473" s="10">
        <v>5</v>
      </c>
      <c r="H8473" s="14">
        <v>1750</v>
      </c>
    </row>
    <row r="8474" spans="1:8" ht="19.5" customHeight="1" x14ac:dyDescent="0.25">
      <c r="A8474" s="4">
        <v>45407</v>
      </c>
      <c r="B8474" s="3">
        <v>2600</v>
      </c>
      <c r="C8474" s="10" t="s">
        <v>23</v>
      </c>
      <c r="D8474" s="10" t="s">
        <v>372</v>
      </c>
      <c r="E8474" s="10" t="s">
        <v>379</v>
      </c>
      <c r="H8474" s="14">
        <v>400</v>
      </c>
    </row>
    <row r="8475" spans="1:8" ht="19.5" customHeight="1" x14ac:dyDescent="0.25">
      <c r="A8475" s="4">
        <v>45407</v>
      </c>
      <c r="B8475" s="3">
        <v>2600</v>
      </c>
      <c r="C8475" s="10" t="s">
        <v>23</v>
      </c>
      <c r="D8475" s="10" t="s">
        <v>407</v>
      </c>
      <c r="E8475" s="10" t="s">
        <v>1187</v>
      </c>
      <c r="H8475" s="14">
        <v>200</v>
      </c>
    </row>
    <row r="8476" spans="1:8" ht="19.5" customHeight="1" x14ac:dyDescent="0.25">
      <c r="A8476" s="4">
        <v>45407</v>
      </c>
      <c r="B8476" s="3">
        <v>2600</v>
      </c>
      <c r="C8476" s="10" t="s">
        <v>24</v>
      </c>
      <c r="D8476" s="10" t="s">
        <v>60</v>
      </c>
      <c r="E8476" s="10" t="s">
        <v>350</v>
      </c>
      <c r="H8476" s="14">
        <v>400</v>
      </c>
    </row>
    <row r="8477" spans="1:8" ht="19.5" customHeight="1" x14ac:dyDescent="0.25">
      <c r="A8477" s="4">
        <v>45407</v>
      </c>
      <c r="B8477" s="3">
        <v>2601</v>
      </c>
      <c r="C8477" s="10" t="s">
        <v>23</v>
      </c>
      <c r="D8477" s="10" t="s">
        <v>20</v>
      </c>
      <c r="E8477" s="10" t="s">
        <v>350</v>
      </c>
      <c r="H8477" s="14">
        <v>900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20</v>
      </c>
      <c r="E8478" s="10" t="s">
        <v>44</v>
      </c>
      <c r="H8478" s="14">
        <v>240</v>
      </c>
    </row>
    <row r="8479" spans="1:8" ht="19.5" customHeight="1" x14ac:dyDescent="0.25">
      <c r="A8479" s="4">
        <v>45407</v>
      </c>
      <c r="B8479" s="3">
        <v>2601</v>
      </c>
      <c r="C8479" s="10" t="s">
        <v>172</v>
      </c>
      <c r="D8479" s="10" t="s">
        <v>295</v>
      </c>
      <c r="H8479" s="14">
        <v>100</v>
      </c>
    </row>
    <row r="8480" spans="1:8" ht="19.5" customHeight="1" x14ac:dyDescent="0.25">
      <c r="A8480" s="4">
        <v>45407</v>
      </c>
      <c r="B8480" s="3">
        <v>2601</v>
      </c>
      <c r="C8480" s="10" t="s">
        <v>23</v>
      </c>
      <c r="D8480" s="10" t="s">
        <v>64</v>
      </c>
      <c r="E8480" s="10" t="s">
        <v>1071</v>
      </c>
      <c r="H8480" s="14">
        <v>290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604</v>
      </c>
      <c r="G8481" s="10">
        <v>3</v>
      </c>
      <c r="H8481" s="14">
        <v>1200</v>
      </c>
    </row>
    <row r="8482" spans="1:8" ht="19.5" customHeight="1" x14ac:dyDescent="0.25">
      <c r="A8482" s="4">
        <v>45407</v>
      </c>
      <c r="B8482" s="3">
        <v>2602</v>
      </c>
      <c r="C8482" s="10" t="s">
        <v>172</v>
      </c>
      <c r="D8482" s="10" t="s">
        <v>296</v>
      </c>
      <c r="G8482" s="10">
        <v>8</v>
      </c>
      <c r="H8482" s="14">
        <v>1000</v>
      </c>
    </row>
    <row r="8483" spans="1:8" ht="19.5" customHeight="1" x14ac:dyDescent="0.25">
      <c r="A8483" s="4">
        <v>45407</v>
      </c>
      <c r="B8483" s="3">
        <v>2602</v>
      </c>
      <c r="C8483" s="10" t="s">
        <v>24</v>
      </c>
      <c r="D8483" s="10" t="s">
        <v>513</v>
      </c>
      <c r="E8483" s="10" t="s">
        <v>992</v>
      </c>
      <c r="H8483" s="14">
        <v>2000</v>
      </c>
    </row>
    <row r="8484" spans="1:8" ht="19.5" customHeight="1" x14ac:dyDescent="0.25">
      <c r="A8484" s="4">
        <v>45407</v>
      </c>
      <c r="B8484" s="3">
        <v>2602</v>
      </c>
      <c r="C8484" s="10" t="s">
        <v>24</v>
      </c>
      <c r="D8484" s="10" t="s">
        <v>63</v>
      </c>
      <c r="E8484" s="10" t="s">
        <v>992</v>
      </c>
      <c r="H8484" s="14">
        <v>280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915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24</v>
      </c>
      <c r="D8486" s="10" t="s">
        <v>63</v>
      </c>
      <c r="E8486" s="10" t="s">
        <v>716</v>
      </c>
      <c r="H8486" s="14">
        <v>400</v>
      </c>
    </row>
    <row r="8487" spans="1:8" ht="19.5" customHeight="1" x14ac:dyDescent="0.25">
      <c r="A8487" s="4">
        <v>45407</v>
      </c>
      <c r="B8487" s="3">
        <v>2603</v>
      </c>
      <c r="C8487" s="10" t="s">
        <v>24</v>
      </c>
      <c r="D8487" s="10" t="s">
        <v>60</v>
      </c>
      <c r="E8487" s="10" t="s">
        <v>890</v>
      </c>
      <c r="H8487" s="14">
        <v>300</v>
      </c>
    </row>
    <row r="8488" spans="1:8" ht="19.5" customHeight="1" x14ac:dyDescent="0.25">
      <c r="A8488" s="4">
        <v>45407</v>
      </c>
      <c r="B8488" s="3">
        <v>2603</v>
      </c>
      <c r="C8488" s="10" t="s">
        <v>23</v>
      </c>
      <c r="D8488" s="10" t="s">
        <v>22</v>
      </c>
      <c r="H8488" s="14">
        <v>20</v>
      </c>
    </row>
    <row r="8489" spans="1:8" ht="19.5" customHeight="1" x14ac:dyDescent="0.25">
      <c r="A8489" s="4">
        <v>45407</v>
      </c>
      <c r="B8489" s="3">
        <v>2604</v>
      </c>
      <c r="C8489" s="10" t="s">
        <v>926</v>
      </c>
      <c r="D8489" s="10" t="s">
        <v>45</v>
      </c>
      <c r="E8489" s="10" t="s">
        <v>1201</v>
      </c>
      <c r="F8489" s="10" t="s">
        <v>1204</v>
      </c>
      <c r="G8489" s="10">
        <v>5</v>
      </c>
      <c r="H8489" s="14">
        <v>3000</v>
      </c>
    </row>
    <row r="8490" spans="1:8" ht="19.5" customHeight="1" x14ac:dyDescent="0.25">
      <c r="A8490" s="4">
        <v>45406</v>
      </c>
      <c r="B8490" s="3">
        <v>2589</v>
      </c>
      <c r="C8490" s="10" t="s">
        <v>72</v>
      </c>
      <c r="D8490" s="10" t="s">
        <v>126</v>
      </c>
      <c r="E8490" s="10" t="s">
        <v>978</v>
      </c>
      <c r="F8490" s="10" t="s">
        <v>25</v>
      </c>
      <c r="H8490" s="14">
        <v>13020</v>
      </c>
    </row>
    <row r="8491" spans="1:8" ht="19.5" customHeight="1" x14ac:dyDescent="0.25">
      <c r="A8491" s="4">
        <v>45406</v>
      </c>
      <c r="B8491" s="3">
        <v>2590</v>
      </c>
      <c r="C8491" s="10" t="s">
        <v>72</v>
      </c>
      <c r="D8491" s="10" t="s">
        <v>202</v>
      </c>
      <c r="E8491" s="10" t="s">
        <v>1013</v>
      </c>
      <c r="F8491" s="10" t="s">
        <v>25</v>
      </c>
      <c r="H8491" s="14">
        <v>7290</v>
      </c>
    </row>
    <row r="8492" spans="1:8" ht="19.5" customHeight="1" x14ac:dyDescent="0.25">
      <c r="A8492" s="4">
        <v>45406</v>
      </c>
      <c r="B8492" s="3">
        <v>2590</v>
      </c>
      <c r="C8492" s="10" t="s">
        <v>24</v>
      </c>
      <c r="D8492" s="10" t="s">
        <v>202</v>
      </c>
      <c r="E8492" s="10" t="s">
        <v>368</v>
      </c>
      <c r="F8492" s="10" t="s">
        <v>25</v>
      </c>
      <c r="H8492" s="14">
        <v>1100</v>
      </c>
    </row>
    <row r="8493" spans="1:8" ht="19.5" customHeight="1" x14ac:dyDescent="0.25">
      <c r="A8493" s="4">
        <v>45406</v>
      </c>
      <c r="B8493" s="3">
        <v>2591</v>
      </c>
      <c r="C8493" s="10" t="s">
        <v>72</v>
      </c>
      <c r="D8493" s="10" t="s">
        <v>40</v>
      </c>
      <c r="E8493" s="10" t="s">
        <v>716</v>
      </c>
      <c r="F8493" s="10" t="s">
        <v>764</v>
      </c>
      <c r="H8493" s="14">
        <v>11080</v>
      </c>
    </row>
    <row r="8494" spans="1:8" ht="19.5" customHeight="1" x14ac:dyDescent="0.25">
      <c r="A8494" s="4">
        <v>45406</v>
      </c>
      <c r="B8494" s="3">
        <v>2592</v>
      </c>
      <c r="C8494" s="10" t="s">
        <v>24</v>
      </c>
      <c r="D8494" s="10" t="s">
        <v>174</v>
      </c>
      <c r="G8494" s="10">
        <v>4</v>
      </c>
      <c r="H8494" s="14">
        <v>1400</v>
      </c>
    </row>
    <row r="8495" spans="1:8" ht="19.5" customHeight="1" x14ac:dyDescent="0.25">
      <c r="A8495" s="4">
        <v>45406</v>
      </c>
      <c r="B8495" s="3">
        <v>2592</v>
      </c>
      <c r="C8495" s="10" t="s">
        <v>24</v>
      </c>
      <c r="D8495" s="10" t="s">
        <v>513</v>
      </c>
      <c r="E8495" s="10" t="s">
        <v>992</v>
      </c>
      <c r="H8495" s="14">
        <v>750</v>
      </c>
    </row>
    <row r="8496" spans="1:8" ht="19.5" customHeight="1" x14ac:dyDescent="0.25">
      <c r="A8496" s="4">
        <v>45406</v>
      </c>
      <c r="B8496" s="3">
        <v>2592</v>
      </c>
      <c r="C8496" s="10" t="s">
        <v>23</v>
      </c>
      <c r="D8496" s="10" t="s">
        <v>407</v>
      </c>
      <c r="E8496" s="10" t="s">
        <v>1187</v>
      </c>
      <c r="H8496" s="14">
        <v>200</v>
      </c>
    </row>
    <row r="8497" spans="1:8" ht="19.5" customHeight="1" x14ac:dyDescent="0.25">
      <c r="A8497" s="4">
        <v>45406</v>
      </c>
      <c r="B8497" s="3">
        <v>2592</v>
      </c>
      <c r="C8497" s="10" t="s">
        <v>172</v>
      </c>
      <c r="D8497" s="10" t="s">
        <v>74</v>
      </c>
      <c r="E8497" s="10" t="s">
        <v>484</v>
      </c>
      <c r="F8497" s="10" t="s">
        <v>47</v>
      </c>
      <c r="H8497" s="14">
        <v>9160</v>
      </c>
    </row>
    <row r="8498" spans="1:8" ht="19.5" customHeight="1" x14ac:dyDescent="0.25">
      <c r="A8498" s="4">
        <v>45406</v>
      </c>
      <c r="B8498" s="3">
        <v>2593</v>
      </c>
      <c r="C8498" s="10" t="s">
        <v>24</v>
      </c>
      <c r="D8498" s="10" t="s">
        <v>604</v>
      </c>
      <c r="G8498" s="10">
        <v>3</v>
      </c>
      <c r="H8498" s="14">
        <v>1200</v>
      </c>
    </row>
    <row r="8499" spans="1:8" ht="19.5" customHeight="1" x14ac:dyDescent="0.25">
      <c r="A8499" s="4">
        <v>45406</v>
      </c>
      <c r="B8499" s="3">
        <v>2593</v>
      </c>
      <c r="C8499" s="10" t="s">
        <v>23</v>
      </c>
      <c r="D8499" s="10" t="s">
        <v>192</v>
      </c>
      <c r="E8499" s="10" t="s">
        <v>354</v>
      </c>
      <c r="H8499" s="14">
        <v>300</v>
      </c>
    </row>
    <row r="8500" spans="1:8" ht="19.5" customHeight="1" x14ac:dyDescent="0.25">
      <c r="A8500" s="4">
        <v>45406</v>
      </c>
      <c r="B8500" s="3">
        <v>2593</v>
      </c>
      <c r="C8500" s="10" t="s">
        <v>23</v>
      </c>
      <c r="D8500" s="10" t="s">
        <v>64</v>
      </c>
      <c r="E8500" s="10" t="s">
        <v>592</v>
      </c>
      <c r="H8500" s="14">
        <v>100</v>
      </c>
    </row>
    <row r="8501" spans="1:8" ht="19.5" customHeight="1" x14ac:dyDescent="0.25">
      <c r="A8501" s="4">
        <v>45406</v>
      </c>
      <c r="B8501" s="3">
        <v>2593</v>
      </c>
      <c r="C8501" s="10" t="s">
        <v>24</v>
      </c>
      <c r="D8501" s="10" t="s">
        <v>60</v>
      </c>
      <c r="E8501" s="10" t="s">
        <v>350</v>
      </c>
      <c r="H8501" s="14">
        <v>400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60</v>
      </c>
      <c r="E8502" s="10" t="s">
        <v>890</v>
      </c>
      <c r="H8502" s="14">
        <v>300</v>
      </c>
    </row>
    <row r="8503" spans="1:8" ht="19.5" customHeight="1" x14ac:dyDescent="0.25">
      <c r="A8503" s="4">
        <v>45406</v>
      </c>
      <c r="B8503" s="3">
        <v>2594</v>
      </c>
      <c r="C8503" s="10" t="s">
        <v>926</v>
      </c>
      <c r="D8503" s="10" t="s">
        <v>171</v>
      </c>
      <c r="E8503" s="10" t="s">
        <v>1193</v>
      </c>
      <c r="H8503" s="14">
        <v>36000</v>
      </c>
    </row>
    <row r="8504" spans="1:8" ht="19.5" customHeight="1" x14ac:dyDescent="0.25">
      <c r="A8504" s="4">
        <v>45406</v>
      </c>
      <c r="B8504" s="3">
        <v>2594</v>
      </c>
      <c r="C8504" s="10" t="s">
        <v>24</v>
      </c>
      <c r="D8504" s="10" t="s">
        <v>63</v>
      </c>
      <c r="E8504" s="10" t="s">
        <v>992</v>
      </c>
      <c r="H8504" s="14">
        <v>2240</v>
      </c>
    </row>
    <row r="8505" spans="1:8" ht="19.5" customHeight="1" x14ac:dyDescent="0.25">
      <c r="A8505" s="4">
        <v>45406</v>
      </c>
      <c r="B8505" s="3">
        <v>2594</v>
      </c>
      <c r="C8505" s="10" t="s">
        <v>172</v>
      </c>
      <c r="D8505" s="10" t="s">
        <v>296</v>
      </c>
      <c r="G8505" s="10">
        <v>8</v>
      </c>
      <c r="H8505" s="14">
        <v>1000</v>
      </c>
    </row>
    <row r="8506" spans="1:8" ht="19.5" customHeight="1" x14ac:dyDescent="0.25">
      <c r="A8506" s="4">
        <v>45406</v>
      </c>
      <c r="B8506" s="3">
        <v>2595</v>
      </c>
      <c r="C8506" s="10" t="s">
        <v>24</v>
      </c>
      <c r="D8506" s="10" t="s">
        <v>63</v>
      </c>
      <c r="E8506" s="10" t="s">
        <v>716</v>
      </c>
      <c r="H8506" s="14">
        <v>600</v>
      </c>
    </row>
    <row r="8507" spans="1:8" ht="19.5" customHeight="1" x14ac:dyDescent="0.25">
      <c r="A8507" s="4">
        <v>45406</v>
      </c>
      <c r="B8507" s="3">
        <v>2595</v>
      </c>
      <c r="C8507" s="10" t="s">
        <v>24</v>
      </c>
      <c r="D8507" s="10" t="s">
        <v>915</v>
      </c>
      <c r="H8507" s="14">
        <v>200</v>
      </c>
    </row>
    <row r="8508" spans="1:8" ht="19.5" customHeight="1" x14ac:dyDescent="0.25">
      <c r="A8508" s="4">
        <v>45406</v>
      </c>
      <c r="B8508" s="3">
        <v>2595</v>
      </c>
      <c r="C8508" s="10" t="s">
        <v>70</v>
      </c>
      <c r="D8508" s="10" t="s">
        <v>37</v>
      </c>
      <c r="E8508" s="10" t="s">
        <v>481</v>
      </c>
      <c r="H8508" s="14">
        <v>38325</v>
      </c>
    </row>
    <row r="8509" spans="1:8" ht="19.5" customHeight="1" x14ac:dyDescent="0.25">
      <c r="A8509" s="4">
        <v>45406</v>
      </c>
      <c r="B8509" s="3">
        <v>2595</v>
      </c>
      <c r="C8509" s="10" t="s">
        <v>23</v>
      </c>
      <c r="D8509" s="10" t="s">
        <v>192</v>
      </c>
      <c r="E8509" s="10" t="s">
        <v>193</v>
      </c>
      <c r="H8509" s="14">
        <v>50</v>
      </c>
    </row>
    <row r="8510" spans="1:8" ht="19.5" customHeight="1" x14ac:dyDescent="0.25">
      <c r="A8510" s="4">
        <v>45406</v>
      </c>
      <c r="B8510" s="3">
        <v>2596</v>
      </c>
      <c r="C8510" s="10" t="s">
        <v>24</v>
      </c>
      <c r="D8510" s="10" t="s">
        <v>1205</v>
      </c>
      <c r="H8510" s="14">
        <v>5000</v>
      </c>
    </row>
    <row r="8511" spans="1:8" ht="19.5" customHeight="1" x14ac:dyDescent="0.25">
      <c r="A8511" s="4">
        <v>45406</v>
      </c>
      <c r="B8511" s="3">
        <v>2596</v>
      </c>
      <c r="C8511" s="10" t="s">
        <v>24</v>
      </c>
      <c r="D8511" s="10" t="s">
        <v>1205</v>
      </c>
      <c r="H8511" s="14">
        <v>200</v>
      </c>
    </row>
    <row r="8512" spans="1:8" ht="19.5" customHeight="1" x14ac:dyDescent="0.25">
      <c r="A8512" s="4">
        <v>45405</v>
      </c>
      <c r="B8512" s="3">
        <v>2580</v>
      </c>
      <c r="C8512" s="10" t="s">
        <v>72</v>
      </c>
      <c r="D8512" s="10" t="s">
        <v>126</v>
      </c>
      <c r="E8512" s="10" t="s">
        <v>978</v>
      </c>
      <c r="F8512" s="10" t="s">
        <v>25</v>
      </c>
      <c r="H8512" s="14">
        <v>12850</v>
      </c>
    </row>
    <row r="8513" spans="1:8" ht="19.5" customHeight="1" x14ac:dyDescent="0.25">
      <c r="A8513" s="4">
        <v>45405</v>
      </c>
      <c r="B8513" s="3">
        <v>2581</v>
      </c>
      <c r="C8513" s="10" t="s">
        <v>72</v>
      </c>
      <c r="D8513" s="10" t="s">
        <v>202</v>
      </c>
      <c r="E8513" s="10" t="s">
        <v>1013</v>
      </c>
      <c r="F8513" s="10" t="s">
        <v>25</v>
      </c>
      <c r="H8513" s="14">
        <v>7020</v>
      </c>
    </row>
    <row r="8514" spans="1:8" ht="19.5" customHeight="1" x14ac:dyDescent="0.25">
      <c r="A8514" s="4">
        <v>45405</v>
      </c>
      <c r="B8514" s="3">
        <v>2581</v>
      </c>
      <c r="C8514" s="10" t="s">
        <v>24</v>
      </c>
      <c r="D8514" s="10" t="s">
        <v>202</v>
      </c>
      <c r="E8514" s="10" t="s">
        <v>368</v>
      </c>
      <c r="F8514" s="10" t="s">
        <v>25</v>
      </c>
      <c r="H8514" s="14">
        <v>2000</v>
      </c>
    </row>
    <row r="8515" spans="1:8" ht="19.5" customHeight="1" x14ac:dyDescent="0.25">
      <c r="A8515" s="4">
        <v>45405</v>
      </c>
      <c r="B8515" s="3">
        <v>2582</v>
      </c>
      <c r="C8515" s="10" t="s">
        <v>72</v>
      </c>
      <c r="D8515" s="10" t="s">
        <v>40</v>
      </c>
      <c r="E8515" s="10" t="s">
        <v>716</v>
      </c>
      <c r="F8515" s="10" t="s">
        <v>764</v>
      </c>
      <c r="H8515" s="14">
        <v>12120</v>
      </c>
    </row>
    <row r="8516" spans="1:8" ht="19.5" customHeight="1" x14ac:dyDescent="0.25">
      <c r="A8516" s="4">
        <v>45405</v>
      </c>
      <c r="B8516" s="3">
        <v>2583</v>
      </c>
      <c r="C8516" s="10" t="s">
        <v>926</v>
      </c>
      <c r="D8516" s="10" t="s">
        <v>45</v>
      </c>
      <c r="E8516" s="10" t="s">
        <v>1201</v>
      </c>
      <c r="F8516" s="10" t="s">
        <v>1070</v>
      </c>
      <c r="G8516" s="10">
        <v>61</v>
      </c>
      <c r="H8516" s="14">
        <v>36600</v>
      </c>
    </row>
    <row r="8517" spans="1:8" ht="19.5" customHeight="1" x14ac:dyDescent="0.25">
      <c r="A8517" s="4">
        <v>45405</v>
      </c>
      <c r="B8517" s="3">
        <v>2584</v>
      </c>
      <c r="C8517" s="10" t="s">
        <v>926</v>
      </c>
      <c r="D8517" s="10" t="s">
        <v>45</v>
      </c>
      <c r="E8517" s="10" t="s">
        <v>1201</v>
      </c>
      <c r="F8517" s="10" t="s">
        <v>1170</v>
      </c>
      <c r="G8517" s="10">
        <v>86</v>
      </c>
      <c r="H8517" s="14">
        <v>51600</v>
      </c>
    </row>
    <row r="8518" spans="1:8" ht="19.5" customHeight="1" x14ac:dyDescent="0.25">
      <c r="A8518" s="4">
        <v>45405</v>
      </c>
      <c r="B8518" s="3">
        <v>2585</v>
      </c>
      <c r="C8518" s="10" t="s">
        <v>24</v>
      </c>
      <c r="D8518" s="10" t="s">
        <v>174</v>
      </c>
      <c r="G8518" s="10">
        <v>5</v>
      </c>
      <c r="H8518" s="14">
        <v>1750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64</v>
      </c>
      <c r="E8519" s="10" t="s">
        <v>1013</v>
      </c>
      <c r="H8519" s="14">
        <v>350</v>
      </c>
    </row>
    <row r="8520" spans="1:8" ht="19.5" customHeight="1" x14ac:dyDescent="0.25">
      <c r="A8520" s="4">
        <v>45405</v>
      </c>
      <c r="B8520" s="3">
        <v>2585</v>
      </c>
      <c r="C8520" s="10" t="s">
        <v>23</v>
      </c>
      <c r="D8520" s="10" t="s">
        <v>20</v>
      </c>
      <c r="E8520" s="10" t="s">
        <v>350</v>
      </c>
      <c r="H8520" s="14">
        <v>900</v>
      </c>
    </row>
    <row r="8521" spans="1:8" ht="19.5" customHeight="1" x14ac:dyDescent="0.25">
      <c r="A8521" s="4">
        <v>45405</v>
      </c>
      <c r="B8521" s="3">
        <v>2585</v>
      </c>
      <c r="C8521" s="10" t="s">
        <v>23</v>
      </c>
      <c r="D8521" s="10" t="s">
        <v>20</v>
      </c>
      <c r="E8521" s="10" t="s">
        <v>44</v>
      </c>
      <c r="H8521" s="14">
        <v>240</v>
      </c>
    </row>
    <row r="8522" spans="1:8" ht="19.5" customHeight="1" x14ac:dyDescent="0.25">
      <c r="A8522" s="4">
        <v>45405</v>
      </c>
      <c r="B8522" s="3">
        <v>2586</v>
      </c>
      <c r="C8522" s="10" t="s">
        <v>172</v>
      </c>
      <c r="D8522" s="10" t="s">
        <v>296</v>
      </c>
      <c r="G8522" s="10">
        <v>8</v>
      </c>
      <c r="H8522" s="14">
        <v>1000</v>
      </c>
    </row>
    <row r="8523" spans="1:8" ht="19.5" customHeight="1" x14ac:dyDescent="0.25">
      <c r="A8523" s="4">
        <v>45405</v>
      </c>
      <c r="B8523" s="3">
        <v>2586</v>
      </c>
      <c r="C8523" s="10" t="s">
        <v>172</v>
      </c>
      <c r="D8523" s="10" t="s">
        <v>295</v>
      </c>
      <c r="H8523" s="14">
        <v>100</v>
      </c>
    </row>
    <row r="8524" spans="1:8" ht="19.5" customHeight="1" x14ac:dyDescent="0.25">
      <c r="A8524" s="4">
        <v>45405</v>
      </c>
      <c r="B8524" s="3">
        <v>2586</v>
      </c>
      <c r="C8524" s="10" t="s">
        <v>24</v>
      </c>
      <c r="D8524" s="10" t="s">
        <v>915</v>
      </c>
      <c r="H8524" s="14">
        <v>300</v>
      </c>
    </row>
    <row r="8525" spans="1:8" ht="19.5" customHeight="1" x14ac:dyDescent="0.25">
      <c r="A8525" s="4">
        <v>45405</v>
      </c>
      <c r="B8525" s="3">
        <v>2586</v>
      </c>
      <c r="C8525" s="10" t="s">
        <v>24</v>
      </c>
      <c r="D8525" s="10" t="s">
        <v>513</v>
      </c>
      <c r="E8525" s="10" t="s">
        <v>992</v>
      </c>
      <c r="H8525" s="14">
        <v>750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63</v>
      </c>
      <c r="E8526" s="10" t="s">
        <v>992</v>
      </c>
      <c r="H8526" s="14">
        <v>560</v>
      </c>
    </row>
    <row r="8527" spans="1:8" ht="19.5" customHeight="1" x14ac:dyDescent="0.25">
      <c r="A8527" s="4">
        <v>45405</v>
      </c>
      <c r="B8527" s="3">
        <v>2587</v>
      </c>
      <c r="C8527" s="10" t="s">
        <v>926</v>
      </c>
      <c r="D8527" s="10" t="s">
        <v>441</v>
      </c>
      <c r="E8527" s="10" t="s">
        <v>1201</v>
      </c>
      <c r="G8527" s="10">
        <v>3</v>
      </c>
      <c r="H8527" s="14">
        <v>1950</v>
      </c>
    </row>
    <row r="8528" spans="1:8" ht="19.5" customHeight="1" x14ac:dyDescent="0.25">
      <c r="A8528" s="4">
        <v>45405</v>
      </c>
      <c r="B8528" s="3">
        <v>2587</v>
      </c>
      <c r="C8528" s="10" t="s">
        <v>24</v>
      </c>
      <c r="D8528" s="10" t="s">
        <v>1205</v>
      </c>
      <c r="H8528" s="14">
        <v>300</v>
      </c>
    </row>
    <row r="8529" spans="1:8" ht="19.5" customHeight="1" x14ac:dyDescent="0.25">
      <c r="A8529" s="4">
        <v>45405</v>
      </c>
      <c r="B8529" s="3">
        <v>2587</v>
      </c>
      <c r="C8529" s="10" t="s">
        <v>24</v>
      </c>
      <c r="D8529" s="10" t="s">
        <v>63</v>
      </c>
      <c r="E8529" s="10" t="s">
        <v>716</v>
      </c>
      <c r="H8529" s="14">
        <v>300</v>
      </c>
    </row>
    <row r="8530" spans="1:8" ht="19.5" customHeight="1" x14ac:dyDescent="0.25">
      <c r="A8530" s="4">
        <v>45405</v>
      </c>
      <c r="B8530" s="3">
        <v>2588</v>
      </c>
      <c r="C8530" s="10" t="s">
        <v>926</v>
      </c>
      <c r="D8530" s="10" t="s">
        <v>58</v>
      </c>
      <c r="G8530" s="10">
        <v>5</v>
      </c>
      <c r="H8530" s="14">
        <v>1100</v>
      </c>
    </row>
    <row r="8531" spans="1:8" ht="19.5" customHeight="1" x14ac:dyDescent="0.25">
      <c r="A8531" s="4">
        <v>45405</v>
      </c>
      <c r="B8531" s="3">
        <v>2588</v>
      </c>
      <c r="C8531" s="10" t="s">
        <v>926</v>
      </c>
      <c r="D8531" s="10" t="s">
        <v>58</v>
      </c>
      <c r="E8531" s="10" t="s">
        <v>935</v>
      </c>
      <c r="H8531" s="14">
        <v>100</v>
      </c>
    </row>
    <row r="8532" spans="1:8" ht="19.5" customHeight="1" x14ac:dyDescent="0.25">
      <c r="A8532" s="4">
        <v>45405</v>
      </c>
      <c r="B8532" s="3">
        <v>2588</v>
      </c>
      <c r="C8532" s="10" t="s">
        <v>24</v>
      </c>
      <c r="D8532" s="10" t="s">
        <v>1205</v>
      </c>
      <c r="H8532" s="14">
        <v>300</v>
      </c>
    </row>
    <row r="8533" spans="1:8" ht="19.5" customHeight="1" x14ac:dyDescent="0.25">
      <c r="A8533" s="4">
        <v>45404</v>
      </c>
      <c r="B8533" s="3">
        <v>2572</v>
      </c>
      <c r="C8533" s="10" t="s">
        <v>72</v>
      </c>
      <c r="D8533" s="10" t="s">
        <v>126</v>
      </c>
      <c r="E8533" s="10" t="s">
        <v>978</v>
      </c>
      <c r="F8533" s="10" t="s">
        <v>25</v>
      </c>
      <c r="H8533" s="14">
        <v>8560</v>
      </c>
    </row>
    <row r="8534" spans="1:8" ht="19.5" customHeight="1" x14ac:dyDescent="0.25">
      <c r="A8534" s="4">
        <v>45404</v>
      </c>
      <c r="B8534" s="3">
        <v>2573</v>
      </c>
      <c r="C8534" s="10" t="s">
        <v>72</v>
      </c>
      <c r="D8534" s="10" t="s">
        <v>202</v>
      </c>
      <c r="E8534" s="10" t="s">
        <v>1013</v>
      </c>
      <c r="F8534" s="10" t="s">
        <v>25</v>
      </c>
      <c r="H8534" s="14">
        <v>8370</v>
      </c>
    </row>
    <row r="8535" spans="1:8" ht="19.5" customHeight="1" x14ac:dyDescent="0.25">
      <c r="A8535" s="4">
        <v>45404</v>
      </c>
      <c r="B8535" s="3">
        <v>2573</v>
      </c>
      <c r="C8535" s="10" t="s">
        <v>24</v>
      </c>
      <c r="D8535" s="10" t="s">
        <v>202</v>
      </c>
      <c r="E8535" s="10" t="s">
        <v>368</v>
      </c>
      <c r="F8535" s="10" t="s">
        <v>25</v>
      </c>
      <c r="H8535" s="14">
        <v>1000</v>
      </c>
    </row>
    <row r="8536" spans="1:8" ht="19.5" customHeight="1" x14ac:dyDescent="0.25">
      <c r="A8536" s="4">
        <v>45404</v>
      </c>
      <c r="B8536" s="3">
        <v>2574</v>
      </c>
      <c r="C8536" s="10" t="s">
        <v>72</v>
      </c>
      <c r="D8536" s="10" t="s">
        <v>40</v>
      </c>
      <c r="E8536" s="10" t="s">
        <v>716</v>
      </c>
      <c r="F8536" s="10" t="s">
        <v>764</v>
      </c>
      <c r="H8536" s="14">
        <v>14670</v>
      </c>
    </row>
    <row r="8537" spans="1:8" ht="19.5" customHeight="1" x14ac:dyDescent="0.25">
      <c r="A8537" s="4">
        <v>45404</v>
      </c>
      <c r="B8537" s="3">
        <v>2575</v>
      </c>
      <c r="C8537" s="10" t="s">
        <v>926</v>
      </c>
      <c r="D8537" s="10" t="s">
        <v>45</v>
      </c>
      <c r="E8537" s="10" t="s">
        <v>1201</v>
      </c>
      <c r="F8537" s="10" t="s">
        <v>1070</v>
      </c>
      <c r="G8537" s="10">
        <v>63</v>
      </c>
      <c r="H8537" s="14">
        <v>37800</v>
      </c>
    </row>
    <row r="8538" spans="1:8" ht="19.5" customHeight="1" x14ac:dyDescent="0.25">
      <c r="A8538" s="4">
        <v>45404</v>
      </c>
      <c r="B8538" s="3">
        <v>2576</v>
      </c>
      <c r="C8538" s="10" t="s">
        <v>926</v>
      </c>
      <c r="D8538" s="10" t="s">
        <v>45</v>
      </c>
      <c r="E8538" s="10" t="s">
        <v>1201</v>
      </c>
      <c r="F8538" s="10" t="s">
        <v>1170</v>
      </c>
      <c r="G8538" s="10">
        <v>72</v>
      </c>
      <c r="H8538" s="14">
        <v>43200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174</v>
      </c>
      <c r="G8539" s="10">
        <v>5</v>
      </c>
      <c r="H8539" s="14">
        <v>1750</v>
      </c>
    </row>
    <row r="8540" spans="1:8" ht="19.5" customHeight="1" x14ac:dyDescent="0.25">
      <c r="A8540" s="4">
        <v>45404</v>
      </c>
      <c r="B8540" s="3">
        <v>2577</v>
      </c>
      <c r="C8540" s="10" t="s">
        <v>23</v>
      </c>
      <c r="D8540" s="10" t="s">
        <v>372</v>
      </c>
      <c r="E8540" s="10" t="s">
        <v>1146</v>
      </c>
      <c r="H8540" s="14">
        <v>100</v>
      </c>
    </row>
    <row r="8541" spans="1:8" ht="19.5" customHeight="1" x14ac:dyDescent="0.25">
      <c r="A8541" s="4">
        <v>45404</v>
      </c>
      <c r="B8541" s="3">
        <v>2577</v>
      </c>
      <c r="C8541" s="10" t="s">
        <v>24</v>
      </c>
      <c r="D8541" s="10" t="s">
        <v>513</v>
      </c>
      <c r="E8541" s="10" t="s">
        <v>992</v>
      </c>
      <c r="H8541" s="14">
        <v>1250</v>
      </c>
    </row>
    <row r="8542" spans="1:8" ht="19.5" customHeight="1" x14ac:dyDescent="0.25">
      <c r="A8542" s="4">
        <v>45404</v>
      </c>
      <c r="B8542" s="3">
        <v>2577</v>
      </c>
      <c r="C8542" s="10" t="s">
        <v>24</v>
      </c>
      <c r="D8542" s="10" t="s">
        <v>60</v>
      </c>
      <c r="E8542" s="10" t="s">
        <v>350</v>
      </c>
      <c r="H8542" s="14">
        <v>400</v>
      </c>
    </row>
    <row r="8543" spans="1:8" ht="19.5" customHeight="1" x14ac:dyDescent="0.25">
      <c r="A8543" s="4">
        <v>45404</v>
      </c>
      <c r="B8543" s="3">
        <v>2578</v>
      </c>
      <c r="C8543" s="10" t="s">
        <v>24</v>
      </c>
      <c r="D8543" s="10" t="s">
        <v>604</v>
      </c>
      <c r="G8543" s="10">
        <v>3</v>
      </c>
      <c r="H8543" s="14">
        <v>1200</v>
      </c>
    </row>
    <row r="8544" spans="1:8" ht="19.5" customHeight="1" x14ac:dyDescent="0.25">
      <c r="A8544" s="4">
        <v>45404</v>
      </c>
      <c r="B8544" s="3">
        <v>2578</v>
      </c>
      <c r="C8544" s="10" t="s">
        <v>24</v>
      </c>
      <c r="D8544" s="10" t="s">
        <v>915</v>
      </c>
      <c r="H8544" s="14">
        <v>300</v>
      </c>
    </row>
    <row r="8545" spans="1:8" ht="19.5" customHeight="1" x14ac:dyDescent="0.25">
      <c r="A8545" s="4">
        <v>45404</v>
      </c>
      <c r="B8545" s="3">
        <v>2578</v>
      </c>
      <c r="C8545" s="10" t="s">
        <v>23</v>
      </c>
      <c r="D8545" s="10" t="s">
        <v>22</v>
      </c>
      <c r="H8545" s="14">
        <v>100</v>
      </c>
    </row>
    <row r="8546" spans="1:8" ht="19.5" customHeight="1" x14ac:dyDescent="0.25">
      <c r="A8546" s="4">
        <v>45404</v>
      </c>
      <c r="B8546" s="3">
        <v>2578</v>
      </c>
      <c r="C8546" s="10" t="s">
        <v>23</v>
      </c>
      <c r="D8546" s="10" t="s">
        <v>1206</v>
      </c>
      <c r="E8546" s="10" t="s">
        <v>592</v>
      </c>
      <c r="F8546" s="10" t="s">
        <v>1098</v>
      </c>
      <c r="H8546" s="14">
        <v>3000</v>
      </c>
    </row>
    <row r="8547" spans="1:8" ht="19.5" customHeight="1" x14ac:dyDescent="0.25">
      <c r="A8547" s="4">
        <v>45404</v>
      </c>
      <c r="B8547" s="3">
        <v>2579</v>
      </c>
      <c r="C8547" s="10" t="s">
        <v>172</v>
      </c>
      <c r="D8547" s="10" t="s">
        <v>296</v>
      </c>
      <c r="G8547" s="10">
        <v>8</v>
      </c>
      <c r="H8547" s="14">
        <v>1000</v>
      </c>
    </row>
    <row r="8548" spans="1:8" ht="19.5" customHeight="1" x14ac:dyDescent="0.25">
      <c r="A8548" s="4">
        <v>45405</v>
      </c>
      <c r="B8548" s="3">
        <v>25</v>
      </c>
      <c r="C8548" s="10" t="s">
        <v>926</v>
      </c>
      <c r="D8548" s="10" t="s">
        <v>171</v>
      </c>
      <c r="E8548" s="10" t="s">
        <v>732</v>
      </c>
      <c r="F8548" s="10" t="s">
        <v>1177</v>
      </c>
      <c r="G8548" s="10">
        <v>36.880000000000003</v>
      </c>
      <c r="H8548" s="14">
        <v>708096</v>
      </c>
    </row>
    <row r="8549" spans="1:8" ht="19.5" customHeight="1" x14ac:dyDescent="0.25">
      <c r="A8549" s="4">
        <v>45403</v>
      </c>
      <c r="B8549" s="3">
        <v>24</v>
      </c>
      <c r="C8549" s="10" t="s">
        <v>926</v>
      </c>
      <c r="D8549" s="10" t="s">
        <v>171</v>
      </c>
      <c r="E8549" s="10" t="s">
        <v>732</v>
      </c>
      <c r="F8549" s="10" t="s">
        <v>1177</v>
      </c>
      <c r="G8549" s="10">
        <v>32.090000000000003</v>
      </c>
      <c r="H8549" s="14">
        <v>609710</v>
      </c>
    </row>
    <row r="8550" spans="1:8" ht="19.5" customHeight="1" x14ac:dyDescent="0.25">
      <c r="A8550" s="4">
        <v>45403</v>
      </c>
      <c r="B8550" s="3">
        <v>2562</v>
      </c>
      <c r="C8550" s="10" t="s">
        <v>926</v>
      </c>
      <c r="D8550" s="10" t="s">
        <v>171</v>
      </c>
      <c r="E8550" s="10" t="s">
        <v>1193</v>
      </c>
      <c r="H8550" s="14">
        <v>32090</v>
      </c>
    </row>
    <row r="8551" spans="1:8" ht="19.5" customHeight="1" x14ac:dyDescent="0.25">
      <c r="A8551" s="4">
        <v>45403</v>
      </c>
      <c r="B8551" s="3">
        <v>2562</v>
      </c>
      <c r="C8551" s="10" t="s">
        <v>23</v>
      </c>
      <c r="D8551" s="10" t="s">
        <v>20</v>
      </c>
      <c r="E8551" s="10" t="s">
        <v>350</v>
      </c>
      <c r="H8551" s="14">
        <v>900</v>
      </c>
    </row>
    <row r="8552" spans="1:8" ht="19.5" customHeight="1" x14ac:dyDescent="0.25">
      <c r="A8552" s="4">
        <v>45403</v>
      </c>
      <c r="B8552" s="3">
        <v>2562</v>
      </c>
      <c r="C8552" s="10" t="s">
        <v>23</v>
      </c>
      <c r="D8552" s="10" t="s">
        <v>20</v>
      </c>
      <c r="E8552" s="10" t="s">
        <v>44</v>
      </c>
      <c r="H8552" s="14">
        <v>240</v>
      </c>
    </row>
    <row r="8553" spans="1:8" ht="19.5" customHeight="1" x14ac:dyDescent="0.25">
      <c r="A8553" s="4">
        <v>45403</v>
      </c>
      <c r="B8553" s="3">
        <v>2562</v>
      </c>
      <c r="C8553" s="10" t="s">
        <v>172</v>
      </c>
      <c r="D8553" s="10" t="s">
        <v>295</v>
      </c>
      <c r="H8553" s="14">
        <v>100</v>
      </c>
    </row>
    <row r="8554" spans="1:8" ht="19.5" customHeight="1" x14ac:dyDescent="0.25">
      <c r="A8554" s="4">
        <v>45403</v>
      </c>
      <c r="B8554" s="3">
        <v>2563</v>
      </c>
      <c r="C8554" s="10" t="s">
        <v>72</v>
      </c>
      <c r="D8554" s="10" t="s">
        <v>126</v>
      </c>
      <c r="E8554" s="10" t="s">
        <v>978</v>
      </c>
      <c r="F8554" s="10" t="s">
        <v>25</v>
      </c>
      <c r="H8554" s="14">
        <v>8560</v>
      </c>
    </row>
    <row r="8555" spans="1:8" ht="19.5" customHeight="1" x14ac:dyDescent="0.25">
      <c r="A8555" s="4">
        <v>45403</v>
      </c>
      <c r="B8555" s="3">
        <v>2563</v>
      </c>
      <c r="C8555" s="10" t="s">
        <v>23</v>
      </c>
      <c r="D8555" s="10" t="s">
        <v>407</v>
      </c>
      <c r="E8555" s="10" t="s">
        <v>1187</v>
      </c>
      <c r="H8555" s="14">
        <v>100</v>
      </c>
    </row>
    <row r="8556" spans="1:8" ht="19.5" customHeight="1" x14ac:dyDescent="0.25">
      <c r="A8556" s="4">
        <v>45403</v>
      </c>
      <c r="B8556" s="3">
        <v>2564</v>
      </c>
      <c r="C8556" s="10" t="s">
        <v>72</v>
      </c>
      <c r="D8556" s="10" t="s">
        <v>202</v>
      </c>
      <c r="E8556" s="10" t="s">
        <v>1013</v>
      </c>
      <c r="F8556" s="10" t="s">
        <v>25</v>
      </c>
      <c r="H8556" s="14">
        <v>7380</v>
      </c>
    </row>
    <row r="8557" spans="1:8" ht="19.5" customHeight="1" x14ac:dyDescent="0.25">
      <c r="A8557" s="4">
        <v>45403</v>
      </c>
      <c r="B8557" s="3">
        <v>2564</v>
      </c>
      <c r="C8557" s="10" t="s">
        <v>24</v>
      </c>
      <c r="D8557" s="10" t="s">
        <v>202</v>
      </c>
      <c r="E8557" s="10" t="s">
        <v>368</v>
      </c>
      <c r="F8557" s="10" t="s">
        <v>25</v>
      </c>
      <c r="H8557" s="14">
        <v>2100</v>
      </c>
    </row>
    <row r="8558" spans="1:8" ht="19.5" customHeight="1" x14ac:dyDescent="0.25">
      <c r="A8558" s="4">
        <v>45403</v>
      </c>
      <c r="B8558" s="3">
        <v>2565</v>
      </c>
      <c r="C8558" s="10" t="s">
        <v>72</v>
      </c>
      <c r="D8558" s="10" t="s">
        <v>40</v>
      </c>
      <c r="E8558" s="10" t="s">
        <v>716</v>
      </c>
      <c r="F8558" s="10" t="s">
        <v>764</v>
      </c>
      <c r="H8558" s="14">
        <v>15820</v>
      </c>
    </row>
    <row r="8559" spans="1:8" ht="19.5" customHeight="1" x14ac:dyDescent="0.25">
      <c r="A8559" s="4">
        <v>45403</v>
      </c>
      <c r="B8559" s="3">
        <v>2566</v>
      </c>
      <c r="C8559" s="10" t="s">
        <v>24</v>
      </c>
      <c r="D8559" s="10" t="s">
        <v>174</v>
      </c>
      <c r="G8559" s="10">
        <v>4</v>
      </c>
      <c r="H8559" s="14">
        <v>1400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915</v>
      </c>
      <c r="H8560" s="14">
        <v>300</v>
      </c>
    </row>
    <row r="8561" spans="1:8" ht="19.5" customHeight="1" x14ac:dyDescent="0.25">
      <c r="A8561" s="4">
        <v>45403</v>
      </c>
      <c r="B8561" s="3">
        <v>2566</v>
      </c>
      <c r="C8561" s="10" t="s">
        <v>23</v>
      </c>
      <c r="D8561" s="10" t="s">
        <v>64</v>
      </c>
      <c r="E8561" s="10" t="s">
        <v>592</v>
      </c>
      <c r="H8561" s="14">
        <v>500</v>
      </c>
    </row>
    <row r="8562" spans="1:8" ht="19.5" customHeight="1" x14ac:dyDescent="0.25">
      <c r="A8562" s="4">
        <v>45403</v>
      </c>
      <c r="B8562" s="3">
        <v>2566</v>
      </c>
      <c r="C8562" s="10" t="s">
        <v>24</v>
      </c>
      <c r="D8562" s="10" t="s">
        <v>60</v>
      </c>
      <c r="E8562" s="10" t="s">
        <v>350</v>
      </c>
      <c r="H8562" s="14">
        <v>400</v>
      </c>
    </row>
    <row r="8563" spans="1:8" ht="19.5" customHeight="1" x14ac:dyDescent="0.25">
      <c r="A8563" s="4">
        <v>45403</v>
      </c>
      <c r="B8563" s="3">
        <v>2567</v>
      </c>
      <c r="C8563" s="10" t="s">
        <v>24</v>
      </c>
      <c r="D8563" s="10" t="s">
        <v>604</v>
      </c>
      <c r="G8563" s="10">
        <v>3</v>
      </c>
      <c r="H8563" s="14">
        <v>1200</v>
      </c>
    </row>
    <row r="8564" spans="1:8" ht="19.5" customHeight="1" x14ac:dyDescent="0.25">
      <c r="A8564" s="4">
        <v>45403</v>
      </c>
      <c r="B8564" s="3">
        <v>2567</v>
      </c>
      <c r="C8564" s="10" t="s">
        <v>24</v>
      </c>
      <c r="D8564" s="10" t="s">
        <v>513</v>
      </c>
      <c r="E8564" s="10" t="s">
        <v>992</v>
      </c>
      <c r="H8564" s="14">
        <v>2000</v>
      </c>
    </row>
    <row r="8565" spans="1:8" ht="19.5" customHeight="1" x14ac:dyDescent="0.25">
      <c r="A8565" s="4">
        <v>45403</v>
      </c>
      <c r="B8565" s="3">
        <v>2567</v>
      </c>
      <c r="C8565" s="10" t="s">
        <v>23</v>
      </c>
      <c r="D8565" s="10" t="s">
        <v>192</v>
      </c>
      <c r="E8565" s="10" t="s">
        <v>826</v>
      </c>
      <c r="H8565" s="14">
        <v>300</v>
      </c>
    </row>
    <row r="8566" spans="1:8" ht="19.5" customHeight="1" x14ac:dyDescent="0.25">
      <c r="A8566" s="4">
        <v>45403</v>
      </c>
      <c r="B8566" s="3">
        <v>2567</v>
      </c>
      <c r="C8566" s="10" t="s">
        <v>172</v>
      </c>
      <c r="D8566" s="10" t="s">
        <v>296</v>
      </c>
      <c r="G8566" s="10">
        <v>10</v>
      </c>
      <c r="H8566" s="14">
        <v>1250</v>
      </c>
    </row>
    <row r="8567" spans="1:8" ht="19.5" customHeight="1" x14ac:dyDescent="0.25">
      <c r="A8567" s="4">
        <v>45403</v>
      </c>
      <c r="B8567" s="3">
        <v>2568</v>
      </c>
      <c r="C8567" s="10" t="s">
        <v>302</v>
      </c>
      <c r="D8567" s="10" t="s">
        <v>274</v>
      </c>
      <c r="E8567" s="10" t="s">
        <v>1092</v>
      </c>
      <c r="F8567" s="10" t="s">
        <v>1186</v>
      </c>
      <c r="H8567" s="14">
        <v>10000</v>
      </c>
    </row>
    <row r="8568" spans="1:8" ht="19.5" customHeight="1" x14ac:dyDescent="0.25">
      <c r="A8568" s="4">
        <v>45403</v>
      </c>
      <c r="B8568" s="3">
        <v>2569</v>
      </c>
      <c r="C8568" s="10" t="s">
        <v>926</v>
      </c>
      <c r="D8568" s="10" t="s">
        <v>45</v>
      </c>
      <c r="E8568" s="10" t="s">
        <v>1201</v>
      </c>
      <c r="F8568" s="10" t="s">
        <v>1070</v>
      </c>
      <c r="G8568" s="10">
        <v>88</v>
      </c>
      <c r="H8568" s="14">
        <v>52800</v>
      </c>
    </row>
    <row r="8569" spans="1:8" ht="19.5" customHeight="1" x14ac:dyDescent="0.25">
      <c r="A8569" s="4">
        <v>45403</v>
      </c>
      <c r="B8569" s="3">
        <v>2570</v>
      </c>
      <c r="C8569" s="10" t="s">
        <v>926</v>
      </c>
      <c r="D8569" s="10" t="s">
        <v>45</v>
      </c>
      <c r="E8569" s="10" t="s">
        <v>1201</v>
      </c>
      <c r="F8569" s="10" t="s">
        <v>1170</v>
      </c>
      <c r="G8569" s="10">
        <v>36</v>
      </c>
      <c r="H8569" s="14">
        <v>21600</v>
      </c>
    </row>
    <row r="8570" spans="1:8" ht="19.5" customHeight="1" x14ac:dyDescent="0.25">
      <c r="A8570" s="4">
        <v>45403</v>
      </c>
      <c r="B8570" s="3">
        <v>2571</v>
      </c>
      <c r="C8570" s="10" t="s">
        <v>926</v>
      </c>
      <c r="D8570" s="10" t="s">
        <v>470</v>
      </c>
      <c r="G8570" s="10">
        <v>300</v>
      </c>
      <c r="H8570" s="14">
        <v>31935</v>
      </c>
    </row>
    <row r="8571" spans="1:8" ht="19.5" customHeight="1" x14ac:dyDescent="0.25">
      <c r="A8571" s="4">
        <v>45413</v>
      </c>
      <c r="B8571" s="3">
        <v>2648</v>
      </c>
      <c r="C8571" s="10" t="s">
        <v>26</v>
      </c>
      <c r="D8571" s="10" t="s">
        <v>216</v>
      </c>
      <c r="E8571" s="10" t="s">
        <v>1190</v>
      </c>
      <c r="F8571" s="10" t="s">
        <v>467</v>
      </c>
      <c r="H8571" s="14">
        <v>4100</v>
      </c>
    </row>
    <row r="8572" spans="1:8" ht="19.5" customHeight="1" x14ac:dyDescent="0.25">
      <c r="A8572" s="4">
        <v>45413</v>
      </c>
      <c r="B8572" s="3">
        <v>2649</v>
      </c>
      <c r="C8572" s="10" t="s">
        <v>72</v>
      </c>
      <c r="D8572" s="10" t="s">
        <v>126</v>
      </c>
      <c r="E8572" s="10" t="s">
        <v>978</v>
      </c>
      <c r="F8572" s="10" t="s">
        <v>25</v>
      </c>
      <c r="H8572" s="14">
        <v>13180</v>
      </c>
    </row>
    <row r="8573" spans="1:8" ht="19.5" customHeight="1" x14ac:dyDescent="0.25">
      <c r="A8573" s="4">
        <v>45413</v>
      </c>
      <c r="B8573" s="3">
        <v>2649</v>
      </c>
      <c r="C8573" s="10" t="s">
        <v>23</v>
      </c>
      <c r="D8573" s="10" t="s">
        <v>64</v>
      </c>
      <c r="E8573" s="10" t="s">
        <v>639</v>
      </c>
      <c r="H8573" s="14">
        <v>200</v>
      </c>
    </row>
    <row r="8574" spans="1:8" ht="19.5" customHeight="1" x14ac:dyDescent="0.25">
      <c r="A8574" s="4">
        <v>45413</v>
      </c>
      <c r="B8574" s="3">
        <v>2650</v>
      </c>
      <c r="C8574" s="10" t="s">
        <v>72</v>
      </c>
      <c r="D8574" s="10" t="s">
        <v>202</v>
      </c>
      <c r="E8574" s="10" t="s">
        <v>1013</v>
      </c>
      <c r="F8574" s="10" t="s">
        <v>25</v>
      </c>
      <c r="H8574" s="14">
        <v>4050</v>
      </c>
    </row>
    <row r="8575" spans="1:8" ht="19.5" customHeight="1" x14ac:dyDescent="0.25">
      <c r="A8575" s="4">
        <v>45413</v>
      </c>
      <c r="B8575" s="3">
        <v>2650</v>
      </c>
      <c r="C8575" s="10" t="s">
        <v>24</v>
      </c>
      <c r="D8575" s="10" t="s">
        <v>202</v>
      </c>
      <c r="E8575" s="10" t="s">
        <v>368</v>
      </c>
      <c r="F8575" s="10" t="s">
        <v>25</v>
      </c>
      <c r="H8575" s="14">
        <v>700</v>
      </c>
    </row>
    <row r="8576" spans="1:8" ht="19.5" customHeight="1" x14ac:dyDescent="0.25">
      <c r="A8576" s="4">
        <v>45413</v>
      </c>
      <c r="B8576" s="3">
        <v>2651</v>
      </c>
      <c r="C8576" s="10" t="s">
        <v>72</v>
      </c>
      <c r="D8576" s="10" t="s">
        <v>40</v>
      </c>
      <c r="E8576" s="10" t="s">
        <v>716</v>
      </c>
      <c r="F8576" s="10" t="s">
        <v>764</v>
      </c>
      <c r="H8576" s="14">
        <v>13020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992</v>
      </c>
      <c r="H8577" s="14">
        <v>420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915</v>
      </c>
      <c r="H8578" s="14">
        <v>250</v>
      </c>
    </row>
    <row r="8579" spans="1:8" ht="19.5" customHeight="1" x14ac:dyDescent="0.25">
      <c r="A8579" s="4">
        <v>45413</v>
      </c>
      <c r="B8579" s="3">
        <v>2652</v>
      </c>
      <c r="C8579" s="10" t="s">
        <v>24</v>
      </c>
      <c r="D8579" s="10" t="s">
        <v>63</v>
      </c>
      <c r="E8579" s="10" t="s">
        <v>716</v>
      </c>
      <c r="H8579" s="14">
        <v>900</v>
      </c>
    </row>
    <row r="8580" spans="1:8" ht="19.5" customHeight="1" x14ac:dyDescent="0.25">
      <c r="A8580" s="4">
        <v>45413</v>
      </c>
      <c r="B8580" s="3">
        <v>2652</v>
      </c>
      <c r="C8580" s="10" t="s">
        <v>24</v>
      </c>
      <c r="D8580" s="10" t="s">
        <v>513</v>
      </c>
      <c r="E8580" s="10" t="s">
        <v>992</v>
      </c>
      <c r="H8580" s="14">
        <v>1500</v>
      </c>
    </row>
    <row r="8581" spans="1:8" ht="19.5" customHeight="1" x14ac:dyDescent="0.25">
      <c r="A8581" s="4">
        <v>45413</v>
      </c>
      <c r="B8581" s="3">
        <v>2653</v>
      </c>
      <c r="C8581" s="10" t="s">
        <v>24</v>
      </c>
      <c r="D8581" s="10" t="s">
        <v>174</v>
      </c>
      <c r="G8581" s="10">
        <v>6</v>
      </c>
      <c r="H8581" s="14">
        <v>2220</v>
      </c>
    </row>
    <row r="8582" spans="1:8" ht="19.5" customHeight="1" x14ac:dyDescent="0.25">
      <c r="A8582" s="4">
        <v>45413</v>
      </c>
      <c r="B8582" s="3">
        <v>2653</v>
      </c>
      <c r="C8582" s="10" t="s">
        <v>23</v>
      </c>
      <c r="D8582" s="10" t="s">
        <v>192</v>
      </c>
      <c r="E8582" s="10" t="s">
        <v>826</v>
      </c>
      <c r="H8582" s="14">
        <v>400</v>
      </c>
    </row>
    <row r="8583" spans="1:8" ht="19.5" customHeight="1" x14ac:dyDescent="0.25">
      <c r="A8583" s="4">
        <v>45413</v>
      </c>
      <c r="B8583" s="3">
        <v>2653</v>
      </c>
      <c r="C8583" s="10" t="s">
        <v>23</v>
      </c>
      <c r="D8583" s="10" t="s">
        <v>22</v>
      </c>
      <c r="E8583" s="10" t="s">
        <v>1040</v>
      </c>
      <c r="H8583" s="14">
        <v>200</v>
      </c>
    </row>
    <row r="8584" spans="1:8" ht="19.5" customHeight="1" x14ac:dyDescent="0.25">
      <c r="A8584" s="4">
        <v>45413</v>
      </c>
      <c r="B8584" s="3">
        <v>2653</v>
      </c>
      <c r="C8584" s="10" t="s">
        <v>24</v>
      </c>
      <c r="D8584" s="10" t="s">
        <v>60</v>
      </c>
      <c r="E8584" s="10" t="s">
        <v>350</v>
      </c>
      <c r="H8584" s="14">
        <v>400</v>
      </c>
    </row>
    <row r="8585" spans="1:8" ht="19.5" customHeight="1" x14ac:dyDescent="0.25">
      <c r="A8585" s="4">
        <v>45413</v>
      </c>
      <c r="B8585" s="3">
        <v>2654</v>
      </c>
      <c r="C8585" s="10" t="s">
        <v>24</v>
      </c>
      <c r="D8585" s="10" t="s">
        <v>604</v>
      </c>
      <c r="G8585" s="10">
        <v>3</v>
      </c>
      <c r="H8585" s="14">
        <v>1200</v>
      </c>
    </row>
    <row r="8586" spans="1:8" ht="19.5" customHeight="1" x14ac:dyDescent="0.25">
      <c r="A8586" s="4">
        <v>45413</v>
      </c>
      <c r="B8586" s="3">
        <v>2654</v>
      </c>
      <c r="C8586" s="10" t="s">
        <v>23</v>
      </c>
      <c r="D8586" s="10" t="s">
        <v>20</v>
      </c>
      <c r="E8586" s="10" t="s">
        <v>350</v>
      </c>
      <c r="H8586" s="14">
        <v>900</v>
      </c>
    </row>
    <row r="8587" spans="1:8" ht="19.5" customHeight="1" x14ac:dyDescent="0.25">
      <c r="A8587" s="4">
        <v>45413</v>
      </c>
      <c r="B8587" s="3">
        <v>2654</v>
      </c>
      <c r="C8587" s="10" t="s">
        <v>23</v>
      </c>
      <c r="D8587" s="10" t="s">
        <v>20</v>
      </c>
      <c r="E8587" s="10" t="s">
        <v>44</v>
      </c>
      <c r="H8587" s="14">
        <v>240</v>
      </c>
    </row>
    <row r="8588" spans="1:8" ht="19.5" customHeight="1" x14ac:dyDescent="0.25">
      <c r="A8588" s="4">
        <v>45413</v>
      </c>
      <c r="B8588" s="3">
        <v>2654</v>
      </c>
      <c r="C8588" s="10" t="s">
        <v>172</v>
      </c>
      <c r="D8588" s="10" t="s">
        <v>295</v>
      </c>
      <c r="H8588" s="14">
        <v>100</v>
      </c>
    </row>
    <row r="8589" spans="1:8" ht="19.5" customHeight="1" x14ac:dyDescent="0.25">
      <c r="A8589" s="4">
        <v>45413</v>
      </c>
      <c r="B8589" s="3">
        <v>2655</v>
      </c>
      <c r="C8589" s="10" t="s">
        <v>24</v>
      </c>
      <c r="D8589" s="10" t="s">
        <v>60</v>
      </c>
      <c r="E8589" s="10" t="s">
        <v>890</v>
      </c>
      <c r="H8589" s="14">
        <v>680</v>
      </c>
    </row>
    <row r="8590" spans="1:8" ht="19.5" customHeight="1" x14ac:dyDescent="0.25">
      <c r="A8590" s="4">
        <v>45413</v>
      </c>
      <c r="B8590" s="3">
        <v>2655</v>
      </c>
      <c r="C8590" s="10" t="s">
        <v>172</v>
      </c>
      <c r="D8590" s="10" t="s">
        <v>296</v>
      </c>
      <c r="G8590" s="10">
        <v>4</v>
      </c>
      <c r="H8590" s="14">
        <v>500</v>
      </c>
    </row>
    <row r="8591" spans="1:8" ht="19.5" customHeight="1" x14ac:dyDescent="0.25">
      <c r="A8591" s="4">
        <v>45413</v>
      </c>
      <c r="B8591" s="3">
        <v>2655</v>
      </c>
      <c r="C8591" s="10" t="s">
        <v>172</v>
      </c>
      <c r="D8591" s="10" t="s">
        <v>74</v>
      </c>
      <c r="H8591" s="14">
        <v>6300</v>
      </c>
    </row>
    <row r="8592" spans="1:8" ht="19.5" customHeight="1" x14ac:dyDescent="0.25">
      <c r="A8592" s="4">
        <v>45413</v>
      </c>
      <c r="B8592" s="3">
        <v>2656</v>
      </c>
      <c r="C8592" s="10" t="s">
        <v>26</v>
      </c>
      <c r="D8592" s="10" t="s">
        <v>216</v>
      </c>
      <c r="E8592" s="10" t="s">
        <v>1190</v>
      </c>
      <c r="F8592" s="10" t="s">
        <v>999</v>
      </c>
      <c r="H8592" s="14">
        <v>3300</v>
      </c>
    </row>
    <row r="8593" spans="1:8" ht="19.5" customHeight="1" x14ac:dyDescent="0.25">
      <c r="A8593" s="4">
        <v>45413</v>
      </c>
      <c r="B8593" s="3">
        <v>2657</v>
      </c>
      <c r="C8593" s="10" t="s">
        <v>926</v>
      </c>
      <c r="D8593" s="10" t="s">
        <v>45</v>
      </c>
      <c r="E8593" s="10" t="s">
        <v>1201</v>
      </c>
      <c r="F8593" s="10" t="s">
        <v>1070</v>
      </c>
      <c r="G8593" s="10">
        <v>61</v>
      </c>
      <c r="H8593" s="14">
        <v>36600</v>
      </c>
    </row>
    <row r="8594" spans="1:8" ht="19.5" customHeight="1" x14ac:dyDescent="0.25">
      <c r="A8594" s="4">
        <v>45414</v>
      </c>
      <c r="B8594" s="3">
        <v>2658</v>
      </c>
      <c r="C8594" s="10" t="s">
        <v>72</v>
      </c>
      <c r="D8594" s="10" t="s">
        <v>126</v>
      </c>
      <c r="E8594" s="10" t="s">
        <v>978</v>
      </c>
      <c r="F8594" s="10" t="s">
        <v>25</v>
      </c>
      <c r="H8594" s="14">
        <v>8560</v>
      </c>
    </row>
    <row r="8595" spans="1:8" ht="19.5" customHeight="1" x14ac:dyDescent="0.25">
      <c r="A8595" s="4">
        <v>45414</v>
      </c>
      <c r="B8595" s="3">
        <v>2659</v>
      </c>
      <c r="C8595" s="10" t="s">
        <v>72</v>
      </c>
      <c r="D8595" s="10" t="s">
        <v>40</v>
      </c>
      <c r="E8595" s="10" t="s">
        <v>716</v>
      </c>
      <c r="F8595" s="10" t="s">
        <v>764</v>
      </c>
      <c r="H8595" s="14">
        <v>11400</v>
      </c>
    </row>
    <row r="8596" spans="1:8" ht="19.5" customHeight="1" x14ac:dyDescent="0.25">
      <c r="A8596" s="4">
        <v>45414</v>
      </c>
      <c r="B8596" s="3">
        <v>2659</v>
      </c>
      <c r="C8596" s="10" t="s">
        <v>23</v>
      </c>
      <c r="D8596" s="10" t="s">
        <v>64</v>
      </c>
      <c r="E8596" s="10" t="s">
        <v>1023</v>
      </c>
      <c r="H8596" s="14">
        <v>2500</v>
      </c>
    </row>
    <row r="8597" spans="1:8" ht="19.5" customHeight="1" x14ac:dyDescent="0.25">
      <c r="A8597" s="4">
        <v>45414</v>
      </c>
      <c r="B8597" s="3">
        <v>2660</v>
      </c>
      <c r="C8597" s="10" t="s">
        <v>72</v>
      </c>
      <c r="D8597" s="10" t="s">
        <v>202</v>
      </c>
      <c r="E8597" s="10" t="s">
        <v>1013</v>
      </c>
      <c r="F8597" s="10" t="s">
        <v>25</v>
      </c>
      <c r="H8597" s="14">
        <v>5130</v>
      </c>
    </row>
    <row r="8598" spans="1:8" ht="19.5" customHeight="1" x14ac:dyDescent="0.25">
      <c r="A8598" s="4">
        <v>45414</v>
      </c>
      <c r="B8598" s="3">
        <v>2660</v>
      </c>
      <c r="C8598" s="10" t="s">
        <v>24</v>
      </c>
      <c r="D8598" s="10" t="s">
        <v>202</v>
      </c>
      <c r="E8598" s="10" t="s">
        <v>368</v>
      </c>
      <c r="F8598" s="10" t="s">
        <v>25</v>
      </c>
      <c r="H8598" s="14">
        <v>1100</v>
      </c>
    </row>
    <row r="8599" spans="1:8" ht="19.5" customHeight="1" x14ac:dyDescent="0.25">
      <c r="A8599" s="4">
        <v>45414</v>
      </c>
      <c r="B8599" s="3">
        <v>2661</v>
      </c>
      <c r="C8599" s="10" t="s">
        <v>24</v>
      </c>
      <c r="D8599" s="10" t="s">
        <v>174</v>
      </c>
      <c r="G8599" s="10">
        <v>5</v>
      </c>
      <c r="H8599" s="14">
        <v>1850</v>
      </c>
    </row>
    <row r="8600" spans="1:8" ht="19.5" customHeight="1" x14ac:dyDescent="0.25">
      <c r="A8600" s="4">
        <v>45414</v>
      </c>
      <c r="B8600" s="3">
        <v>2661</v>
      </c>
      <c r="C8600" s="10" t="s">
        <v>23</v>
      </c>
      <c r="D8600" s="10" t="s">
        <v>22</v>
      </c>
      <c r="H8600" s="14">
        <v>20</v>
      </c>
    </row>
    <row r="8601" spans="1:8" ht="19.5" customHeight="1" x14ac:dyDescent="0.25">
      <c r="A8601" s="4">
        <v>45414</v>
      </c>
      <c r="B8601" s="3">
        <v>2661</v>
      </c>
      <c r="C8601" s="10" t="s">
        <v>172</v>
      </c>
      <c r="D8601" s="10" t="s">
        <v>74</v>
      </c>
      <c r="H8601" s="14">
        <v>750</v>
      </c>
    </row>
    <row r="8602" spans="1:8" ht="19.5" customHeight="1" x14ac:dyDescent="0.25">
      <c r="A8602" s="4">
        <v>45414</v>
      </c>
      <c r="B8602" s="3">
        <v>2661</v>
      </c>
      <c r="C8602" s="10" t="s">
        <v>24</v>
      </c>
      <c r="D8602" s="10" t="s">
        <v>60</v>
      </c>
      <c r="E8602" s="10" t="s">
        <v>350</v>
      </c>
      <c r="H8602" s="14">
        <v>400</v>
      </c>
    </row>
    <row r="8603" spans="1:8" ht="19.5" customHeight="1" x14ac:dyDescent="0.25">
      <c r="A8603" s="4">
        <v>45414</v>
      </c>
      <c r="B8603" s="3">
        <v>2662</v>
      </c>
      <c r="C8603" s="10" t="s">
        <v>24</v>
      </c>
      <c r="D8603" s="10" t="s">
        <v>604</v>
      </c>
      <c r="G8603" s="10">
        <v>3</v>
      </c>
      <c r="H8603" s="14">
        <v>1200</v>
      </c>
    </row>
    <row r="8604" spans="1:8" ht="19.5" customHeight="1" x14ac:dyDescent="0.25">
      <c r="A8604" s="4">
        <v>45414</v>
      </c>
      <c r="B8604" s="3">
        <v>2662</v>
      </c>
      <c r="C8604" s="10" t="s">
        <v>24</v>
      </c>
      <c r="D8604" s="10" t="s">
        <v>60</v>
      </c>
      <c r="E8604" s="10" t="s">
        <v>890</v>
      </c>
      <c r="H8604" s="14">
        <v>200</v>
      </c>
    </row>
    <row r="8605" spans="1:8" ht="19.5" customHeight="1" x14ac:dyDescent="0.25">
      <c r="A8605" s="4">
        <v>45414</v>
      </c>
      <c r="B8605" s="3">
        <v>2662</v>
      </c>
      <c r="C8605" s="10" t="s">
        <v>172</v>
      </c>
      <c r="D8605" s="10" t="s">
        <v>296</v>
      </c>
      <c r="G8605" s="10">
        <v>8</v>
      </c>
      <c r="H8605" s="14">
        <v>1000</v>
      </c>
    </row>
    <row r="8606" spans="1:8" ht="19.5" customHeight="1" x14ac:dyDescent="0.25">
      <c r="A8606" s="4">
        <v>45414</v>
      </c>
      <c r="B8606" s="3">
        <v>2662</v>
      </c>
      <c r="C8606" s="10" t="s">
        <v>23</v>
      </c>
      <c r="D8606" s="10" t="s">
        <v>407</v>
      </c>
      <c r="E8606" s="10" t="s">
        <v>1187</v>
      </c>
      <c r="H8606" s="14">
        <v>200</v>
      </c>
    </row>
    <row r="8607" spans="1:8" ht="19.5" customHeight="1" x14ac:dyDescent="0.25">
      <c r="A8607" s="4">
        <v>45414</v>
      </c>
      <c r="B8607" s="3">
        <v>2663</v>
      </c>
      <c r="C8607" s="10" t="s">
        <v>926</v>
      </c>
      <c r="D8607" s="10" t="s">
        <v>45</v>
      </c>
      <c r="E8607" s="10" t="s">
        <v>1201</v>
      </c>
      <c r="F8607" s="10" t="s">
        <v>1070</v>
      </c>
      <c r="G8607" s="10">
        <v>66</v>
      </c>
      <c r="H8607" s="14">
        <v>10000</v>
      </c>
    </row>
    <row r="8608" spans="1:8" ht="19.5" customHeight="1" x14ac:dyDescent="0.25">
      <c r="A8608" s="4">
        <v>45415</v>
      </c>
      <c r="B8608" s="3">
        <v>2664</v>
      </c>
      <c r="C8608" s="10" t="s">
        <v>72</v>
      </c>
      <c r="D8608" s="10" t="s">
        <v>126</v>
      </c>
      <c r="E8608" s="10" t="s">
        <v>978</v>
      </c>
      <c r="F8608" s="10" t="s">
        <v>25</v>
      </c>
      <c r="H8608" s="14">
        <v>8900</v>
      </c>
    </row>
    <row r="8609" spans="1:8" ht="19.5" customHeight="1" x14ac:dyDescent="0.25">
      <c r="A8609" s="4">
        <v>45415</v>
      </c>
      <c r="B8609" s="3">
        <v>2665</v>
      </c>
      <c r="C8609" s="10" t="s">
        <v>72</v>
      </c>
      <c r="D8609" s="10" t="s">
        <v>202</v>
      </c>
      <c r="E8609" s="10" t="s">
        <v>1013</v>
      </c>
      <c r="F8609" s="10" t="s">
        <v>25</v>
      </c>
      <c r="H8609" s="14">
        <v>4230</v>
      </c>
    </row>
    <row r="8610" spans="1:8" ht="19.5" customHeight="1" x14ac:dyDescent="0.25">
      <c r="A8610" s="4">
        <v>45415</v>
      </c>
      <c r="B8610" s="3">
        <v>2665</v>
      </c>
      <c r="C8610" s="10" t="s">
        <v>24</v>
      </c>
      <c r="D8610" s="10" t="s">
        <v>202</v>
      </c>
      <c r="E8610" s="10" t="s">
        <v>368</v>
      </c>
      <c r="F8610" s="10" t="s">
        <v>25</v>
      </c>
      <c r="H8610" s="14">
        <v>1850</v>
      </c>
    </row>
    <row r="8611" spans="1:8" ht="19.5" customHeight="1" x14ac:dyDescent="0.25">
      <c r="A8611" s="4">
        <v>45415</v>
      </c>
      <c r="B8611" s="3">
        <v>2666</v>
      </c>
      <c r="C8611" s="10" t="s">
        <v>72</v>
      </c>
      <c r="D8611" s="10" t="s">
        <v>1027</v>
      </c>
      <c r="E8611" s="10" t="s">
        <v>269</v>
      </c>
      <c r="F8611" s="10" t="s">
        <v>388</v>
      </c>
      <c r="H8611" s="14">
        <v>25000</v>
      </c>
    </row>
    <row r="8612" spans="1:8" ht="19.5" customHeight="1" x14ac:dyDescent="0.25">
      <c r="A8612" s="4">
        <v>45415</v>
      </c>
      <c r="B8612" s="3">
        <v>2666</v>
      </c>
      <c r="C8612" s="10" t="s">
        <v>23</v>
      </c>
      <c r="D8612" s="10" t="s">
        <v>64</v>
      </c>
      <c r="E8612" s="10" t="s">
        <v>205</v>
      </c>
      <c r="H8612" s="14">
        <v>1000</v>
      </c>
    </row>
    <row r="8613" spans="1:8" ht="19.5" customHeight="1" x14ac:dyDescent="0.25">
      <c r="A8613" s="4">
        <v>45415</v>
      </c>
      <c r="B8613" s="3">
        <v>2666</v>
      </c>
      <c r="C8613" s="10" t="s">
        <v>23</v>
      </c>
      <c r="D8613" s="10" t="s">
        <v>407</v>
      </c>
      <c r="E8613" s="10" t="s">
        <v>1187</v>
      </c>
      <c r="H8613" s="14">
        <v>500</v>
      </c>
    </row>
    <row r="8614" spans="1:8" ht="19.5" customHeight="1" x14ac:dyDescent="0.25">
      <c r="A8614" s="4">
        <v>45415</v>
      </c>
      <c r="B8614" s="3">
        <v>2667</v>
      </c>
      <c r="C8614" s="10" t="s">
        <v>172</v>
      </c>
      <c r="D8614" s="10" t="s">
        <v>296</v>
      </c>
      <c r="G8614" s="10">
        <v>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24</v>
      </c>
      <c r="D8615" s="10" t="s">
        <v>915</v>
      </c>
      <c r="H8615" s="14">
        <v>200</v>
      </c>
    </row>
    <row r="8616" spans="1:8" ht="19.5" customHeight="1" x14ac:dyDescent="0.25">
      <c r="A8616" s="4">
        <v>45415</v>
      </c>
      <c r="B8616" s="3">
        <v>2667</v>
      </c>
      <c r="C8616" s="10" t="s">
        <v>23</v>
      </c>
      <c r="D8616" s="10" t="s">
        <v>372</v>
      </c>
      <c r="E8616" s="10" t="s">
        <v>354</v>
      </c>
      <c r="H8616" s="14">
        <v>500</v>
      </c>
    </row>
    <row r="8617" spans="1:8" ht="19.5" customHeight="1" x14ac:dyDescent="0.25">
      <c r="A8617" s="4">
        <v>45415</v>
      </c>
      <c r="B8617" s="3">
        <v>2667</v>
      </c>
      <c r="C8617" s="10" t="s">
        <v>23</v>
      </c>
      <c r="D8617" s="10" t="s">
        <v>64</v>
      </c>
      <c r="E8617" s="10" t="s">
        <v>206</v>
      </c>
      <c r="H8617" s="14">
        <v>500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174</v>
      </c>
      <c r="G8618" s="10">
        <v>5</v>
      </c>
      <c r="H8618" s="14">
        <v>1850</v>
      </c>
    </row>
    <row r="8619" spans="1:8" ht="19.5" customHeight="1" x14ac:dyDescent="0.25">
      <c r="A8619" s="4">
        <v>45415</v>
      </c>
      <c r="B8619" s="3">
        <v>2668</v>
      </c>
      <c r="C8619" s="10" t="s">
        <v>24</v>
      </c>
      <c r="D8619" s="10" t="s">
        <v>604</v>
      </c>
      <c r="G8619" s="10">
        <v>3</v>
      </c>
      <c r="H8619" s="14">
        <v>1200</v>
      </c>
    </row>
    <row r="8620" spans="1:8" ht="19.5" customHeight="1" x14ac:dyDescent="0.25">
      <c r="A8620" s="4">
        <v>45415</v>
      </c>
      <c r="B8620" s="3">
        <v>2668</v>
      </c>
      <c r="C8620" s="10" t="s">
        <v>24</v>
      </c>
      <c r="D8620" s="10" t="s">
        <v>513</v>
      </c>
      <c r="E8620" s="10" t="s">
        <v>279</v>
      </c>
      <c r="H8620" s="14">
        <v>500</v>
      </c>
    </row>
    <row r="8621" spans="1:8" ht="19.5" customHeight="1" x14ac:dyDescent="0.25">
      <c r="A8621" s="4">
        <v>45415</v>
      </c>
      <c r="B8621" s="3">
        <v>2668</v>
      </c>
      <c r="C8621" s="10" t="s">
        <v>23</v>
      </c>
      <c r="D8621" s="10" t="s">
        <v>64</v>
      </c>
      <c r="E8621" s="10" t="s">
        <v>639</v>
      </c>
      <c r="H8621" s="14">
        <v>400</v>
      </c>
    </row>
    <row r="8622" spans="1:8" ht="19.5" customHeight="1" x14ac:dyDescent="0.25">
      <c r="A8622" s="4">
        <v>45415</v>
      </c>
      <c r="B8622" s="3">
        <v>2669</v>
      </c>
      <c r="C8622" s="10" t="s">
        <v>24</v>
      </c>
      <c r="D8622" s="10" t="s">
        <v>63</v>
      </c>
      <c r="E8622" s="10" t="s">
        <v>992</v>
      </c>
      <c r="H8622" s="14">
        <v>2380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63</v>
      </c>
      <c r="E8623" s="10" t="s">
        <v>716</v>
      </c>
      <c r="H8623" s="14">
        <v>1800</v>
      </c>
    </row>
    <row r="8624" spans="1:8" ht="19.5" customHeight="1" x14ac:dyDescent="0.25">
      <c r="A8624" s="4">
        <v>45415</v>
      </c>
      <c r="B8624" s="3">
        <v>2669</v>
      </c>
      <c r="C8624" s="10" t="s">
        <v>119</v>
      </c>
      <c r="F8624" s="10" t="s">
        <v>1057</v>
      </c>
      <c r="H8624" s="14">
        <v>1000</v>
      </c>
    </row>
    <row r="8625" spans="1:8" ht="19.5" customHeight="1" x14ac:dyDescent="0.25">
      <c r="A8625" s="4">
        <v>45415</v>
      </c>
      <c r="B8625" s="3">
        <v>2669</v>
      </c>
      <c r="C8625" s="10" t="s">
        <v>24</v>
      </c>
      <c r="D8625" s="10" t="s">
        <v>60</v>
      </c>
      <c r="E8625" s="10" t="s">
        <v>890</v>
      </c>
      <c r="H8625" s="14">
        <v>200</v>
      </c>
    </row>
    <row r="8626" spans="1:8" ht="19.5" customHeight="1" x14ac:dyDescent="0.25">
      <c r="A8626" s="4">
        <v>45415</v>
      </c>
      <c r="B8626" s="3">
        <v>2670</v>
      </c>
      <c r="C8626" s="10" t="s">
        <v>23</v>
      </c>
      <c r="D8626" s="10" t="s">
        <v>20</v>
      </c>
      <c r="E8626" s="10" t="s">
        <v>350</v>
      </c>
      <c r="H8626" s="14">
        <v>900</v>
      </c>
    </row>
    <row r="8627" spans="1:8" ht="19.5" customHeight="1" x14ac:dyDescent="0.25">
      <c r="A8627" s="4">
        <v>45415</v>
      </c>
      <c r="B8627" s="3">
        <v>2670</v>
      </c>
      <c r="C8627" s="10" t="s">
        <v>23</v>
      </c>
      <c r="D8627" s="10" t="s">
        <v>20</v>
      </c>
      <c r="E8627" s="10" t="s">
        <v>44</v>
      </c>
      <c r="H8627" s="14">
        <v>240</v>
      </c>
    </row>
    <row r="8628" spans="1:8" ht="19.5" customHeight="1" x14ac:dyDescent="0.25">
      <c r="A8628" s="4">
        <v>45415</v>
      </c>
      <c r="B8628" s="3">
        <v>2670</v>
      </c>
      <c r="C8628" s="10" t="s">
        <v>172</v>
      </c>
      <c r="D8628" s="10" t="s">
        <v>295</v>
      </c>
      <c r="H8628" s="14">
        <v>100</v>
      </c>
    </row>
    <row r="8629" spans="1:8" ht="19.5" customHeight="1" x14ac:dyDescent="0.25">
      <c r="A8629" s="4">
        <v>45415</v>
      </c>
      <c r="B8629" s="3">
        <v>2671</v>
      </c>
      <c r="C8629" s="10" t="s">
        <v>26</v>
      </c>
      <c r="D8629" s="10" t="s">
        <v>216</v>
      </c>
      <c r="E8629" s="10" t="s">
        <v>1190</v>
      </c>
      <c r="F8629" s="10" t="s">
        <v>30</v>
      </c>
      <c r="H8629" s="14">
        <v>2600</v>
      </c>
    </row>
    <row r="8630" spans="1:8" ht="19.5" customHeight="1" x14ac:dyDescent="0.25">
      <c r="A8630" s="4">
        <v>45415</v>
      </c>
      <c r="B8630" s="3">
        <v>2672</v>
      </c>
      <c r="C8630" s="10" t="s">
        <v>26</v>
      </c>
      <c r="D8630" s="10" t="s">
        <v>216</v>
      </c>
      <c r="E8630" s="10" t="s">
        <v>1190</v>
      </c>
      <c r="F8630" s="10" t="s">
        <v>217</v>
      </c>
      <c r="H8630" s="14">
        <v>3300</v>
      </c>
    </row>
    <row r="8631" spans="1:8" ht="19.5" customHeight="1" x14ac:dyDescent="0.25">
      <c r="A8631" s="4">
        <v>45415</v>
      </c>
      <c r="B8631" s="3">
        <v>2673</v>
      </c>
      <c r="C8631" s="10" t="s">
        <v>26</v>
      </c>
      <c r="D8631" s="10" t="s">
        <v>216</v>
      </c>
      <c r="E8631" s="10" t="s">
        <v>1190</v>
      </c>
      <c r="F8631" s="10" t="s">
        <v>148</v>
      </c>
      <c r="H8631" s="14">
        <v>2500</v>
      </c>
    </row>
    <row r="8632" spans="1:8" ht="19.5" customHeight="1" x14ac:dyDescent="0.25">
      <c r="A8632" s="4">
        <v>45416</v>
      </c>
      <c r="B8632" s="3">
        <v>2674</v>
      </c>
      <c r="C8632" s="10" t="s">
        <v>72</v>
      </c>
      <c r="D8632" s="10" t="s">
        <v>126</v>
      </c>
      <c r="E8632" s="10" t="s">
        <v>978</v>
      </c>
      <c r="F8632" s="10" t="s">
        <v>25</v>
      </c>
      <c r="H8632" s="14">
        <v>12850</v>
      </c>
    </row>
    <row r="8633" spans="1:8" ht="19.5" customHeight="1" x14ac:dyDescent="0.25">
      <c r="A8633" s="4">
        <v>45416</v>
      </c>
      <c r="B8633" s="3">
        <v>2675</v>
      </c>
      <c r="C8633" s="10" t="s">
        <v>72</v>
      </c>
      <c r="D8633" s="10" t="s">
        <v>202</v>
      </c>
      <c r="E8633" s="10" t="s">
        <v>1013</v>
      </c>
      <c r="F8633" s="10" t="s">
        <v>25</v>
      </c>
      <c r="H8633" s="14">
        <v>2340</v>
      </c>
    </row>
    <row r="8634" spans="1:8" ht="19.5" customHeight="1" x14ac:dyDescent="0.25">
      <c r="A8634" s="4">
        <v>45416</v>
      </c>
      <c r="B8634" s="3">
        <v>2675</v>
      </c>
      <c r="C8634" s="10" t="s">
        <v>24</v>
      </c>
      <c r="D8634" s="10" t="s">
        <v>202</v>
      </c>
      <c r="E8634" s="10" t="s">
        <v>368</v>
      </c>
      <c r="F8634" s="10" t="s">
        <v>25</v>
      </c>
      <c r="H8634" s="14">
        <v>150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174</v>
      </c>
      <c r="G8635" s="10">
        <v>6</v>
      </c>
      <c r="H8635" s="14">
        <v>2220</v>
      </c>
    </row>
    <row r="8636" spans="1:8" ht="19.5" customHeight="1" x14ac:dyDescent="0.25">
      <c r="A8636" s="4">
        <v>45416</v>
      </c>
      <c r="B8636" s="3">
        <v>2676</v>
      </c>
      <c r="C8636" s="10" t="s">
        <v>926</v>
      </c>
      <c r="D8636" s="10" t="s">
        <v>470</v>
      </c>
      <c r="E8636" s="10" t="s">
        <v>935</v>
      </c>
      <c r="H8636" s="14">
        <v>100</v>
      </c>
    </row>
    <row r="8637" spans="1:8" ht="19.5" customHeight="1" x14ac:dyDescent="0.25">
      <c r="A8637" s="4">
        <v>45416</v>
      </c>
      <c r="B8637" s="3">
        <v>2676</v>
      </c>
      <c r="C8637" s="10" t="s">
        <v>24</v>
      </c>
      <c r="D8637" s="10" t="s">
        <v>1205</v>
      </c>
      <c r="H8637" s="14">
        <v>200</v>
      </c>
    </row>
    <row r="8638" spans="1:8" ht="19.5" customHeight="1" x14ac:dyDescent="0.25">
      <c r="A8638" s="4">
        <v>45416</v>
      </c>
      <c r="B8638" s="3">
        <v>2676</v>
      </c>
      <c r="C8638" s="10" t="s">
        <v>24</v>
      </c>
      <c r="D8638" s="10" t="s">
        <v>60</v>
      </c>
      <c r="E8638" s="10" t="s">
        <v>350</v>
      </c>
      <c r="H8638" s="14">
        <v>800</v>
      </c>
    </row>
    <row r="8639" spans="1:8" ht="19.5" customHeight="1" x14ac:dyDescent="0.25">
      <c r="A8639" s="4">
        <v>45416</v>
      </c>
      <c r="B8639" s="3">
        <v>2677</v>
      </c>
      <c r="C8639" s="10" t="s">
        <v>24</v>
      </c>
      <c r="D8639" s="10" t="s">
        <v>604</v>
      </c>
      <c r="G8639" s="10">
        <v>3</v>
      </c>
      <c r="H8639" s="14">
        <v>1200</v>
      </c>
    </row>
    <row r="8640" spans="1:8" ht="19.5" customHeight="1" x14ac:dyDescent="0.25">
      <c r="A8640" s="4">
        <v>45416</v>
      </c>
      <c r="B8640" s="3">
        <v>2677</v>
      </c>
      <c r="C8640" s="10" t="s">
        <v>23</v>
      </c>
      <c r="D8640" s="10" t="s">
        <v>407</v>
      </c>
      <c r="E8640" s="10" t="s">
        <v>1187</v>
      </c>
      <c r="H8640" s="14">
        <v>300</v>
      </c>
    </row>
    <row r="8641" spans="1:8" ht="19.5" customHeight="1" x14ac:dyDescent="0.25">
      <c r="A8641" s="4">
        <v>45416</v>
      </c>
      <c r="B8641" s="3">
        <v>2677</v>
      </c>
      <c r="C8641" s="10" t="s">
        <v>172</v>
      </c>
      <c r="D8641" s="10" t="s">
        <v>296</v>
      </c>
      <c r="G8641" s="10">
        <v>6</v>
      </c>
      <c r="H8641" s="14">
        <v>750</v>
      </c>
    </row>
    <row r="8642" spans="1:8" ht="19.5" customHeight="1" x14ac:dyDescent="0.25">
      <c r="A8642" s="4">
        <v>45416</v>
      </c>
      <c r="B8642" s="3">
        <v>2677</v>
      </c>
      <c r="C8642" s="10" t="s">
        <v>172</v>
      </c>
      <c r="D8642" s="10" t="s">
        <v>74</v>
      </c>
      <c r="H8642" s="14">
        <v>250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1494</v>
      </c>
      <c r="F8643" s="10" t="s">
        <v>47</v>
      </c>
      <c r="H8643" s="14">
        <v>900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63</v>
      </c>
      <c r="E8644" s="10" t="s">
        <v>992</v>
      </c>
      <c r="H8644" s="14">
        <v>1120</v>
      </c>
    </row>
    <row r="8645" spans="1:8" ht="19.5" customHeight="1" x14ac:dyDescent="0.25">
      <c r="A8645" s="4">
        <v>45416</v>
      </c>
      <c r="B8645" s="3">
        <v>2678</v>
      </c>
      <c r="C8645" s="10" t="s">
        <v>23</v>
      </c>
      <c r="D8645" s="10" t="s">
        <v>372</v>
      </c>
      <c r="E8645" s="10" t="s">
        <v>1495</v>
      </c>
      <c r="H8645" s="14">
        <v>100</v>
      </c>
    </row>
    <row r="8646" spans="1:8" ht="19.5" customHeight="1" x14ac:dyDescent="0.25">
      <c r="A8646" s="4">
        <v>45416</v>
      </c>
      <c r="B8646" s="3">
        <v>2678</v>
      </c>
      <c r="C8646" s="10" t="s">
        <v>24</v>
      </c>
      <c r="D8646" s="10" t="s">
        <v>60</v>
      </c>
      <c r="E8646" s="10" t="s">
        <v>890</v>
      </c>
      <c r="H8646" s="14">
        <v>300</v>
      </c>
    </row>
    <row r="8647" spans="1:8" ht="19.5" customHeight="1" x14ac:dyDescent="0.25">
      <c r="A8647" s="4">
        <v>45416</v>
      </c>
      <c r="B8647" s="3">
        <v>2679</v>
      </c>
      <c r="C8647" s="10" t="s">
        <v>72</v>
      </c>
      <c r="D8647" s="10" t="s">
        <v>40</v>
      </c>
      <c r="E8647" s="10" t="s">
        <v>1092</v>
      </c>
      <c r="F8647" s="10" t="s">
        <v>764</v>
      </c>
      <c r="H8647" s="14">
        <v>65000</v>
      </c>
    </row>
    <row r="8648" spans="1:8" ht="19.5" customHeight="1" x14ac:dyDescent="0.25">
      <c r="A8648" s="4">
        <v>45416</v>
      </c>
      <c r="B8648" s="3">
        <v>2680</v>
      </c>
      <c r="C8648" s="10" t="s">
        <v>72</v>
      </c>
      <c r="D8648" s="10" t="s">
        <v>40</v>
      </c>
      <c r="E8648" s="10" t="s">
        <v>1092</v>
      </c>
      <c r="F8648" s="10" t="s">
        <v>1202</v>
      </c>
      <c r="H8648" s="14">
        <v>65000</v>
      </c>
    </row>
    <row r="8649" spans="1:8" ht="19.5" customHeight="1" x14ac:dyDescent="0.25">
      <c r="A8649" s="4">
        <v>45416</v>
      </c>
      <c r="B8649" s="3">
        <v>2681</v>
      </c>
      <c r="C8649" s="10" t="s">
        <v>926</v>
      </c>
      <c r="D8649" s="10" t="s">
        <v>45</v>
      </c>
      <c r="E8649" s="10" t="s">
        <v>1201</v>
      </c>
      <c r="F8649" s="10" t="s">
        <v>1070</v>
      </c>
      <c r="G8649" s="10">
        <v>71</v>
      </c>
      <c r="H8649" s="14">
        <v>30000</v>
      </c>
    </row>
    <row r="8650" spans="1:8" ht="19.5" customHeight="1" x14ac:dyDescent="0.25">
      <c r="A8650" s="4">
        <v>45416</v>
      </c>
      <c r="B8650" s="3">
        <v>2682</v>
      </c>
      <c r="C8650" s="10" t="s">
        <v>302</v>
      </c>
      <c r="D8650" s="10" t="s">
        <v>274</v>
      </c>
      <c r="E8650" s="10" t="s">
        <v>1092</v>
      </c>
      <c r="F8650" s="10" t="s">
        <v>1186</v>
      </c>
      <c r="H8650" s="14">
        <v>5000</v>
      </c>
    </row>
    <row r="8651" spans="1:8" ht="19.5" customHeight="1" x14ac:dyDescent="0.25">
      <c r="A8651" s="4">
        <v>45417</v>
      </c>
      <c r="B8651" s="3">
        <v>2683</v>
      </c>
      <c r="C8651" s="10" t="s">
        <v>72</v>
      </c>
      <c r="D8651" s="10" t="s">
        <v>126</v>
      </c>
      <c r="E8651" s="10" t="s">
        <v>978</v>
      </c>
      <c r="F8651" s="10" t="s">
        <v>25</v>
      </c>
      <c r="H8651" s="14">
        <v>9260</v>
      </c>
    </row>
    <row r="8652" spans="1:8" ht="19.5" customHeight="1" x14ac:dyDescent="0.25">
      <c r="A8652" s="4">
        <v>45417</v>
      </c>
      <c r="B8652" s="3">
        <v>2684</v>
      </c>
      <c r="C8652" s="10" t="s">
        <v>23</v>
      </c>
      <c r="D8652" s="10" t="s">
        <v>20</v>
      </c>
      <c r="E8652" s="10" t="s">
        <v>350</v>
      </c>
      <c r="H8652" s="14">
        <v>900</v>
      </c>
    </row>
    <row r="8653" spans="1:8" ht="19.5" customHeight="1" x14ac:dyDescent="0.25">
      <c r="A8653" s="4">
        <v>45417</v>
      </c>
      <c r="B8653" s="3">
        <v>2684</v>
      </c>
      <c r="C8653" s="10" t="s">
        <v>23</v>
      </c>
      <c r="D8653" s="10" t="s">
        <v>20</v>
      </c>
      <c r="E8653" s="10" t="s">
        <v>44</v>
      </c>
      <c r="H8653" s="14">
        <v>240</v>
      </c>
    </row>
    <row r="8654" spans="1:8" ht="19.5" customHeight="1" x14ac:dyDescent="0.25">
      <c r="A8654" s="4">
        <v>45417</v>
      </c>
      <c r="B8654" s="3">
        <v>2684</v>
      </c>
      <c r="C8654" s="10" t="s">
        <v>172</v>
      </c>
      <c r="D8654" s="10" t="s">
        <v>295</v>
      </c>
      <c r="H8654" s="14">
        <v>100</v>
      </c>
    </row>
    <row r="8655" spans="1:8" ht="19.5" customHeight="1" x14ac:dyDescent="0.25">
      <c r="A8655" s="4">
        <v>45417</v>
      </c>
      <c r="B8655" s="3">
        <v>2684</v>
      </c>
      <c r="C8655" s="10" t="s">
        <v>24</v>
      </c>
      <c r="D8655" s="10" t="s">
        <v>60</v>
      </c>
      <c r="E8655" s="10" t="s">
        <v>890</v>
      </c>
      <c r="H8655" s="14">
        <v>300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174</v>
      </c>
      <c r="G8656" s="10">
        <v>3</v>
      </c>
      <c r="H8656" s="14">
        <v>1110</v>
      </c>
    </row>
    <row r="8657" spans="1:8" ht="19.5" customHeight="1" x14ac:dyDescent="0.25">
      <c r="A8657" s="4">
        <v>45417</v>
      </c>
      <c r="B8657" s="3">
        <v>2685</v>
      </c>
      <c r="C8657" s="10" t="s">
        <v>24</v>
      </c>
      <c r="D8657" s="10" t="s">
        <v>604</v>
      </c>
      <c r="G8657" s="10">
        <v>3</v>
      </c>
      <c r="H8657" s="14">
        <v>1200</v>
      </c>
    </row>
    <row r="8658" spans="1:8" ht="19.5" customHeight="1" x14ac:dyDescent="0.25">
      <c r="A8658" s="4">
        <v>45417</v>
      </c>
      <c r="B8658" s="3">
        <v>2685</v>
      </c>
      <c r="C8658" s="10" t="s">
        <v>24</v>
      </c>
      <c r="D8658" s="10" t="s">
        <v>60</v>
      </c>
      <c r="E8658" s="10" t="s">
        <v>350</v>
      </c>
      <c r="H8658" s="14">
        <v>400</v>
      </c>
    </row>
    <row r="8659" spans="1:8" ht="19.5" customHeight="1" x14ac:dyDescent="0.25">
      <c r="A8659" s="4">
        <v>45417</v>
      </c>
      <c r="B8659" s="3">
        <v>2685</v>
      </c>
      <c r="C8659" s="10" t="s">
        <v>23</v>
      </c>
      <c r="D8659" s="10" t="s">
        <v>22</v>
      </c>
      <c r="H8659" s="14">
        <v>40</v>
      </c>
    </row>
    <row r="8660" spans="1:8" ht="19.5" customHeight="1" x14ac:dyDescent="0.25">
      <c r="A8660" s="4">
        <v>45417</v>
      </c>
      <c r="B8660" s="3">
        <v>2686</v>
      </c>
      <c r="C8660" s="10" t="s">
        <v>926</v>
      </c>
      <c r="D8660" s="10" t="s">
        <v>45</v>
      </c>
      <c r="E8660" s="10" t="s">
        <v>197</v>
      </c>
      <c r="F8660" s="10" t="s">
        <v>1070</v>
      </c>
      <c r="H8660" s="14">
        <v>10000</v>
      </c>
    </row>
    <row r="8661" spans="1:8" ht="19.5" customHeight="1" x14ac:dyDescent="0.25">
      <c r="A8661" s="4">
        <v>45417</v>
      </c>
      <c r="B8661" s="3">
        <v>2687</v>
      </c>
      <c r="C8661" s="10" t="s">
        <v>72</v>
      </c>
      <c r="D8661" s="10" t="s">
        <v>40</v>
      </c>
      <c r="E8661" s="10" t="s">
        <v>1092</v>
      </c>
      <c r="F8661" s="10" t="s">
        <v>764</v>
      </c>
      <c r="H8661" s="14">
        <v>80000</v>
      </c>
    </row>
    <row r="8662" spans="1:8" ht="19.5" customHeight="1" x14ac:dyDescent="0.25">
      <c r="A8662" s="4">
        <v>45418</v>
      </c>
      <c r="B8662" s="3">
        <v>26</v>
      </c>
      <c r="C8662" s="10" t="s">
        <v>926</v>
      </c>
      <c r="D8662" s="10" t="s">
        <v>171</v>
      </c>
      <c r="E8662" s="10" t="s">
        <v>732</v>
      </c>
      <c r="F8662" s="10" t="s">
        <v>1177</v>
      </c>
      <c r="G8662" s="10">
        <v>32.68</v>
      </c>
      <c r="H8662" s="14">
        <v>627456</v>
      </c>
    </row>
    <row r="8663" spans="1:8" ht="19.5" customHeight="1" x14ac:dyDescent="0.25">
      <c r="A8663" s="4">
        <v>45422</v>
      </c>
      <c r="B8663" s="3">
        <v>27</v>
      </c>
      <c r="C8663" s="10" t="s">
        <v>926</v>
      </c>
      <c r="D8663" s="10" t="s">
        <v>171</v>
      </c>
      <c r="E8663" s="10" t="s">
        <v>732</v>
      </c>
      <c r="F8663" s="10" t="s">
        <v>1177</v>
      </c>
      <c r="G8663" s="10">
        <v>20.66</v>
      </c>
      <c r="H8663" s="14">
        <v>398738</v>
      </c>
    </row>
    <row r="8664" spans="1:8" ht="19.5" customHeight="1" x14ac:dyDescent="0.25">
      <c r="A8664" s="4">
        <v>45425</v>
      </c>
      <c r="B8664" s="3">
        <v>2725</v>
      </c>
      <c r="C8664" s="10" t="s">
        <v>72</v>
      </c>
      <c r="D8664" s="10" t="s">
        <v>126</v>
      </c>
      <c r="E8664" s="10" t="s">
        <v>978</v>
      </c>
      <c r="F8664" s="10" t="s">
        <v>25</v>
      </c>
      <c r="H8664" s="14">
        <v>11200</v>
      </c>
    </row>
    <row r="8665" spans="1:8" ht="19.5" customHeight="1" x14ac:dyDescent="0.25">
      <c r="A8665" s="4">
        <v>45425</v>
      </c>
      <c r="B8665" s="3">
        <v>2725</v>
      </c>
      <c r="C8665" s="10" t="s">
        <v>23</v>
      </c>
      <c r="D8665" s="10" t="s">
        <v>64</v>
      </c>
      <c r="E8665" s="10" t="s">
        <v>434</v>
      </c>
      <c r="H8665" s="14">
        <v>3200</v>
      </c>
    </row>
    <row r="8666" spans="1:8" ht="19.5" customHeight="1" x14ac:dyDescent="0.25">
      <c r="A8666" s="4">
        <v>45425</v>
      </c>
      <c r="B8666" s="3">
        <v>2726</v>
      </c>
      <c r="C8666" s="10" t="s">
        <v>23</v>
      </c>
      <c r="D8666" s="10" t="s">
        <v>20</v>
      </c>
      <c r="E8666" s="10" t="s">
        <v>350</v>
      </c>
      <c r="H8666" s="14">
        <v>900</v>
      </c>
    </row>
    <row r="8667" spans="1:8" ht="19.5" customHeight="1" x14ac:dyDescent="0.25">
      <c r="A8667" s="4">
        <v>45425</v>
      </c>
      <c r="B8667" s="3">
        <v>2726</v>
      </c>
      <c r="C8667" s="10" t="s">
        <v>23</v>
      </c>
      <c r="D8667" s="10" t="s">
        <v>20</v>
      </c>
      <c r="E8667" s="10" t="s">
        <v>44</v>
      </c>
      <c r="H8667" s="14">
        <v>240</v>
      </c>
    </row>
    <row r="8668" spans="1:8" ht="19.5" customHeight="1" x14ac:dyDescent="0.25">
      <c r="A8668" s="4">
        <v>45425</v>
      </c>
      <c r="B8668" s="3">
        <v>2726</v>
      </c>
      <c r="C8668" s="10" t="s">
        <v>172</v>
      </c>
      <c r="D8668" s="10" t="s">
        <v>295</v>
      </c>
      <c r="H8668" s="14">
        <v>100</v>
      </c>
    </row>
    <row r="8669" spans="1:8" ht="19.5" customHeight="1" x14ac:dyDescent="0.25">
      <c r="A8669" s="4">
        <v>45425</v>
      </c>
      <c r="B8669" s="3">
        <v>2726</v>
      </c>
      <c r="C8669" s="10" t="s">
        <v>24</v>
      </c>
      <c r="D8669" s="10" t="s">
        <v>60</v>
      </c>
      <c r="E8669" s="10" t="s">
        <v>350</v>
      </c>
      <c r="H8669" s="14">
        <v>400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174</v>
      </c>
      <c r="G8670" s="10">
        <v>3</v>
      </c>
      <c r="H8670" s="14">
        <v>1110</v>
      </c>
    </row>
    <row r="8671" spans="1:8" ht="19.5" customHeight="1" x14ac:dyDescent="0.25">
      <c r="A8671" s="4">
        <v>45425</v>
      </c>
      <c r="B8671" s="3">
        <v>2727</v>
      </c>
      <c r="C8671" s="10" t="s">
        <v>24</v>
      </c>
      <c r="D8671" s="10" t="s">
        <v>604</v>
      </c>
      <c r="G8671" s="10">
        <v>3</v>
      </c>
      <c r="H8671" s="14">
        <v>1200</v>
      </c>
    </row>
    <row r="8672" spans="1:8" ht="19.5" customHeight="1" x14ac:dyDescent="0.25">
      <c r="A8672" s="4">
        <v>45425</v>
      </c>
      <c r="B8672" s="3">
        <v>2727</v>
      </c>
      <c r="C8672" s="10" t="s">
        <v>24</v>
      </c>
      <c r="D8672" s="10" t="s">
        <v>60</v>
      </c>
      <c r="E8672" s="10" t="s">
        <v>890</v>
      </c>
      <c r="H8672" s="14">
        <v>300</v>
      </c>
    </row>
    <row r="8673" spans="1:8" ht="19.5" customHeight="1" x14ac:dyDescent="0.25">
      <c r="A8673" s="4">
        <v>45425</v>
      </c>
      <c r="B8673" s="3">
        <v>2727</v>
      </c>
      <c r="C8673" s="10" t="s">
        <v>23</v>
      </c>
      <c r="D8673" s="10" t="s">
        <v>64</v>
      </c>
      <c r="E8673" s="10" t="s">
        <v>206</v>
      </c>
      <c r="H8673" s="14">
        <v>500</v>
      </c>
    </row>
    <row r="8674" spans="1:8" ht="19.5" customHeight="1" x14ac:dyDescent="0.25">
      <c r="A8674" s="4">
        <v>45425</v>
      </c>
      <c r="B8674" s="3">
        <v>2728</v>
      </c>
      <c r="C8674" s="10" t="s">
        <v>172</v>
      </c>
      <c r="D8674" s="10" t="s">
        <v>296</v>
      </c>
      <c r="G8674" s="10">
        <v>4</v>
      </c>
      <c r="H8674" s="14">
        <v>500</v>
      </c>
    </row>
    <row r="8675" spans="1:8" ht="19.5" customHeight="1" x14ac:dyDescent="0.25">
      <c r="A8675" s="4">
        <v>45425</v>
      </c>
      <c r="B8675" s="3">
        <v>2728</v>
      </c>
      <c r="C8675" s="10" t="s">
        <v>24</v>
      </c>
      <c r="D8675" s="10" t="s">
        <v>63</v>
      </c>
      <c r="E8675" s="10" t="s">
        <v>992</v>
      </c>
      <c r="H8675" s="14">
        <v>1820</v>
      </c>
    </row>
    <row r="8676" spans="1:8" ht="19.5" customHeight="1" x14ac:dyDescent="0.25">
      <c r="A8676" s="4">
        <v>45425</v>
      </c>
      <c r="B8676" s="3">
        <v>2729</v>
      </c>
      <c r="C8676" s="10" t="s">
        <v>72</v>
      </c>
      <c r="D8676" s="10" t="s">
        <v>126</v>
      </c>
      <c r="E8676" s="10" t="s">
        <v>1092</v>
      </c>
      <c r="F8676" s="10" t="s">
        <v>25</v>
      </c>
      <c r="H8676" s="14">
        <v>50000</v>
      </c>
    </row>
    <row r="8677" spans="1:8" ht="19.5" customHeight="1" x14ac:dyDescent="0.25">
      <c r="A8677" s="4">
        <v>45425</v>
      </c>
      <c r="B8677" s="3">
        <v>2730</v>
      </c>
      <c r="C8677" s="10" t="s">
        <v>926</v>
      </c>
      <c r="D8677" s="10" t="s">
        <v>45</v>
      </c>
      <c r="E8677" s="10" t="s">
        <v>1201</v>
      </c>
      <c r="F8677" s="10" t="s">
        <v>1070</v>
      </c>
      <c r="G8677" s="10">
        <v>64</v>
      </c>
      <c r="H8677" s="14">
        <v>25000</v>
      </c>
    </row>
    <row r="8678" spans="1:8" ht="19.5" customHeight="1" x14ac:dyDescent="0.25">
      <c r="A8678" s="4">
        <v>45425</v>
      </c>
      <c r="B8678" s="3">
        <v>2731</v>
      </c>
      <c r="C8678" s="10" t="s">
        <v>926</v>
      </c>
      <c r="D8678" s="10" t="s">
        <v>45</v>
      </c>
      <c r="E8678" s="10" t="s">
        <v>1201</v>
      </c>
      <c r="F8678" s="10" t="s">
        <v>1104</v>
      </c>
      <c r="G8678" s="10">
        <v>87</v>
      </c>
      <c r="H8678" s="14">
        <v>40000</v>
      </c>
    </row>
    <row r="8679" spans="1:8" ht="19.5" customHeight="1" x14ac:dyDescent="0.25">
      <c r="A8679" s="4">
        <v>45423</v>
      </c>
      <c r="B8679" s="3">
        <v>2711</v>
      </c>
      <c r="C8679" s="10" t="s">
        <v>72</v>
      </c>
      <c r="D8679" s="10" t="s">
        <v>126</v>
      </c>
      <c r="E8679" s="10" t="s">
        <v>978</v>
      </c>
      <c r="F8679" s="10" t="s">
        <v>25</v>
      </c>
      <c r="H8679" s="14">
        <v>13180</v>
      </c>
    </row>
    <row r="8680" spans="1:8" ht="19.5" customHeight="1" x14ac:dyDescent="0.25">
      <c r="A8680" s="4">
        <v>45423</v>
      </c>
      <c r="B8680" s="3">
        <v>2711</v>
      </c>
      <c r="C8680" s="10" t="s">
        <v>23</v>
      </c>
      <c r="D8680" s="10" t="s">
        <v>64</v>
      </c>
      <c r="E8680" s="10" t="s">
        <v>639</v>
      </c>
      <c r="H8680" s="14">
        <v>300</v>
      </c>
    </row>
    <row r="8681" spans="1:8" ht="19.5" customHeight="1" x14ac:dyDescent="0.25">
      <c r="A8681" s="4">
        <v>45423</v>
      </c>
      <c r="B8681" s="3">
        <v>2712</v>
      </c>
      <c r="C8681" s="10" t="s">
        <v>23</v>
      </c>
      <c r="D8681" s="10" t="s">
        <v>20</v>
      </c>
      <c r="E8681" s="10" t="s">
        <v>350</v>
      </c>
      <c r="H8681" s="14">
        <v>900</v>
      </c>
    </row>
    <row r="8682" spans="1:8" ht="19.5" customHeight="1" x14ac:dyDescent="0.25">
      <c r="A8682" s="4">
        <v>45423</v>
      </c>
      <c r="B8682" s="3">
        <v>2712</v>
      </c>
      <c r="C8682" s="10" t="s">
        <v>23</v>
      </c>
      <c r="D8682" s="10" t="s">
        <v>20</v>
      </c>
      <c r="E8682" s="10" t="s">
        <v>350</v>
      </c>
      <c r="H8682" s="14">
        <v>240</v>
      </c>
    </row>
    <row r="8683" spans="1:8" ht="19.5" customHeight="1" x14ac:dyDescent="0.25">
      <c r="A8683" s="4">
        <v>45423</v>
      </c>
      <c r="B8683" s="3">
        <v>2712</v>
      </c>
      <c r="C8683" s="10" t="s">
        <v>172</v>
      </c>
      <c r="D8683" s="10" t="s">
        <v>295</v>
      </c>
      <c r="H8683" s="14">
        <v>100</v>
      </c>
    </row>
    <row r="8684" spans="1:8" ht="19.5" customHeight="1" x14ac:dyDescent="0.25">
      <c r="A8684" s="4">
        <v>45423</v>
      </c>
      <c r="B8684" s="3">
        <v>2712</v>
      </c>
      <c r="C8684" s="10" t="s">
        <v>24</v>
      </c>
      <c r="D8684" s="10" t="s">
        <v>60</v>
      </c>
      <c r="E8684" s="10" t="s">
        <v>350</v>
      </c>
      <c r="H8684" s="14">
        <v>400</v>
      </c>
    </row>
    <row r="8685" spans="1:8" ht="19.5" customHeight="1" x14ac:dyDescent="0.25">
      <c r="A8685" s="4">
        <v>45423</v>
      </c>
      <c r="B8685" s="3">
        <v>2713</v>
      </c>
      <c r="C8685" s="10" t="s">
        <v>24</v>
      </c>
      <c r="D8685" s="10" t="s">
        <v>174</v>
      </c>
      <c r="G8685" s="10">
        <v>3</v>
      </c>
      <c r="H8685" s="14">
        <v>1110</v>
      </c>
    </row>
    <row r="8686" spans="1:8" ht="19.5" customHeight="1" x14ac:dyDescent="0.25">
      <c r="A8686" s="4">
        <v>45423</v>
      </c>
      <c r="B8686" s="3">
        <v>2713</v>
      </c>
      <c r="C8686" s="10" t="s">
        <v>24</v>
      </c>
      <c r="D8686" s="10" t="s">
        <v>604</v>
      </c>
      <c r="G8686" s="10">
        <v>3</v>
      </c>
      <c r="H8686" s="14">
        <v>1200</v>
      </c>
    </row>
    <row r="8687" spans="1:8" ht="19.5" customHeight="1" x14ac:dyDescent="0.25">
      <c r="A8687" s="4">
        <v>45423</v>
      </c>
      <c r="B8687" s="3">
        <v>2713</v>
      </c>
      <c r="C8687" s="10" t="s">
        <v>23</v>
      </c>
      <c r="D8687" s="10" t="s">
        <v>372</v>
      </c>
      <c r="E8687" s="10" t="s">
        <v>1137</v>
      </c>
      <c r="H8687" s="14">
        <v>250</v>
      </c>
    </row>
    <row r="8688" spans="1:8" ht="19.5" customHeight="1" x14ac:dyDescent="0.25">
      <c r="A8688" s="4">
        <v>45423</v>
      </c>
      <c r="B8688" s="3">
        <v>2713</v>
      </c>
      <c r="C8688" s="10" t="s">
        <v>23</v>
      </c>
      <c r="D8688" s="10" t="s">
        <v>64</v>
      </c>
      <c r="E8688" s="10" t="s">
        <v>639</v>
      </c>
      <c r="H8688" s="14">
        <v>100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63</v>
      </c>
      <c r="E8689" s="10" t="s">
        <v>992</v>
      </c>
      <c r="H8689" s="14">
        <v>1960</v>
      </c>
    </row>
    <row r="8690" spans="1:8" ht="19.5" customHeight="1" x14ac:dyDescent="0.25">
      <c r="A8690" s="4">
        <v>45423</v>
      </c>
      <c r="B8690" s="3">
        <v>2714</v>
      </c>
      <c r="C8690" s="10" t="s">
        <v>172</v>
      </c>
      <c r="D8690" s="10" t="s">
        <v>296</v>
      </c>
      <c r="G8690" s="10">
        <v>6</v>
      </c>
      <c r="H8690" s="14">
        <v>750</v>
      </c>
    </row>
    <row r="8691" spans="1:8" ht="19.5" customHeight="1" x14ac:dyDescent="0.25">
      <c r="A8691" s="4">
        <v>45423</v>
      </c>
      <c r="B8691" s="3">
        <v>2714</v>
      </c>
      <c r="C8691" s="10" t="s">
        <v>24</v>
      </c>
      <c r="D8691" s="10" t="s">
        <v>60</v>
      </c>
      <c r="E8691" s="10" t="s">
        <v>890</v>
      </c>
      <c r="H8691" s="14">
        <v>300</v>
      </c>
    </row>
    <row r="8692" spans="1:8" ht="19.5" customHeight="1" x14ac:dyDescent="0.25">
      <c r="A8692" s="4">
        <v>45423</v>
      </c>
      <c r="B8692" s="3">
        <v>2714</v>
      </c>
      <c r="C8692" s="10" t="s">
        <v>70</v>
      </c>
      <c r="D8692" s="10" t="s">
        <v>37</v>
      </c>
      <c r="E8692" s="10" t="s">
        <v>1190</v>
      </c>
      <c r="H8692" s="14">
        <v>7285</v>
      </c>
    </row>
    <row r="8693" spans="1:8" ht="19.5" customHeight="1" x14ac:dyDescent="0.25">
      <c r="A8693" s="4">
        <v>45423</v>
      </c>
      <c r="B8693" s="3">
        <v>2715</v>
      </c>
      <c r="C8693" s="10" t="s">
        <v>926</v>
      </c>
      <c r="D8693" s="10" t="s">
        <v>45</v>
      </c>
      <c r="E8693" s="10" t="s">
        <v>1201</v>
      </c>
      <c r="F8693" s="10" t="s">
        <v>1104</v>
      </c>
      <c r="G8693" s="10">
        <v>29</v>
      </c>
      <c r="H8693" s="14">
        <v>17400</v>
      </c>
    </row>
    <row r="8694" spans="1:8" ht="19.5" customHeight="1" x14ac:dyDescent="0.25">
      <c r="A8694" s="4">
        <v>45423</v>
      </c>
      <c r="B8694" s="3">
        <v>2716</v>
      </c>
      <c r="C8694" s="10" t="s">
        <v>926</v>
      </c>
      <c r="D8694" s="10" t="s">
        <v>45</v>
      </c>
      <c r="E8694" s="10" t="s">
        <v>1201</v>
      </c>
      <c r="F8694" s="10" t="s">
        <v>1070</v>
      </c>
      <c r="G8694" s="10">
        <v>24</v>
      </c>
      <c r="H8694" s="14">
        <v>14400</v>
      </c>
    </row>
    <row r="8695" spans="1:8" ht="19.5" customHeight="1" x14ac:dyDescent="0.25">
      <c r="A8695" s="4">
        <v>45423</v>
      </c>
      <c r="B8695" s="3">
        <v>2717</v>
      </c>
      <c r="C8695" s="10" t="s">
        <v>72</v>
      </c>
      <c r="D8695" s="10" t="s">
        <v>202</v>
      </c>
      <c r="E8695" s="10" t="s">
        <v>1013</v>
      </c>
      <c r="F8695" s="10" t="s">
        <v>25</v>
      </c>
      <c r="H8695" s="14">
        <v>6570</v>
      </c>
    </row>
    <row r="8696" spans="1:8" ht="19.5" customHeight="1" x14ac:dyDescent="0.25">
      <c r="A8696" s="4">
        <v>45423</v>
      </c>
      <c r="B8696" s="3">
        <v>2717</v>
      </c>
      <c r="C8696" s="10" t="s">
        <v>24</v>
      </c>
      <c r="D8696" s="10" t="s">
        <v>202</v>
      </c>
      <c r="E8696" s="10" t="s">
        <v>368</v>
      </c>
      <c r="F8696" s="10" t="s">
        <v>25</v>
      </c>
      <c r="H8696" s="14">
        <v>1600</v>
      </c>
    </row>
    <row r="8697" spans="1:8" ht="19.5" customHeight="1" x14ac:dyDescent="0.25">
      <c r="A8697" s="4">
        <v>45424</v>
      </c>
      <c r="B8697" s="3">
        <v>2718</v>
      </c>
      <c r="C8697" s="10" t="s">
        <v>72</v>
      </c>
      <c r="D8697" s="10" t="s">
        <v>126</v>
      </c>
      <c r="E8697" s="10" t="s">
        <v>978</v>
      </c>
      <c r="F8697" s="10" t="s">
        <v>25</v>
      </c>
      <c r="H8697" s="14">
        <v>11030</v>
      </c>
    </row>
    <row r="8698" spans="1:8" ht="19.5" customHeight="1" x14ac:dyDescent="0.25">
      <c r="A8698" s="4">
        <v>45424</v>
      </c>
      <c r="B8698" s="3">
        <v>2718</v>
      </c>
      <c r="C8698" s="10" t="s">
        <v>23</v>
      </c>
      <c r="D8698" s="10" t="s">
        <v>64</v>
      </c>
      <c r="E8698" s="10" t="s">
        <v>639</v>
      </c>
      <c r="H8698" s="14">
        <v>300</v>
      </c>
    </row>
    <row r="8699" spans="1:8" ht="19.5" customHeight="1" x14ac:dyDescent="0.25">
      <c r="A8699" s="4">
        <v>45424</v>
      </c>
      <c r="B8699" s="3">
        <v>2719</v>
      </c>
      <c r="C8699" s="10" t="s">
        <v>72</v>
      </c>
      <c r="D8699" s="10" t="s">
        <v>202</v>
      </c>
      <c r="E8699" s="10" t="s">
        <v>1013</v>
      </c>
      <c r="F8699" s="10" t="s">
        <v>25</v>
      </c>
      <c r="H8699" s="14">
        <v>5850</v>
      </c>
    </row>
    <row r="8700" spans="1:8" ht="19.5" customHeight="1" x14ac:dyDescent="0.25">
      <c r="A8700" s="4">
        <v>45424</v>
      </c>
      <c r="B8700" s="3">
        <v>2719</v>
      </c>
      <c r="C8700" s="10" t="s">
        <v>24</v>
      </c>
      <c r="D8700" s="10" t="s">
        <v>202</v>
      </c>
      <c r="E8700" s="10" t="s">
        <v>368</v>
      </c>
      <c r="F8700" s="10" t="s">
        <v>25</v>
      </c>
      <c r="H8700" s="14">
        <v>800</v>
      </c>
    </row>
    <row r="8701" spans="1:8" ht="19.5" customHeight="1" x14ac:dyDescent="0.25">
      <c r="A8701" s="4">
        <v>45424</v>
      </c>
      <c r="B8701" s="3">
        <v>2720</v>
      </c>
      <c r="C8701" s="10" t="s">
        <v>926</v>
      </c>
      <c r="D8701" s="10" t="s">
        <v>45</v>
      </c>
      <c r="E8701" s="10" t="s">
        <v>1201</v>
      </c>
      <c r="F8701" s="10" t="s">
        <v>1070</v>
      </c>
      <c r="H8701" s="14">
        <v>34200</v>
      </c>
    </row>
    <row r="8702" spans="1:8" ht="19.5" customHeight="1" x14ac:dyDescent="0.25">
      <c r="A8702" s="4">
        <v>45424</v>
      </c>
      <c r="B8702" s="3">
        <v>2721</v>
      </c>
      <c r="C8702" s="10" t="s">
        <v>926</v>
      </c>
      <c r="D8702" s="10" t="s">
        <v>45</v>
      </c>
      <c r="E8702" s="10" t="s">
        <v>1201</v>
      </c>
      <c r="F8702" s="10" t="s">
        <v>1104</v>
      </c>
      <c r="H8702" s="14">
        <v>35400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174</v>
      </c>
      <c r="G8703" s="10">
        <v>2</v>
      </c>
      <c r="H8703" s="14">
        <v>740</v>
      </c>
    </row>
    <row r="8704" spans="1:8" ht="19.5" customHeight="1" x14ac:dyDescent="0.25">
      <c r="A8704" s="4">
        <v>45424</v>
      </c>
      <c r="B8704" s="3">
        <v>2722</v>
      </c>
      <c r="C8704" s="10" t="s">
        <v>24</v>
      </c>
      <c r="D8704" s="10" t="s">
        <v>604</v>
      </c>
      <c r="G8704" s="10">
        <v>3</v>
      </c>
      <c r="H8704" s="14">
        <v>1200</v>
      </c>
    </row>
    <row r="8705" spans="1:8" ht="19.5" customHeight="1" x14ac:dyDescent="0.25">
      <c r="A8705" s="4">
        <v>45424</v>
      </c>
      <c r="B8705" s="3">
        <v>2722</v>
      </c>
      <c r="C8705" s="10" t="s">
        <v>24</v>
      </c>
      <c r="D8705" s="10" t="s">
        <v>60</v>
      </c>
      <c r="E8705" s="10" t="s">
        <v>890</v>
      </c>
      <c r="H8705" s="14">
        <v>300</v>
      </c>
    </row>
    <row r="8706" spans="1:8" ht="19.5" customHeight="1" x14ac:dyDescent="0.25">
      <c r="A8706" s="4">
        <v>45424</v>
      </c>
      <c r="B8706" s="3">
        <v>2722</v>
      </c>
      <c r="C8706" s="10" t="s">
        <v>70</v>
      </c>
      <c r="D8706" s="10" t="s">
        <v>582</v>
      </c>
      <c r="H8706" s="14">
        <v>350</v>
      </c>
    </row>
    <row r="8707" spans="1:8" ht="19.5" customHeight="1" x14ac:dyDescent="0.25">
      <c r="A8707" s="4">
        <v>45424</v>
      </c>
      <c r="B8707" s="3">
        <v>2723</v>
      </c>
      <c r="C8707" s="10" t="s">
        <v>172</v>
      </c>
      <c r="D8707" s="10" t="s">
        <v>296</v>
      </c>
      <c r="G8707" s="10">
        <v>8</v>
      </c>
      <c r="H8707" s="14">
        <v>1000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63</v>
      </c>
      <c r="E8708" s="10" t="s">
        <v>992</v>
      </c>
      <c r="H8708" s="14">
        <v>1260</v>
      </c>
    </row>
    <row r="8709" spans="1:8" ht="19.5" customHeight="1" x14ac:dyDescent="0.25">
      <c r="A8709" s="4">
        <v>45424</v>
      </c>
      <c r="B8709" s="3">
        <v>2723</v>
      </c>
      <c r="C8709" s="10" t="s">
        <v>24</v>
      </c>
      <c r="D8709" s="10" t="s">
        <v>60</v>
      </c>
      <c r="E8709" s="10" t="s">
        <v>350</v>
      </c>
      <c r="H8709" s="14">
        <v>400</v>
      </c>
    </row>
    <row r="8710" spans="1:8" ht="19.5" customHeight="1" x14ac:dyDescent="0.25">
      <c r="A8710" s="4">
        <v>45424</v>
      </c>
      <c r="B8710" s="3">
        <v>2723</v>
      </c>
      <c r="C8710" s="10" t="s">
        <v>24</v>
      </c>
      <c r="D8710" s="10" t="s">
        <v>60</v>
      </c>
      <c r="E8710" s="10" t="s">
        <v>890</v>
      </c>
      <c r="H8710" s="14">
        <v>200</v>
      </c>
    </row>
    <row r="8711" spans="1:8" ht="19.5" customHeight="1" x14ac:dyDescent="0.25">
      <c r="A8711" s="4">
        <v>45424</v>
      </c>
      <c r="B8711" s="3">
        <v>2724</v>
      </c>
      <c r="C8711" s="10" t="s">
        <v>23</v>
      </c>
      <c r="D8711" s="10" t="s">
        <v>873</v>
      </c>
      <c r="E8711" s="10" t="s">
        <v>761</v>
      </c>
      <c r="H8711" s="14">
        <v>500</v>
      </c>
    </row>
    <row r="8712" spans="1:8" ht="19.5" customHeight="1" x14ac:dyDescent="0.25">
      <c r="A8712" s="4">
        <v>45424</v>
      </c>
      <c r="B8712" s="3">
        <v>2724</v>
      </c>
      <c r="C8712" s="10" t="s">
        <v>926</v>
      </c>
      <c r="D8712" s="10" t="s">
        <v>58</v>
      </c>
      <c r="G8712" s="10">
        <v>5</v>
      </c>
      <c r="H8712" s="14">
        <v>1100</v>
      </c>
    </row>
    <row r="8713" spans="1:8" ht="19.5" customHeight="1" x14ac:dyDescent="0.25">
      <c r="A8713" s="4">
        <v>45424</v>
      </c>
      <c r="B8713" s="3">
        <v>2724</v>
      </c>
      <c r="C8713" s="10" t="s">
        <v>926</v>
      </c>
      <c r="D8713" s="10" t="s">
        <v>58</v>
      </c>
      <c r="E8713" s="10" t="s">
        <v>935</v>
      </c>
      <c r="H8713" s="14">
        <v>100</v>
      </c>
    </row>
    <row r="8714" spans="1:8" ht="19.5" customHeight="1" x14ac:dyDescent="0.25">
      <c r="A8714" s="4">
        <v>45424</v>
      </c>
      <c r="B8714" s="3">
        <v>2724</v>
      </c>
      <c r="C8714" s="10" t="s">
        <v>23</v>
      </c>
      <c r="D8714" s="10" t="s">
        <v>64</v>
      </c>
      <c r="E8714" s="10" t="s">
        <v>434</v>
      </c>
      <c r="H8714" s="14">
        <v>750</v>
      </c>
    </row>
    <row r="8715" spans="1:8" ht="19.5" customHeight="1" x14ac:dyDescent="0.25">
      <c r="A8715" s="4">
        <v>45422</v>
      </c>
      <c r="B8715" s="3">
        <v>2706</v>
      </c>
      <c r="C8715" s="10" t="s">
        <v>926</v>
      </c>
      <c r="D8715" s="10" t="s">
        <v>171</v>
      </c>
      <c r="E8715" s="10" t="s">
        <v>1193</v>
      </c>
      <c r="H8715" s="14">
        <v>24750</v>
      </c>
    </row>
    <row r="8716" spans="1:8" ht="19.5" customHeight="1" x14ac:dyDescent="0.25">
      <c r="A8716" s="4">
        <v>45422</v>
      </c>
      <c r="B8716" s="3">
        <v>2706</v>
      </c>
      <c r="C8716" s="10" t="s">
        <v>926</v>
      </c>
      <c r="D8716" s="10" t="s">
        <v>171</v>
      </c>
      <c r="E8716" s="10" t="s">
        <v>758</v>
      </c>
      <c r="H8716" s="14">
        <v>220</v>
      </c>
    </row>
    <row r="8717" spans="1:8" ht="19.5" customHeight="1" x14ac:dyDescent="0.25">
      <c r="A8717" s="4">
        <v>45422</v>
      </c>
      <c r="B8717" s="3">
        <v>2706</v>
      </c>
      <c r="C8717" s="10" t="s">
        <v>172</v>
      </c>
      <c r="D8717" s="10" t="s">
        <v>20</v>
      </c>
      <c r="H8717" s="14">
        <v>400</v>
      </c>
    </row>
    <row r="8718" spans="1:8" ht="19.5" customHeight="1" x14ac:dyDescent="0.25">
      <c r="A8718" s="4">
        <v>45422</v>
      </c>
      <c r="B8718" s="3">
        <v>2706</v>
      </c>
      <c r="C8718" s="10" t="s">
        <v>24</v>
      </c>
      <c r="D8718" s="10" t="s">
        <v>60</v>
      </c>
      <c r="E8718" s="10" t="s">
        <v>350</v>
      </c>
      <c r="H8718" s="14">
        <v>400</v>
      </c>
    </row>
    <row r="8719" spans="1:8" ht="19.5" customHeight="1" x14ac:dyDescent="0.25">
      <c r="A8719" s="4">
        <v>45422</v>
      </c>
      <c r="B8719" s="3">
        <v>2707</v>
      </c>
      <c r="C8719" s="10" t="s">
        <v>72</v>
      </c>
      <c r="D8719" s="10" t="s">
        <v>1027</v>
      </c>
      <c r="E8719" s="10" t="s">
        <v>269</v>
      </c>
      <c r="F8719" s="10" t="s">
        <v>388</v>
      </c>
      <c r="H8719" s="14">
        <v>25000</v>
      </c>
    </row>
    <row r="8720" spans="1:8" ht="19.5" customHeight="1" x14ac:dyDescent="0.25">
      <c r="A8720" s="4">
        <v>45422</v>
      </c>
      <c r="B8720" s="3">
        <v>2707</v>
      </c>
      <c r="C8720" s="10" t="s">
        <v>23</v>
      </c>
      <c r="D8720" s="10" t="s">
        <v>64</v>
      </c>
      <c r="E8720" s="10" t="s">
        <v>205</v>
      </c>
      <c r="H8720" s="14">
        <v>1000</v>
      </c>
    </row>
    <row r="8721" spans="1:8" ht="19.5" customHeight="1" x14ac:dyDescent="0.25">
      <c r="A8721" s="4">
        <v>45422</v>
      </c>
      <c r="B8721" s="3">
        <v>2707</v>
      </c>
      <c r="C8721" s="10" t="s">
        <v>23</v>
      </c>
      <c r="D8721" s="10" t="s">
        <v>407</v>
      </c>
      <c r="E8721" s="10" t="s">
        <v>1187</v>
      </c>
      <c r="H8721" s="14">
        <v>500</v>
      </c>
    </row>
    <row r="8722" spans="1:8" ht="19.5" customHeight="1" x14ac:dyDescent="0.25">
      <c r="A8722" s="4">
        <v>45422</v>
      </c>
      <c r="B8722" s="3">
        <v>2708</v>
      </c>
      <c r="C8722" s="10" t="s">
        <v>72</v>
      </c>
      <c r="D8722" s="10" t="s">
        <v>126</v>
      </c>
      <c r="E8722" s="10" t="s">
        <v>978</v>
      </c>
      <c r="F8722" s="10" t="s">
        <v>25</v>
      </c>
      <c r="H8722" s="14">
        <v>13720</v>
      </c>
    </row>
    <row r="8723" spans="1:8" ht="19.5" customHeight="1" x14ac:dyDescent="0.25">
      <c r="A8723" s="4">
        <v>45422</v>
      </c>
      <c r="B8723" s="3">
        <v>2709</v>
      </c>
      <c r="C8723" s="10" t="s">
        <v>72</v>
      </c>
      <c r="D8723" s="10" t="s">
        <v>202</v>
      </c>
      <c r="E8723" s="10" t="s">
        <v>1013</v>
      </c>
      <c r="F8723" s="10" t="s">
        <v>25</v>
      </c>
      <c r="H8723" s="14">
        <v>3600</v>
      </c>
    </row>
    <row r="8724" spans="1:8" ht="19.5" customHeight="1" x14ac:dyDescent="0.25">
      <c r="A8724" s="4">
        <v>45422</v>
      </c>
      <c r="B8724" s="3">
        <v>2709</v>
      </c>
      <c r="C8724" s="10" t="s">
        <v>24</v>
      </c>
      <c r="D8724" s="10" t="s">
        <v>202</v>
      </c>
      <c r="E8724" s="10" t="s">
        <v>368</v>
      </c>
      <c r="F8724" s="10" t="s">
        <v>25</v>
      </c>
      <c r="H8724" s="14">
        <v>100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174</v>
      </c>
      <c r="G8725" s="10">
        <v>2</v>
      </c>
      <c r="H8725" s="14">
        <v>740</v>
      </c>
    </row>
    <row r="8726" spans="1:8" ht="19.5" customHeight="1" x14ac:dyDescent="0.25">
      <c r="A8726" s="4">
        <v>45422</v>
      </c>
      <c r="B8726" s="3">
        <v>2710</v>
      </c>
      <c r="C8726" s="10" t="s">
        <v>24</v>
      </c>
      <c r="D8726" s="10" t="s">
        <v>604</v>
      </c>
      <c r="G8726" s="10">
        <v>3</v>
      </c>
      <c r="H8726" s="14">
        <v>1200</v>
      </c>
    </row>
    <row r="8727" spans="1:8" ht="19.5" customHeight="1" x14ac:dyDescent="0.25">
      <c r="A8727" s="4">
        <v>45422</v>
      </c>
      <c r="B8727" s="3">
        <v>2710</v>
      </c>
      <c r="C8727" s="10" t="s">
        <v>24</v>
      </c>
      <c r="D8727" s="10" t="s">
        <v>60</v>
      </c>
      <c r="E8727" s="10" t="s">
        <v>890</v>
      </c>
      <c r="H8727" s="14">
        <v>200</v>
      </c>
    </row>
    <row r="8728" spans="1:8" ht="19.5" customHeight="1" x14ac:dyDescent="0.25">
      <c r="A8728" s="4">
        <v>45421</v>
      </c>
      <c r="B8728" s="3">
        <v>2701</v>
      </c>
      <c r="C8728" s="10" t="s">
        <v>72</v>
      </c>
      <c r="D8728" s="10" t="s">
        <v>126</v>
      </c>
      <c r="E8728" s="10" t="s">
        <v>978</v>
      </c>
      <c r="F8728" s="10" t="s">
        <v>25</v>
      </c>
      <c r="H8728" s="14">
        <v>13350</v>
      </c>
    </row>
    <row r="8729" spans="1:8" ht="19.5" customHeight="1" x14ac:dyDescent="0.25">
      <c r="A8729" s="4">
        <v>45421</v>
      </c>
      <c r="B8729" s="3">
        <v>2701</v>
      </c>
      <c r="C8729" s="10" t="s">
        <v>23</v>
      </c>
      <c r="D8729" s="10" t="s">
        <v>64</v>
      </c>
      <c r="E8729" s="10" t="s">
        <v>639</v>
      </c>
      <c r="H8729" s="14">
        <v>500</v>
      </c>
    </row>
    <row r="8730" spans="1:8" ht="19.5" customHeight="1" x14ac:dyDescent="0.25">
      <c r="A8730" s="4">
        <v>45421</v>
      </c>
      <c r="B8730" s="3">
        <v>2702</v>
      </c>
      <c r="C8730" s="10" t="s">
        <v>72</v>
      </c>
      <c r="D8730" s="10" t="s">
        <v>202</v>
      </c>
      <c r="E8730" s="10" t="s">
        <v>1013</v>
      </c>
      <c r="F8730" s="10" t="s">
        <v>25</v>
      </c>
      <c r="H8730" s="14">
        <v>6750</v>
      </c>
    </row>
    <row r="8731" spans="1:8" ht="19.5" customHeight="1" x14ac:dyDescent="0.25">
      <c r="A8731" s="4">
        <v>45421</v>
      </c>
      <c r="B8731" s="3">
        <v>2702</v>
      </c>
      <c r="C8731" s="10" t="s">
        <v>24</v>
      </c>
      <c r="D8731" s="10" t="s">
        <v>202</v>
      </c>
      <c r="E8731" s="10" t="s">
        <v>368</v>
      </c>
      <c r="F8731" s="10" t="s">
        <v>25</v>
      </c>
      <c r="H8731" s="14">
        <v>100</v>
      </c>
    </row>
    <row r="8732" spans="1:8" ht="19.5" customHeight="1" x14ac:dyDescent="0.25">
      <c r="A8732" s="4">
        <v>45421</v>
      </c>
      <c r="B8732" s="3">
        <v>2703</v>
      </c>
      <c r="C8732" s="10" t="s">
        <v>23</v>
      </c>
      <c r="D8732" s="10" t="s">
        <v>20</v>
      </c>
      <c r="E8732" s="10" t="s">
        <v>350</v>
      </c>
      <c r="H8732" s="14">
        <v>900</v>
      </c>
    </row>
    <row r="8733" spans="1:8" ht="19.5" customHeight="1" x14ac:dyDescent="0.25">
      <c r="A8733" s="4">
        <v>45421</v>
      </c>
      <c r="B8733" s="3">
        <v>2703</v>
      </c>
      <c r="C8733" s="10" t="s">
        <v>23</v>
      </c>
      <c r="D8733" s="10" t="s">
        <v>20</v>
      </c>
      <c r="E8733" s="10" t="s">
        <v>44</v>
      </c>
      <c r="H8733" s="14">
        <v>240</v>
      </c>
    </row>
    <row r="8734" spans="1:8" ht="19.5" customHeight="1" x14ac:dyDescent="0.25">
      <c r="A8734" s="4">
        <v>45421</v>
      </c>
      <c r="B8734" s="3">
        <v>2703</v>
      </c>
      <c r="C8734" s="10" t="s">
        <v>172</v>
      </c>
      <c r="D8734" s="10" t="s">
        <v>295</v>
      </c>
      <c r="H8734" s="14">
        <v>100</v>
      </c>
    </row>
    <row r="8735" spans="1:8" ht="19.5" customHeight="1" x14ac:dyDescent="0.25">
      <c r="A8735" s="4">
        <v>45421</v>
      </c>
      <c r="B8735" s="3">
        <v>2703</v>
      </c>
      <c r="C8735" s="10" t="s">
        <v>24</v>
      </c>
      <c r="D8735" s="10" t="s">
        <v>60</v>
      </c>
      <c r="E8735" s="10" t="s">
        <v>350</v>
      </c>
      <c r="H8735" s="14">
        <v>400</v>
      </c>
    </row>
    <row r="8736" spans="1:8" ht="19.5" customHeight="1" x14ac:dyDescent="0.25">
      <c r="A8736" s="4">
        <v>45421</v>
      </c>
      <c r="B8736" s="3">
        <v>2704</v>
      </c>
      <c r="C8736" s="10" t="s">
        <v>24</v>
      </c>
      <c r="D8736" s="10" t="s">
        <v>174</v>
      </c>
      <c r="G8736" s="10">
        <v>5</v>
      </c>
      <c r="H8736" s="14">
        <v>1850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604</v>
      </c>
      <c r="G8737" s="10">
        <v>6</v>
      </c>
      <c r="H8737" s="14">
        <v>2400</v>
      </c>
    </row>
    <row r="8738" spans="1:8" ht="19.5" customHeight="1" x14ac:dyDescent="0.25">
      <c r="A8738" s="4">
        <v>45421</v>
      </c>
      <c r="B8738" s="3">
        <v>2704</v>
      </c>
      <c r="C8738" s="10" t="s">
        <v>23</v>
      </c>
      <c r="D8738" s="10" t="s">
        <v>64</v>
      </c>
      <c r="E8738" s="10" t="s">
        <v>424</v>
      </c>
      <c r="H8738" s="14">
        <v>210</v>
      </c>
    </row>
    <row r="8739" spans="1:8" ht="19.5" customHeight="1" x14ac:dyDescent="0.25">
      <c r="A8739" s="4">
        <v>45421</v>
      </c>
      <c r="B8739" s="3">
        <v>2704</v>
      </c>
      <c r="C8739" s="10" t="s">
        <v>24</v>
      </c>
      <c r="D8739" s="10" t="s">
        <v>60</v>
      </c>
      <c r="E8739" s="10" t="s">
        <v>890</v>
      </c>
      <c r="H8739" s="14">
        <v>300</v>
      </c>
    </row>
    <row r="8740" spans="1:8" ht="19.5" customHeight="1" x14ac:dyDescent="0.25">
      <c r="A8740" s="4">
        <v>45421</v>
      </c>
      <c r="B8740" s="3">
        <v>2705</v>
      </c>
      <c r="C8740" s="10" t="s">
        <v>926</v>
      </c>
      <c r="D8740" s="10" t="s">
        <v>470</v>
      </c>
      <c r="G8740" s="10">
        <v>95</v>
      </c>
      <c r="H8740" s="14">
        <v>32445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372</v>
      </c>
      <c r="E8741" s="10" t="s">
        <v>211</v>
      </c>
      <c r="H8741" s="14">
        <v>5000</v>
      </c>
    </row>
    <row r="8742" spans="1:8" ht="19.5" customHeight="1" x14ac:dyDescent="0.25">
      <c r="A8742" s="4">
        <v>45421</v>
      </c>
      <c r="B8742" s="3">
        <v>2705</v>
      </c>
      <c r="C8742" s="10" t="s">
        <v>23</v>
      </c>
      <c r="D8742" s="10" t="s">
        <v>192</v>
      </c>
      <c r="E8742" s="10" t="s">
        <v>1496</v>
      </c>
      <c r="F8742" s="10" t="s">
        <v>467</v>
      </c>
      <c r="H8742" s="14">
        <v>500</v>
      </c>
    </row>
    <row r="8743" spans="1:8" ht="19.5" customHeight="1" x14ac:dyDescent="0.25">
      <c r="A8743" s="4">
        <v>45421</v>
      </c>
      <c r="B8743" s="3">
        <v>2705</v>
      </c>
      <c r="C8743" s="10" t="s">
        <v>23</v>
      </c>
      <c r="D8743" s="10" t="s">
        <v>64</v>
      </c>
      <c r="E8743" s="10" t="s">
        <v>153</v>
      </c>
      <c r="H8743" s="14">
        <v>200</v>
      </c>
    </row>
    <row r="8744" spans="1:8" ht="19.5" customHeight="1" x14ac:dyDescent="0.25">
      <c r="A8744" s="4">
        <v>45419</v>
      </c>
      <c r="B8744" s="3">
        <v>2693</v>
      </c>
      <c r="C8744" s="10" t="s">
        <v>926</v>
      </c>
      <c r="D8744" s="10" t="s">
        <v>171</v>
      </c>
      <c r="E8744" s="10" t="s">
        <v>1193</v>
      </c>
      <c r="H8744" s="14">
        <v>32300</v>
      </c>
    </row>
    <row r="8745" spans="1:8" ht="19.5" customHeight="1" x14ac:dyDescent="0.25">
      <c r="A8745" s="4">
        <v>45419</v>
      </c>
      <c r="B8745" s="3">
        <v>2693</v>
      </c>
      <c r="C8745" s="10" t="s">
        <v>23</v>
      </c>
      <c r="D8745" s="10" t="s">
        <v>20</v>
      </c>
      <c r="E8745" s="10" t="s">
        <v>350</v>
      </c>
      <c r="H8745" s="14">
        <v>900</v>
      </c>
    </row>
    <row r="8746" spans="1:8" ht="19.5" customHeight="1" x14ac:dyDescent="0.25">
      <c r="A8746" s="4">
        <v>45419</v>
      </c>
      <c r="B8746" s="3">
        <v>2693</v>
      </c>
      <c r="C8746" s="10" t="s">
        <v>23</v>
      </c>
      <c r="D8746" s="10" t="s">
        <v>20</v>
      </c>
      <c r="E8746" s="10" t="s">
        <v>44</v>
      </c>
      <c r="H8746" s="14">
        <v>240</v>
      </c>
    </row>
    <row r="8747" spans="1:8" ht="19.5" customHeight="1" x14ac:dyDescent="0.25">
      <c r="A8747" s="4">
        <v>45419</v>
      </c>
      <c r="B8747" s="3">
        <v>2693</v>
      </c>
      <c r="C8747" s="10" t="s">
        <v>172</v>
      </c>
      <c r="D8747" s="10" t="s">
        <v>295</v>
      </c>
      <c r="H8747" s="14">
        <v>100</v>
      </c>
    </row>
    <row r="8748" spans="1:8" ht="19.5" customHeight="1" x14ac:dyDescent="0.25">
      <c r="A8748" s="4">
        <v>45419</v>
      </c>
      <c r="B8748" s="3">
        <v>2694</v>
      </c>
      <c r="C8748" s="10" t="s">
        <v>72</v>
      </c>
      <c r="D8748" s="10" t="s">
        <v>1027</v>
      </c>
      <c r="E8748" s="10" t="s">
        <v>269</v>
      </c>
      <c r="F8748" s="10" t="s">
        <v>388</v>
      </c>
      <c r="H8748" s="14">
        <v>5000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513</v>
      </c>
      <c r="E8749" s="10" t="s">
        <v>992</v>
      </c>
      <c r="H8749" s="14">
        <v>3780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174</v>
      </c>
      <c r="G8750" s="10">
        <v>4</v>
      </c>
      <c r="H8750" s="14">
        <v>1480</v>
      </c>
    </row>
    <row r="8751" spans="1:8" ht="19.5" customHeight="1" x14ac:dyDescent="0.25">
      <c r="A8751" s="4">
        <v>45419</v>
      </c>
      <c r="B8751" s="3">
        <v>2695</v>
      </c>
      <c r="C8751" s="10" t="s">
        <v>24</v>
      </c>
      <c r="D8751" s="10" t="s">
        <v>604</v>
      </c>
      <c r="G8751" s="10">
        <v>3</v>
      </c>
      <c r="H8751" s="14">
        <v>1200</v>
      </c>
    </row>
    <row r="8752" spans="1:8" ht="19.5" customHeight="1" x14ac:dyDescent="0.25">
      <c r="A8752" s="4">
        <v>45419</v>
      </c>
      <c r="B8752" s="3">
        <v>2695</v>
      </c>
      <c r="C8752" s="10" t="s">
        <v>24</v>
      </c>
      <c r="D8752" s="10" t="s">
        <v>60</v>
      </c>
      <c r="E8752" s="10" t="s">
        <v>350</v>
      </c>
      <c r="H8752" s="14">
        <v>400</v>
      </c>
    </row>
    <row r="8753" spans="1:8" ht="19.5" customHeight="1" x14ac:dyDescent="0.25">
      <c r="A8753" s="4">
        <v>45419</v>
      </c>
      <c r="B8753" s="3">
        <v>2696</v>
      </c>
      <c r="C8753" s="10" t="s">
        <v>72</v>
      </c>
      <c r="D8753" s="10" t="s">
        <v>126</v>
      </c>
      <c r="E8753" s="10" t="s">
        <v>978</v>
      </c>
      <c r="F8753" s="10" t="s">
        <v>25</v>
      </c>
      <c r="H8753" s="14">
        <v>4460</v>
      </c>
    </row>
    <row r="8754" spans="1:8" ht="19.5" customHeight="1" x14ac:dyDescent="0.25">
      <c r="A8754" s="4">
        <v>45419</v>
      </c>
      <c r="B8754" s="3">
        <v>2697</v>
      </c>
      <c r="C8754" s="10" t="s">
        <v>72</v>
      </c>
      <c r="D8754" s="10" t="s">
        <v>126</v>
      </c>
      <c r="E8754" s="10" t="s">
        <v>1092</v>
      </c>
      <c r="F8754" s="10" t="s">
        <v>25</v>
      </c>
      <c r="H8754" s="14">
        <v>19000</v>
      </c>
    </row>
    <row r="8755" spans="1:8" ht="19.5" customHeight="1" x14ac:dyDescent="0.25">
      <c r="A8755" s="4">
        <v>45419</v>
      </c>
      <c r="B8755" s="3">
        <v>2698</v>
      </c>
      <c r="C8755" s="10" t="s">
        <v>72</v>
      </c>
      <c r="D8755" s="10" t="s">
        <v>40</v>
      </c>
      <c r="E8755" s="10" t="s">
        <v>1092</v>
      </c>
      <c r="F8755" s="10" t="s">
        <v>902</v>
      </c>
      <c r="H8755" s="14">
        <v>35000</v>
      </c>
    </row>
    <row r="8756" spans="1:8" ht="19.5" customHeight="1" x14ac:dyDescent="0.25">
      <c r="A8756" s="4">
        <v>45419</v>
      </c>
      <c r="B8756" s="3">
        <v>2699</v>
      </c>
      <c r="C8756" s="10" t="s">
        <v>72</v>
      </c>
      <c r="D8756" s="10" t="s">
        <v>202</v>
      </c>
      <c r="E8756" s="10" t="s">
        <v>1013</v>
      </c>
      <c r="F8756" s="10" t="s">
        <v>25</v>
      </c>
      <c r="H8756" s="14">
        <v>4500</v>
      </c>
    </row>
    <row r="8757" spans="1:8" ht="19.5" customHeight="1" x14ac:dyDescent="0.25">
      <c r="A8757" s="4">
        <v>45419</v>
      </c>
      <c r="B8757" s="3">
        <v>2699</v>
      </c>
      <c r="C8757" s="10" t="s">
        <v>24</v>
      </c>
      <c r="D8757" s="10" t="s">
        <v>202</v>
      </c>
      <c r="E8757" s="10" t="s">
        <v>368</v>
      </c>
      <c r="F8757" s="10" t="s">
        <v>25</v>
      </c>
      <c r="H8757" s="14">
        <v>600</v>
      </c>
    </row>
    <row r="8758" spans="1:8" ht="19.5" customHeight="1" x14ac:dyDescent="0.25">
      <c r="A8758" s="4">
        <v>45419</v>
      </c>
      <c r="B8758" s="3">
        <v>2700</v>
      </c>
      <c r="C8758" s="10" t="s">
        <v>926</v>
      </c>
      <c r="D8758" s="10" t="s">
        <v>45</v>
      </c>
      <c r="E8758" s="10" t="s">
        <v>197</v>
      </c>
      <c r="F8758" s="10" t="s">
        <v>1070</v>
      </c>
      <c r="H8758" s="14">
        <v>10000</v>
      </c>
    </row>
    <row r="8759" spans="1:8" ht="19.5" customHeight="1" x14ac:dyDescent="0.25">
      <c r="A8759" s="4">
        <v>45418</v>
      </c>
      <c r="B8759" s="3">
        <v>2688</v>
      </c>
      <c r="C8759" s="10" t="s">
        <v>72</v>
      </c>
      <c r="D8759" s="10" t="s">
        <v>202</v>
      </c>
      <c r="E8759" s="10" t="s">
        <v>1013</v>
      </c>
      <c r="F8759" s="10" t="s">
        <v>25</v>
      </c>
      <c r="H8759" s="14">
        <v>4410</v>
      </c>
    </row>
    <row r="8760" spans="1:8" ht="19.5" customHeight="1" x14ac:dyDescent="0.25">
      <c r="A8760" s="4">
        <v>45418</v>
      </c>
      <c r="B8760" s="3">
        <v>2688</v>
      </c>
      <c r="C8760" s="10" t="s">
        <v>24</v>
      </c>
      <c r="D8760" s="10" t="s">
        <v>202</v>
      </c>
      <c r="E8760" s="10" t="s">
        <v>368</v>
      </c>
      <c r="F8760" s="10" t="s">
        <v>25</v>
      </c>
      <c r="H8760" s="14">
        <v>800</v>
      </c>
    </row>
    <row r="8761" spans="1:8" ht="19.5" customHeight="1" x14ac:dyDescent="0.25">
      <c r="A8761" s="4">
        <v>45418</v>
      </c>
      <c r="B8761" s="3">
        <v>2689</v>
      </c>
      <c r="C8761" s="10" t="s">
        <v>24</v>
      </c>
      <c r="D8761" s="10" t="s">
        <v>174</v>
      </c>
      <c r="G8761" s="10">
        <v>3</v>
      </c>
      <c r="H8761" s="14">
        <v>1110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604</v>
      </c>
      <c r="G8762" s="10">
        <v>3</v>
      </c>
      <c r="H8762" s="14">
        <v>1200</v>
      </c>
    </row>
    <row r="8763" spans="1:8" ht="19.5" customHeight="1" x14ac:dyDescent="0.25">
      <c r="A8763" s="4">
        <v>45418</v>
      </c>
      <c r="B8763" s="3">
        <v>2689</v>
      </c>
      <c r="C8763" s="10" t="s">
        <v>23</v>
      </c>
      <c r="D8763" s="10" t="s">
        <v>64</v>
      </c>
      <c r="E8763" s="10" t="s">
        <v>639</v>
      </c>
      <c r="H8763" s="14">
        <v>300</v>
      </c>
    </row>
    <row r="8764" spans="1:8" ht="19.5" customHeight="1" x14ac:dyDescent="0.25">
      <c r="A8764" s="4">
        <v>45418</v>
      </c>
      <c r="B8764" s="3">
        <v>2689</v>
      </c>
      <c r="C8764" s="10" t="s">
        <v>24</v>
      </c>
      <c r="D8764" s="10" t="s">
        <v>1205</v>
      </c>
      <c r="H8764" s="14">
        <v>550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63</v>
      </c>
      <c r="E8765" s="10" t="s">
        <v>992</v>
      </c>
      <c r="H8765" s="14">
        <v>3360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64</v>
      </c>
      <c r="E8766" s="10" t="s">
        <v>424</v>
      </c>
      <c r="H8766" s="14">
        <v>200</v>
      </c>
    </row>
    <row r="8767" spans="1:8" ht="19.5" customHeight="1" x14ac:dyDescent="0.25">
      <c r="A8767" s="4">
        <v>45418</v>
      </c>
      <c r="B8767" s="3">
        <v>2690</v>
      </c>
      <c r="C8767" s="10" t="s">
        <v>24</v>
      </c>
      <c r="D8767" s="10" t="s">
        <v>60</v>
      </c>
      <c r="E8767" s="10" t="s">
        <v>350</v>
      </c>
      <c r="H8767" s="14">
        <v>300</v>
      </c>
    </row>
    <row r="8768" spans="1:8" ht="19.5" customHeight="1" x14ac:dyDescent="0.25">
      <c r="A8768" s="4">
        <v>45418</v>
      </c>
      <c r="B8768" s="3">
        <v>2690</v>
      </c>
      <c r="C8768" s="10" t="s">
        <v>23</v>
      </c>
      <c r="D8768" s="10" t="s">
        <v>192</v>
      </c>
      <c r="E8768" s="10" t="s">
        <v>354</v>
      </c>
      <c r="H8768" s="14">
        <v>800</v>
      </c>
    </row>
    <row r="8769" spans="1:8" ht="19.5" customHeight="1" x14ac:dyDescent="0.25">
      <c r="A8769" s="4">
        <v>45418</v>
      </c>
      <c r="B8769" s="3">
        <v>2691</v>
      </c>
      <c r="C8769" s="10" t="s">
        <v>72</v>
      </c>
      <c r="D8769" s="10" t="s">
        <v>40</v>
      </c>
      <c r="E8769" s="10" t="s">
        <v>1092</v>
      </c>
      <c r="F8769" s="10" t="s">
        <v>1202</v>
      </c>
      <c r="H8769" s="14">
        <v>90000</v>
      </c>
    </row>
    <row r="8770" spans="1:8" ht="19.5" customHeight="1" x14ac:dyDescent="0.25">
      <c r="A8770" s="4">
        <v>45418</v>
      </c>
      <c r="B8770" s="3">
        <v>2692</v>
      </c>
      <c r="C8770" s="10" t="s">
        <v>172</v>
      </c>
      <c r="D8770" s="10" t="s">
        <v>296</v>
      </c>
      <c r="G8770" s="10">
        <v>10</v>
      </c>
      <c r="H8770" s="14">
        <v>1250</v>
      </c>
    </row>
    <row r="8771" spans="1:8" ht="19.5" customHeight="1" x14ac:dyDescent="0.25">
      <c r="A8771" s="4">
        <v>45418</v>
      </c>
      <c r="B8771" s="3">
        <v>2692</v>
      </c>
      <c r="C8771" s="10" t="s">
        <v>24</v>
      </c>
      <c r="D8771" s="10" t="s">
        <v>60</v>
      </c>
      <c r="E8771" s="10" t="s">
        <v>350</v>
      </c>
      <c r="H8771" s="14">
        <v>400</v>
      </c>
    </row>
    <row r="8772" spans="1:8" ht="19.5" customHeight="1" x14ac:dyDescent="0.25">
      <c r="A8772" s="4">
        <v>45427</v>
      </c>
      <c r="B8772" s="3">
        <v>2732</v>
      </c>
      <c r="C8772" s="10" t="s">
        <v>24</v>
      </c>
      <c r="D8772" s="10" t="s">
        <v>174</v>
      </c>
      <c r="G8772" s="10">
        <v>2</v>
      </c>
      <c r="H8772" s="14">
        <v>740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192</v>
      </c>
      <c r="E8773" s="10" t="s">
        <v>193</v>
      </c>
      <c r="H8773" s="14">
        <v>120</v>
      </c>
    </row>
    <row r="8774" spans="1:8" ht="19.5" customHeight="1" x14ac:dyDescent="0.25">
      <c r="A8774" s="4">
        <v>45427</v>
      </c>
      <c r="B8774" s="3">
        <v>2732</v>
      </c>
      <c r="C8774" s="10" t="s">
        <v>23</v>
      </c>
      <c r="D8774" s="10" t="s">
        <v>64</v>
      </c>
      <c r="H8774" s="14">
        <v>200</v>
      </c>
    </row>
    <row r="8775" spans="1:8" ht="19.5" customHeight="1" x14ac:dyDescent="0.25">
      <c r="A8775" s="4">
        <v>45427</v>
      </c>
      <c r="B8775" s="3">
        <v>2732</v>
      </c>
      <c r="C8775" s="10" t="s">
        <v>23</v>
      </c>
      <c r="D8775" s="10" t="s">
        <v>873</v>
      </c>
      <c r="E8775" s="10" t="s">
        <v>343</v>
      </c>
      <c r="H8775" s="14">
        <v>500</v>
      </c>
    </row>
    <row r="8776" spans="1:8" ht="19.5" customHeight="1" x14ac:dyDescent="0.25">
      <c r="A8776" s="4">
        <v>45427</v>
      </c>
      <c r="B8776" s="3">
        <v>2733</v>
      </c>
      <c r="C8776" s="10" t="s">
        <v>926</v>
      </c>
      <c r="D8776" s="10" t="s">
        <v>45</v>
      </c>
      <c r="E8776" s="10" t="s">
        <v>197</v>
      </c>
      <c r="F8776" s="10" t="s">
        <v>912</v>
      </c>
      <c r="H8776" s="14">
        <v>10000</v>
      </c>
    </row>
    <row r="8777" spans="1:8" ht="19.5" customHeight="1" x14ac:dyDescent="0.25">
      <c r="A8777" s="4">
        <v>45427</v>
      </c>
      <c r="B8777" s="3">
        <v>2734</v>
      </c>
      <c r="C8777" s="10" t="s">
        <v>23</v>
      </c>
      <c r="D8777" s="10" t="s">
        <v>20</v>
      </c>
      <c r="E8777" s="10" t="s">
        <v>350</v>
      </c>
      <c r="H8777" s="14">
        <v>900</v>
      </c>
    </row>
    <row r="8778" spans="1:8" ht="19.5" customHeight="1" x14ac:dyDescent="0.25">
      <c r="A8778" s="4">
        <v>45427</v>
      </c>
      <c r="B8778" s="3">
        <v>2734</v>
      </c>
      <c r="C8778" s="10" t="s">
        <v>23</v>
      </c>
      <c r="D8778" s="10" t="s">
        <v>20</v>
      </c>
      <c r="E8778" s="10" t="s">
        <v>44</v>
      </c>
      <c r="H8778" s="14">
        <v>240</v>
      </c>
    </row>
    <row r="8779" spans="1:8" ht="19.5" customHeight="1" x14ac:dyDescent="0.25">
      <c r="A8779" s="4">
        <v>45427</v>
      </c>
      <c r="B8779" s="3">
        <v>2734</v>
      </c>
      <c r="C8779" s="10" t="s">
        <v>172</v>
      </c>
      <c r="D8779" s="10" t="s">
        <v>295</v>
      </c>
      <c r="H8779" s="14">
        <v>100</v>
      </c>
    </row>
    <row r="8780" spans="1:8" ht="19.5" customHeight="1" x14ac:dyDescent="0.25">
      <c r="A8780" s="4">
        <v>45427</v>
      </c>
      <c r="B8780" s="3">
        <v>2734</v>
      </c>
      <c r="C8780" s="10" t="s">
        <v>24</v>
      </c>
      <c r="D8780" s="10" t="s">
        <v>60</v>
      </c>
      <c r="E8780" s="10" t="s">
        <v>350</v>
      </c>
      <c r="H8780" s="14">
        <v>400</v>
      </c>
    </row>
    <row r="8781" spans="1:8" ht="19.5" customHeight="1" x14ac:dyDescent="0.25">
      <c r="A8781" s="4">
        <v>45427</v>
      </c>
      <c r="B8781" s="3">
        <v>2735</v>
      </c>
      <c r="C8781" s="10" t="s">
        <v>23</v>
      </c>
      <c r="D8781" s="10" t="s">
        <v>64</v>
      </c>
      <c r="E8781" s="10" t="s">
        <v>1497</v>
      </c>
      <c r="H8781" s="14">
        <v>2000</v>
      </c>
    </row>
    <row r="8782" spans="1:8" ht="19.5" customHeight="1" x14ac:dyDescent="0.25">
      <c r="A8782" s="4">
        <v>45427</v>
      </c>
      <c r="B8782" s="3">
        <v>2735</v>
      </c>
      <c r="C8782" s="10" t="s">
        <v>24</v>
      </c>
      <c r="D8782" s="10" t="s">
        <v>60</v>
      </c>
      <c r="E8782" s="10" t="s">
        <v>890</v>
      </c>
      <c r="H8782" s="14">
        <v>200</v>
      </c>
    </row>
    <row r="8783" spans="1:8" ht="19.5" customHeight="1" x14ac:dyDescent="0.25">
      <c r="A8783" s="4">
        <v>45427</v>
      </c>
      <c r="B8783" s="3">
        <v>2736</v>
      </c>
      <c r="C8783" s="10" t="s">
        <v>926</v>
      </c>
      <c r="D8783" s="10" t="s">
        <v>45</v>
      </c>
      <c r="E8783" s="10" t="s">
        <v>197</v>
      </c>
      <c r="F8783" s="10" t="s">
        <v>1104</v>
      </c>
      <c r="H8783" s="14">
        <v>12200</v>
      </c>
    </row>
    <row r="8784" spans="1:8" ht="19.5" customHeight="1" x14ac:dyDescent="0.25">
      <c r="A8784" s="4">
        <v>45427</v>
      </c>
      <c r="B8784" s="3">
        <v>2737</v>
      </c>
      <c r="C8784" s="10" t="s">
        <v>72</v>
      </c>
      <c r="D8784" s="10" t="s">
        <v>40</v>
      </c>
      <c r="E8784" s="10" t="s">
        <v>1092</v>
      </c>
      <c r="F8784" s="10" t="s">
        <v>764</v>
      </c>
      <c r="H8784" s="14">
        <v>70000</v>
      </c>
    </row>
    <row r="8785" spans="1:8" ht="19.5" customHeight="1" x14ac:dyDescent="0.25">
      <c r="A8785" s="4">
        <v>45427</v>
      </c>
      <c r="B8785" s="3">
        <v>2738</v>
      </c>
      <c r="C8785" s="10" t="s">
        <v>72</v>
      </c>
      <c r="D8785" s="10" t="s">
        <v>40</v>
      </c>
      <c r="E8785" s="10" t="s">
        <v>1092</v>
      </c>
      <c r="F8785" s="10" t="s">
        <v>1202</v>
      </c>
      <c r="H8785" s="14">
        <v>70000</v>
      </c>
    </row>
    <row r="8786" spans="1:8" ht="19.5" customHeight="1" x14ac:dyDescent="0.25">
      <c r="A8786" s="4">
        <v>45427</v>
      </c>
      <c r="B8786" s="3">
        <v>2739</v>
      </c>
      <c r="C8786" s="10" t="s">
        <v>926</v>
      </c>
      <c r="D8786" s="10" t="s">
        <v>45</v>
      </c>
      <c r="E8786" s="10" t="s">
        <v>197</v>
      </c>
      <c r="F8786" s="10" t="s">
        <v>1070</v>
      </c>
      <c r="H8786" s="14">
        <v>15000</v>
      </c>
    </row>
    <row r="8787" spans="1:8" ht="19.5" customHeight="1" x14ac:dyDescent="0.25">
      <c r="A8787" s="4">
        <v>45427</v>
      </c>
      <c r="B8787" s="3">
        <v>2740</v>
      </c>
      <c r="C8787" s="10" t="s">
        <v>26</v>
      </c>
      <c r="D8787" s="10" t="s">
        <v>274</v>
      </c>
      <c r="E8787" s="10" t="s">
        <v>1498</v>
      </c>
      <c r="F8787" s="10" t="s">
        <v>999</v>
      </c>
      <c r="H8787" s="14">
        <v>3300</v>
      </c>
    </row>
    <row r="8788" spans="1:8" ht="19.5" customHeight="1" x14ac:dyDescent="0.25">
      <c r="A8788" s="4">
        <v>45428</v>
      </c>
      <c r="B8788" s="3">
        <v>2741</v>
      </c>
      <c r="C8788" s="10" t="s">
        <v>26</v>
      </c>
      <c r="D8788" s="10" t="s">
        <v>274</v>
      </c>
      <c r="E8788" s="10" t="s">
        <v>1498</v>
      </c>
      <c r="F8788" s="10" t="s">
        <v>467</v>
      </c>
      <c r="H8788" s="14">
        <v>4000</v>
      </c>
    </row>
    <row r="8789" spans="1:8" ht="19.5" customHeight="1" x14ac:dyDescent="0.25">
      <c r="A8789" s="4">
        <v>45428</v>
      </c>
      <c r="B8789" s="3">
        <v>2742</v>
      </c>
      <c r="C8789" s="10" t="s">
        <v>26</v>
      </c>
      <c r="D8789" s="10" t="s">
        <v>274</v>
      </c>
      <c r="E8789" s="10" t="s">
        <v>1498</v>
      </c>
      <c r="F8789" s="10" t="s">
        <v>217</v>
      </c>
      <c r="H8789" s="14">
        <v>3300</v>
      </c>
    </row>
    <row r="8790" spans="1:8" ht="19.5" customHeight="1" x14ac:dyDescent="0.25">
      <c r="A8790" s="4">
        <v>45428</v>
      </c>
      <c r="B8790" s="3">
        <v>2743</v>
      </c>
      <c r="C8790" s="10" t="s">
        <v>26</v>
      </c>
      <c r="D8790" s="10" t="s">
        <v>274</v>
      </c>
      <c r="E8790" s="10" t="s">
        <v>1498</v>
      </c>
      <c r="F8790" s="10" t="s">
        <v>30</v>
      </c>
      <c r="H8790" s="14">
        <v>3300</v>
      </c>
    </row>
    <row r="8791" spans="1:8" ht="19.5" customHeight="1" x14ac:dyDescent="0.25">
      <c r="A8791" s="4">
        <v>45428</v>
      </c>
      <c r="B8791" s="3">
        <v>2744</v>
      </c>
      <c r="C8791" s="10" t="s">
        <v>26</v>
      </c>
      <c r="D8791" s="10" t="s">
        <v>274</v>
      </c>
      <c r="E8791" s="10" t="s">
        <v>1498</v>
      </c>
      <c r="F8791" s="10" t="s">
        <v>148</v>
      </c>
      <c r="H8791" s="14">
        <v>2500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513</v>
      </c>
      <c r="E8792" s="10" t="s">
        <v>279</v>
      </c>
      <c r="H8792" s="14">
        <v>1200</v>
      </c>
    </row>
    <row r="8793" spans="1:8" ht="19.5" customHeight="1" x14ac:dyDescent="0.25">
      <c r="A8793" s="4">
        <v>45428</v>
      </c>
      <c r="B8793" s="3">
        <v>2745</v>
      </c>
      <c r="C8793" s="10" t="s">
        <v>24</v>
      </c>
      <c r="D8793" s="10" t="s">
        <v>63</v>
      </c>
      <c r="E8793" s="10" t="s">
        <v>992</v>
      </c>
      <c r="H8793" s="14">
        <v>280</v>
      </c>
    </row>
    <row r="8794" spans="1:8" ht="19.5" customHeight="1" x14ac:dyDescent="0.25">
      <c r="A8794" s="4">
        <v>45428</v>
      </c>
      <c r="B8794" s="3">
        <v>2745</v>
      </c>
      <c r="C8794" s="10" t="s">
        <v>24</v>
      </c>
      <c r="D8794" s="10" t="s">
        <v>60</v>
      </c>
      <c r="E8794" s="10" t="s">
        <v>350</v>
      </c>
      <c r="H8794" s="14">
        <v>400</v>
      </c>
    </row>
    <row r="8795" spans="1:8" ht="19.5" customHeight="1" x14ac:dyDescent="0.25">
      <c r="A8795" s="4">
        <v>45428</v>
      </c>
      <c r="B8795" s="3">
        <v>2745</v>
      </c>
      <c r="C8795" s="10" t="s">
        <v>23</v>
      </c>
      <c r="D8795" s="10" t="s">
        <v>64</v>
      </c>
      <c r="E8795" s="10" t="s">
        <v>592</v>
      </c>
      <c r="H8795" s="14">
        <v>200</v>
      </c>
    </row>
    <row r="8796" spans="1:8" ht="19.5" customHeight="1" x14ac:dyDescent="0.25">
      <c r="A8796" s="4">
        <v>45429</v>
      </c>
      <c r="B8796" s="3">
        <v>2746</v>
      </c>
      <c r="C8796" s="10" t="s">
        <v>926</v>
      </c>
      <c r="D8796" s="10" t="s">
        <v>45</v>
      </c>
      <c r="E8796" s="10" t="s">
        <v>434</v>
      </c>
      <c r="F8796" s="10" t="s">
        <v>1170</v>
      </c>
      <c r="H8796" s="14">
        <v>18500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20</v>
      </c>
      <c r="E8797" s="10" t="s">
        <v>350</v>
      </c>
      <c r="H8797" s="14">
        <v>900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20</v>
      </c>
      <c r="E8798" s="10" t="s">
        <v>44</v>
      </c>
      <c r="H8798" s="14">
        <v>240</v>
      </c>
    </row>
    <row r="8799" spans="1:8" ht="19.5" customHeight="1" x14ac:dyDescent="0.25">
      <c r="A8799" s="4">
        <v>45429</v>
      </c>
      <c r="B8799" s="3">
        <v>2747</v>
      </c>
      <c r="C8799" s="10" t="s">
        <v>23</v>
      </c>
      <c r="D8799" s="10" t="s">
        <v>64</v>
      </c>
      <c r="E8799" s="10" t="s">
        <v>434</v>
      </c>
      <c r="F8799" s="10" t="s">
        <v>592</v>
      </c>
      <c r="H8799" s="14">
        <v>3500</v>
      </c>
    </row>
    <row r="8800" spans="1:8" ht="19.5" customHeight="1" x14ac:dyDescent="0.25">
      <c r="A8800" s="4">
        <v>45429</v>
      </c>
      <c r="B8800" s="3">
        <v>2747</v>
      </c>
      <c r="C8800" s="10" t="s">
        <v>23</v>
      </c>
      <c r="D8800" s="10" t="s">
        <v>407</v>
      </c>
      <c r="E8800" s="10" t="s">
        <v>1187</v>
      </c>
      <c r="H8800" s="14">
        <v>500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873</v>
      </c>
      <c r="E8801" s="10" t="s">
        <v>761</v>
      </c>
      <c r="H8801" s="14">
        <v>3000</v>
      </c>
    </row>
    <row r="8802" spans="1:8" ht="19.5" customHeight="1" x14ac:dyDescent="0.25">
      <c r="A8802" s="4">
        <v>45429</v>
      </c>
      <c r="B8802" s="3">
        <v>2748</v>
      </c>
      <c r="C8802" s="10" t="s">
        <v>23</v>
      </c>
      <c r="D8802" s="10" t="s">
        <v>64</v>
      </c>
      <c r="E8802" s="10" t="s">
        <v>205</v>
      </c>
      <c r="H8802" s="14">
        <v>1000</v>
      </c>
    </row>
    <row r="8803" spans="1:8" ht="19.5" customHeight="1" x14ac:dyDescent="0.25">
      <c r="A8803" s="4">
        <v>45429</v>
      </c>
      <c r="B8803" s="3">
        <v>2748</v>
      </c>
      <c r="C8803" s="10" t="s">
        <v>23</v>
      </c>
      <c r="D8803" s="10" t="s">
        <v>64</v>
      </c>
      <c r="E8803" s="10" t="s">
        <v>592</v>
      </c>
      <c r="H8803" s="14">
        <v>11370</v>
      </c>
    </row>
    <row r="8804" spans="1:8" ht="19.5" customHeight="1" x14ac:dyDescent="0.25">
      <c r="A8804" s="4">
        <v>45429</v>
      </c>
      <c r="B8804" s="3">
        <v>2748</v>
      </c>
      <c r="C8804" s="10" t="s">
        <v>26</v>
      </c>
      <c r="D8804" s="10" t="s">
        <v>1027</v>
      </c>
      <c r="F8804" s="10" t="s">
        <v>1098</v>
      </c>
      <c r="H8804" s="14">
        <v>3000</v>
      </c>
    </row>
    <row r="8805" spans="1:8" ht="19.5" customHeight="1" x14ac:dyDescent="0.25">
      <c r="A8805" s="4">
        <v>45429</v>
      </c>
      <c r="B8805" s="3">
        <v>2749</v>
      </c>
      <c r="C8805" s="10" t="s">
        <v>302</v>
      </c>
      <c r="D8805" s="10" t="s">
        <v>274</v>
      </c>
      <c r="E8805" s="10" t="s">
        <v>1092</v>
      </c>
      <c r="F8805" s="10" t="s">
        <v>764</v>
      </c>
      <c r="H8805" s="14">
        <v>2000</v>
      </c>
    </row>
    <row r="8806" spans="1:8" ht="19.5" customHeight="1" x14ac:dyDescent="0.25">
      <c r="A8806" s="4">
        <v>45429</v>
      </c>
      <c r="B8806" s="3">
        <v>2750</v>
      </c>
      <c r="C8806" s="10" t="s">
        <v>72</v>
      </c>
      <c r="D8806" s="10" t="s">
        <v>1027</v>
      </c>
      <c r="E8806" s="10" t="s">
        <v>1172</v>
      </c>
      <c r="F8806" s="10" t="s">
        <v>388</v>
      </c>
      <c r="H8806" s="14">
        <v>12882</v>
      </c>
    </row>
    <row r="8807" spans="1:8" ht="19.5" customHeight="1" x14ac:dyDescent="0.25">
      <c r="A8807" s="4">
        <v>45429</v>
      </c>
      <c r="B8807" s="3">
        <v>2751</v>
      </c>
      <c r="C8807" s="10" t="s">
        <v>72</v>
      </c>
      <c r="D8807" s="10" t="s">
        <v>40</v>
      </c>
      <c r="E8807" s="10" t="s">
        <v>1092</v>
      </c>
      <c r="F8807" s="10" t="s">
        <v>902</v>
      </c>
      <c r="H8807" s="14">
        <v>20000</v>
      </c>
    </row>
    <row r="8808" spans="1:8" ht="19.5" customHeight="1" x14ac:dyDescent="0.25">
      <c r="A8808" s="4">
        <v>45430</v>
      </c>
      <c r="B8808" s="3">
        <v>2752</v>
      </c>
      <c r="C8808" s="10" t="s">
        <v>26</v>
      </c>
      <c r="D8808" s="10" t="s">
        <v>274</v>
      </c>
      <c r="E8808" s="10" t="s">
        <v>1498</v>
      </c>
      <c r="F8808" s="10" t="s">
        <v>276</v>
      </c>
      <c r="H8808" s="14">
        <v>5000</v>
      </c>
    </row>
    <row r="8809" spans="1:8" ht="19.5" customHeight="1" x14ac:dyDescent="0.25">
      <c r="A8809" s="4">
        <v>45430</v>
      </c>
      <c r="B8809" s="3">
        <v>2753</v>
      </c>
      <c r="C8809" s="10" t="s">
        <v>72</v>
      </c>
      <c r="D8809" s="10" t="s">
        <v>40</v>
      </c>
      <c r="E8809" s="10" t="s">
        <v>1092</v>
      </c>
      <c r="F8809" s="10" t="s">
        <v>25</v>
      </c>
      <c r="H8809" s="14">
        <v>40000</v>
      </c>
    </row>
    <row r="8810" spans="1:8" ht="19.5" customHeight="1" x14ac:dyDescent="0.25">
      <c r="A8810" s="4">
        <v>45430</v>
      </c>
      <c r="B8810" s="3">
        <v>2754</v>
      </c>
      <c r="C8810" s="10" t="s">
        <v>926</v>
      </c>
      <c r="D8810" s="10" t="s">
        <v>45</v>
      </c>
      <c r="E8810" s="10" t="s">
        <v>197</v>
      </c>
      <c r="F8810" s="10" t="s">
        <v>1070</v>
      </c>
      <c r="H8810" s="14">
        <v>20000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20</v>
      </c>
      <c r="E8811" s="10" t="s">
        <v>350</v>
      </c>
      <c r="H8811" s="14">
        <v>900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20</v>
      </c>
      <c r="E8812" s="10" t="s">
        <v>44</v>
      </c>
      <c r="H8812" s="14">
        <v>240</v>
      </c>
    </row>
    <row r="8813" spans="1:8" ht="19.5" customHeight="1" x14ac:dyDescent="0.25">
      <c r="A8813" s="4">
        <v>45431</v>
      </c>
      <c r="B8813" s="3">
        <v>2755</v>
      </c>
      <c r="C8813" s="10" t="s">
        <v>23</v>
      </c>
      <c r="D8813" s="10" t="s">
        <v>64</v>
      </c>
      <c r="E8813" s="10" t="s">
        <v>424</v>
      </c>
      <c r="H8813" s="14">
        <v>100</v>
      </c>
    </row>
    <row r="8814" spans="1:8" ht="19.5" customHeight="1" x14ac:dyDescent="0.25">
      <c r="A8814" s="4">
        <v>45431</v>
      </c>
      <c r="B8814" s="3">
        <v>2755</v>
      </c>
      <c r="C8814" s="10" t="s">
        <v>23</v>
      </c>
      <c r="D8814" s="10" t="s">
        <v>22</v>
      </c>
      <c r="H8814" s="14">
        <v>30</v>
      </c>
    </row>
    <row r="8815" spans="1:8" ht="19.5" customHeight="1" x14ac:dyDescent="0.25">
      <c r="A8815" s="4">
        <v>45431</v>
      </c>
      <c r="B8815" s="3">
        <v>2756</v>
      </c>
      <c r="C8815" s="10" t="s">
        <v>24</v>
      </c>
      <c r="D8815" s="10" t="s">
        <v>63</v>
      </c>
      <c r="E8815" s="10" t="s">
        <v>992</v>
      </c>
      <c r="H8815" s="14">
        <v>700</v>
      </c>
    </row>
    <row r="8816" spans="1:8" ht="19.5" customHeight="1" x14ac:dyDescent="0.25">
      <c r="A8816" s="4">
        <v>45431</v>
      </c>
      <c r="B8816" s="3">
        <v>2756</v>
      </c>
      <c r="C8816" s="10" t="s">
        <v>24</v>
      </c>
      <c r="D8816" s="10" t="s">
        <v>513</v>
      </c>
      <c r="E8816" s="10" t="s">
        <v>279</v>
      </c>
      <c r="H8816" s="14">
        <v>400</v>
      </c>
    </row>
    <row r="8817" spans="1:8" ht="19.5" customHeight="1" x14ac:dyDescent="0.25">
      <c r="A8817" s="4">
        <v>45431</v>
      </c>
      <c r="B8817" s="3">
        <v>2756</v>
      </c>
      <c r="C8817" s="10" t="s">
        <v>23</v>
      </c>
      <c r="D8817" s="10" t="s">
        <v>1500</v>
      </c>
      <c r="E8817" s="10" t="s">
        <v>1501</v>
      </c>
      <c r="H8817" s="14">
        <v>10300</v>
      </c>
    </row>
    <row r="8818" spans="1:8" ht="19.5" customHeight="1" x14ac:dyDescent="0.25">
      <c r="A8818" s="4">
        <v>45431</v>
      </c>
      <c r="B8818" s="3">
        <v>2756</v>
      </c>
      <c r="C8818" s="10" t="s">
        <v>23</v>
      </c>
      <c r="D8818" s="10" t="s">
        <v>64</v>
      </c>
      <c r="E8818" s="10" t="s">
        <v>424</v>
      </c>
      <c r="H8818" s="14">
        <v>110</v>
      </c>
    </row>
    <row r="8819" spans="1:8" ht="19.5" customHeight="1" x14ac:dyDescent="0.25">
      <c r="A8819" s="4">
        <v>45431</v>
      </c>
      <c r="B8819" s="3">
        <v>2757</v>
      </c>
      <c r="C8819" s="10" t="s">
        <v>926</v>
      </c>
      <c r="D8819" s="10" t="s">
        <v>45</v>
      </c>
      <c r="E8819" s="10" t="s">
        <v>1201</v>
      </c>
      <c r="F8819" s="10" t="s">
        <v>1502</v>
      </c>
      <c r="H8819" s="14">
        <v>600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20</v>
      </c>
      <c r="E8820" s="10" t="s">
        <v>350</v>
      </c>
      <c r="H8820" s="14">
        <v>900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20</v>
      </c>
      <c r="E8821" s="10" t="s">
        <v>44</v>
      </c>
      <c r="H8821" s="14">
        <v>240</v>
      </c>
    </row>
    <row r="8822" spans="1:8" ht="19.5" customHeight="1" x14ac:dyDescent="0.25">
      <c r="A8822" s="4">
        <v>45433</v>
      </c>
      <c r="B8822" s="3">
        <v>2758</v>
      </c>
      <c r="C8822" s="10" t="s">
        <v>23</v>
      </c>
      <c r="D8822" s="10" t="s">
        <v>192</v>
      </c>
      <c r="E8822" s="10" t="s">
        <v>826</v>
      </c>
      <c r="H8822" s="14">
        <v>200</v>
      </c>
    </row>
    <row r="8823" spans="1:8" ht="19.5" customHeight="1" x14ac:dyDescent="0.25">
      <c r="A8823" s="4">
        <v>45433</v>
      </c>
      <c r="B8823" s="3">
        <v>2758</v>
      </c>
      <c r="C8823" s="10" t="s">
        <v>23</v>
      </c>
      <c r="D8823" s="10" t="s">
        <v>372</v>
      </c>
      <c r="E8823" s="10" t="s">
        <v>1503</v>
      </c>
      <c r="F8823" s="10" t="s">
        <v>47</v>
      </c>
      <c r="H8823" s="14">
        <v>260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20</v>
      </c>
      <c r="E8824" s="10" t="s">
        <v>350</v>
      </c>
      <c r="H8824" s="14">
        <v>900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20</v>
      </c>
      <c r="E8825" s="10" t="s">
        <v>44</v>
      </c>
      <c r="H8825" s="14">
        <v>240</v>
      </c>
    </row>
    <row r="8826" spans="1:8" ht="19.5" customHeight="1" x14ac:dyDescent="0.25">
      <c r="A8826" s="4">
        <v>45435</v>
      </c>
      <c r="B8826" s="3">
        <v>2759</v>
      </c>
      <c r="C8826" s="10" t="s">
        <v>23</v>
      </c>
      <c r="D8826" s="10" t="s">
        <v>22</v>
      </c>
      <c r="H8826" s="14">
        <v>20</v>
      </c>
    </row>
    <row r="8827" spans="1:8" ht="19.5" customHeight="1" x14ac:dyDescent="0.25">
      <c r="A8827" s="4">
        <v>45435</v>
      </c>
      <c r="B8827" s="3">
        <v>2759</v>
      </c>
      <c r="C8827" s="10" t="s">
        <v>23</v>
      </c>
      <c r="D8827" s="10" t="s">
        <v>64</v>
      </c>
      <c r="E8827" s="10" t="s">
        <v>424</v>
      </c>
      <c r="H8827" s="14">
        <v>200</v>
      </c>
    </row>
    <row r="8828" spans="1:8" ht="19.5" customHeight="1" x14ac:dyDescent="0.25">
      <c r="A8828" s="4">
        <v>45435</v>
      </c>
      <c r="B8828" s="3">
        <v>2760</v>
      </c>
      <c r="C8828" s="10" t="s">
        <v>72</v>
      </c>
      <c r="D8828" s="10" t="s">
        <v>202</v>
      </c>
      <c r="E8828" s="10" t="s">
        <v>1092</v>
      </c>
      <c r="F8828" s="10" t="s">
        <v>25</v>
      </c>
      <c r="H8828" s="14">
        <v>70000</v>
      </c>
    </row>
    <row r="8829" spans="1:8" ht="19.5" customHeight="1" x14ac:dyDescent="0.25">
      <c r="A8829" s="4">
        <v>45435</v>
      </c>
      <c r="B8829" s="3">
        <v>2761</v>
      </c>
      <c r="C8829" s="10" t="s">
        <v>72</v>
      </c>
      <c r="D8829" s="10" t="s">
        <v>40</v>
      </c>
      <c r="E8829" s="10" t="s">
        <v>1092</v>
      </c>
      <c r="F8829" s="10" t="s">
        <v>764</v>
      </c>
      <c r="H8829" s="14">
        <v>60000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20</v>
      </c>
      <c r="E8830" s="10" t="s">
        <v>350</v>
      </c>
      <c r="H8830" s="14">
        <v>900</v>
      </c>
    </row>
    <row r="8831" spans="1:8" ht="19.5" customHeight="1" x14ac:dyDescent="0.25">
      <c r="A8831" s="4">
        <v>45437</v>
      </c>
      <c r="B8831" s="3">
        <v>2762</v>
      </c>
      <c r="C8831" s="10" t="s">
        <v>23</v>
      </c>
      <c r="D8831" s="10" t="s">
        <v>20</v>
      </c>
      <c r="E8831" s="10" t="s">
        <v>44</v>
      </c>
      <c r="H8831" s="14">
        <v>240</v>
      </c>
    </row>
    <row r="8832" spans="1:8" ht="19.5" customHeight="1" x14ac:dyDescent="0.25">
      <c r="A8832" s="4">
        <v>45437</v>
      </c>
      <c r="B8832" s="3">
        <v>2762</v>
      </c>
      <c r="C8832" s="10" t="s">
        <v>23</v>
      </c>
      <c r="D8832" s="10" t="s">
        <v>64</v>
      </c>
      <c r="E8832" s="10" t="s">
        <v>424</v>
      </c>
      <c r="H8832" s="14">
        <v>200</v>
      </c>
    </row>
    <row r="8833" spans="1:8" ht="19.5" customHeight="1" x14ac:dyDescent="0.25">
      <c r="A8833" s="4">
        <v>45437</v>
      </c>
      <c r="B8833" s="3">
        <v>2762</v>
      </c>
      <c r="C8833" s="10" t="s">
        <v>24</v>
      </c>
      <c r="D8833" s="10" t="s">
        <v>513</v>
      </c>
      <c r="E8833" s="10" t="s">
        <v>279</v>
      </c>
      <c r="H8833" s="14">
        <v>400</v>
      </c>
    </row>
    <row r="8834" spans="1:8" ht="19.5" customHeight="1" x14ac:dyDescent="0.25">
      <c r="A8834" s="4">
        <v>45437</v>
      </c>
      <c r="B8834" s="3">
        <v>2763</v>
      </c>
      <c r="C8834" s="10" t="s">
        <v>72</v>
      </c>
      <c r="D8834" s="10" t="s">
        <v>126</v>
      </c>
      <c r="E8834" s="10" t="s">
        <v>1092</v>
      </c>
      <c r="F8834" s="10" t="s">
        <v>25</v>
      </c>
      <c r="H8834" s="14">
        <v>50000</v>
      </c>
    </row>
    <row r="8835" spans="1:8" ht="19.5" customHeight="1" x14ac:dyDescent="0.25">
      <c r="A8835" s="4">
        <v>45437</v>
      </c>
      <c r="B8835" s="3">
        <v>2764</v>
      </c>
      <c r="C8835" s="10" t="s">
        <v>926</v>
      </c>
      <c r="D8835" s="10" t="s">
        <v>45</v>
      </c>
      <c r="E8835" s="10" t="s">
        <v>197</v>
      </c>
      <c r="F8835" s="10" t="s">
        <v>1070</v>
      </c>
      <c r="H8835" s="14">
        <v>36200</v>
      </c>
    </row>
    <row r="8836" spans="1:8" ht="19.5" customHeight="1" x14ac:dyDescent="0.25">
      <c r="A8836" s="4">
        <v>45437</v>
      </c>
      <c r="B8836" s="3">
        <v>2765</v>
      </c>
      <c r="C8836" s="10" t="s">
        <v>72</v>
      </c>
      <c r="D8836" s="10" t="s">
        <v>40</v>
      </c>
      <c r="E8836" s="10" t="s">
        <v>1092</v>
      </c>
      <c r="F8836" s="10" t="s">
        <v>1202</v>
      </c>
      <c r="H8836" s="14">
        <v>30000</v>
      </c>
    </row>
    <row r="8837" spans="1:8" ht="19.5" customHeight="1" x14ac:dyDescent="0.25">
      <c r="A8837" s="4">
        <v>45437</v>
      </c>
      <c r="B8837" s="3">
        <v>2766</v>
      </c>
      <c r="C8837" s="10" t="s">
        <v>23</v>
      </c>
      <c r="D8837" s="10" t="s">
        <v>1500</v>
      </c>
      <c r="E8837" s="10" t="s">
        <v>1501</v>
      </c>
      <c r="H8837" s="14">
        <v>6000</v>
      </c>
    </row>
    <row r="8838" spans="1:8" ht="19.5" customHeight="1" x14ac:dyDescent="0.25">
      <c r="A8838" s="4">
        <v>45438</v>
      </c>
      <c r="B8838" s="3">
        <v>2767</v>
      </c>
      <c r="C8838" s="10" t="s">
        <v>72</v>
      </c>
      <c r="D8838" s="10" t="s">
        <v>1027</v>
      </c>
      <c r="E8838" s="10" t="s">
        <v>1092</v>
      </c>
      <c r="F8838" s="10" t="s">
        <v>131</v>
      </c>
      <c r="H8838" s="14">
        <v>110000</v>
      </c>
    </row>
    <row r="8839" spans="1:8" ht="19.5" customHeight="1" x14ac:dyDescent="0.25">
      <c r="A8839" s="4">
        <v>45438</v>
      </c>
      <c r="B8839" s="3">
        <v>2768</v>
      </c>
      <c r="C8839" s="10" t="s">
        <v>23</v>
      </c>
      <c r="D8839" s="10" t="s">
        <v>29</v>
      </c>
      <c r="E8839" s="10" t="s">
        <v>1504</v>
      </c>
      <c r="H8839" s="14">
        <v>360</v>
      </c>
    </row>
    <row r="8840" spans="1:8" ht="19.5" customHeight="1" x14ac:dyDescent="0.25">
      <c r="A8840" s="4">
        <v>45438</v>
      </c>
      <c r="B8840" s="3">
        <v>2768</v>
      </c>
      <c r="C8840" s="10" t="s">
        <v>23</v>
      </c>
      <c r="D8840" s="10" t="s">
        <v>22</v>
      </c>
      <c r="H8840" s="14">
        <v>120</v>
      </c>
    </row>
    <row r="8841" spans="1:8" ht="19.5" customHeight="1" x14ac:dyDescent="0.25">
      <c r="A8841" s="4">
        <v>45438</v>
      </c>
      <c r="B8841" s="3">
        <v>2768</v>
      </c>
      <c r="C8841" s="10" t="s">
        <v>24</v>
      </c>
      <c r="D8841" s="10" t="s">
        <v>513</v>
      </c>
      <c r="E8841" s="10" t="s">
        <v>279</v>
      </c>
      <c r="H8841" s="14">
        <v>820</v>
      </c>
    </row>
    <row r="8842" spans="1:8" ht="19.5" customHeight="1" x14ac:dyDescent="0.25">
      <c r="A8842" s="4">
        <v>45438</v>
      </c>
      <c r="B8842" s="3">
        <v>2768</v>
      </c>
      <c r="C8842" s="10" t="s">
        <v>24</v>
      </c>
      <c r="D8842" s="10" t="s">
        <v>60</v>
      </c>
      <c r="E8842" s="10" t="s">
        <v>350</v>
      </c>
      <c r="H8842" s="14">
        <v>150</v>
      </c>
    </row>
    <row r="8843" spans="1:8" ht="19.5" customHeight="1" x14ac:dyDescent="0.25">
      <c r="A8843" s="4">
        <v>45440</v>
      </c>
      <c r="B8843" s="3">
        <v>2769</v>
      </c>
      <c r="C8843" s="10" t="s">
        <v>23</v>
      </c>
      <c r="D8843" s="10" t="s">
        <v>20</v>
      </c>
      <c r="E8843" s="10" t="s">
        <v>350</v>
      </c>
      <c r="H8843" s="14">
        <v>900</v>
      </c>
    </row>
    <row r="8844" spans="1:8" ht="19.5" customHeight="1" x14ac:dyDescent="0.25">
      <c r="A8844" s="4">
        <v>45440</v>
      </c>
      <c r="B8844" s="3">
        <v>2769</v>
      </c>
      <c r="C8844" s="10" t="s">
        <v>23</v>
      </c>
      <c r="D8844" s="10" t="s">
        <v>20</v>
      </c>
      <c r="E8844" s="10" t="s">
        <v>44</v>
      </c>
      <c r="H8844" s="14">
        <v>240</v>
      </c>
    </row>
    <row r="8845" spans="1:8" ht="19.5" customHeight="1" x14ac:dyDescent="0.25">
      <c r="A8845" s="4">
        <v>45440</v>
      </c>
      <c r="B8845" s="3">
        <v>2769</v>
      </c>
      <c r="C8845" s="10" t="s">
        <v>24</v>
      </c>
      <c r="D8845" s="10" t="s">
        <v>1505</v>
      </c>
      <c r="E8845" s="10" t="s">
        <v>54</v>
      </c>
      <c r="H8845" s="14">
        <v>200</v>
      </c>
    </row>
    <row r="8846" spans="1:8" ht="19.5" customHeight="1" x14ac:dyDescent="0.25">
      <c r="A8846" s="4">
        <v>45440</v>
      </c>
      <c r="B8846" s="3">
        <v>2769</v>
      </c>
      <c r="C8846" s="10" t="s">
        <v>24</v>
      </c>
      <c r="D8846" s="10" t="s">
        <v>60</v>
      </c>
      <c r="E8846" s="10" t="s">
        <v>1505</v>
      </c>
      <c r="H8846" s="14">
        <v>300</v>
      </c>
    </row>
    <row r="8847" spans="1:8" ht="19.5" customHeight="1" x14ac:dyDescent="0.25">
      <c r="A8847" s="4">
        <v>45440</v>
      </c>
      <c r="B8847" s="3">
        <v>2770</v>
      </c>
      <c r="C8847" s="10" t="s">
        <v>70</v>
      </c>
      <c r="D8847" s="10" t="s">
        <v>37</v>
      </c>
      <c r="E8847" s="10" t="s">
        <v>1190</v>
      </c>
      <c r="F8847" s="10" t="s">
        <v>167</v>
      </c>
      <c r="H8847" s="14">
        <v>19340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64</v>
      </c>
      <c r="E8848" s="10" t="s">
        <v>424</v>
      </c>
      <c r="H8848" s="14">
        <v>100</v>
      </c>
    </row>
    <row r="8849" spans="1:8" ht="19.5" customHeight="1" x14ac:dyDescent="0.25">
      <c r="A8849" s="4">
        <v>45440</v>
      </c>
      <c r="B8849" s="3">
        <v>2770</v>
      </c>
      <c r="C8849" s="10" t="s">
        <v>23</v>
      </c>
      <c r="D8849" s="10" t="s">
        <v>1500</v>
      </c>
      <c r="E8849" s="10" t="s">
        <v>1501</v>
      </c>
      <c r="H8849" s="14">
        <v>1000</v>
      </c>
    </row>
    <row r="8850" spans="1:8" ht="19.5" customHeight="1" x14ac:dyDescent="0.25">
      <c r="A8850" s="4">
        <v>45440</v>
      </c>
      <c r="B8850" s="3">
        <v>2770</v>
      </c>
      <c r="C8850" s="10" t="s">
        <v>23</v>
      </c>
      <c r="D8850" s="10" t="s">
        <v>22</v>
      </c>
      <c r="H8850" s="14">
        <v>20</v>
      </c>
    </row>
    <row r="8851" spans="1:8" ht="19.5" customHeight="1" x14ac:dyDescent="0.25">
      <c r="A8851" s="4">
        <v>45440</v>
      </c>
      <c r="B8851" s="3">
        <v>2771</v>
      </c>
      <c r="C8851" s="10" t="s">
        <v>26</v>
      </c>
      <c r="D8851" s="10" t="s">
        <v>216</v>
      </c>
      <c r="E8851" s="10" t="s">
        <v>1498</v>
      </c>
      <c r="F8851" s="10" t="s">
        <v>770</v>
      </c>
      <c r="H8851" s="14">
        <v>5000</v>
      </c>
    </row>
    <row r="8852" spans="1:8" ht="19.5" customHeight="1" x14ac:dyDescent="0.25">
      <c r="A8852" s="4">
        <v>45441</v>
      </c>
      <c r="B8852" s="3">
        <v>2772</v>
      </c>
      <c r="C8852" s="10" t="s">
        <v>23</v>
      </c>
      <c r="D8852" s="10" t="s">
        <v>20</v>
      </c>
      <c r="E8852" s="10" t="s">
        <v>350</v>
      </c>
      <c r="H8852" s="14">
        <v>900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20</v>
      </c>
      <c r="E8853" s="10" t="s">
        <v>44</v>
      </c>
      <c r="H8853" s="14">
        <v>240</v>
      </c>
    </row>
    <row r="8854" spans="1:8" ht="19.5" customHeight="1" x14ac:dyDescent="0.25">
      <c r="A8854" s="4">
        <v>45441</v>
      </c>
      <c r="B8854" s="3">
        <v>2772</v>
      </c>
      <c r="C8854" s="10" t="s">
        <v>24</v>
      </c>
      <c r="D8854" s="10" t="s">
        <v>513</v>
      </c>
      <c r="E8854" s="10" t="s">
        <v>279</v>
      </c>
      <c r="H8854" s="14">
        <v>1200</v>
      </c>
    </row>
    <row r="8855" spans="1:8" ht="19.5" customHeight="1" x14ac:dyDescent="0.25">
      <c r="A8855" s="4">
        <v>45441</v>
      </c>
      <c r="B8855" s="3">
        <v>2772</v>
      </c>
      <c r="C8855" s="10" t="s">
        <v>23</v>
      </c>
      <c r="D8855" s="10" t="s">
        <v>64</v>
      </c>
      <c r="E8855" s="10" t="s">
        <v>424</v>
      </c>
      <c r="H8855" s="14">
        <v>100</v>
      </c>
    </row>
    <row r="8856" spans="1:8" ht="19.5" customHeight="1" x14ac:dyDescent="0.25">
      <c r="A8856" s="4">
        <v>45441</v>
      </c>
      <c r="B8856" s="3">
        <v>2773</v>
      </c>
      <c r="C8856" s="10" t="s">
        <v>70</v>
      </c>
      <c r="D8856" s="10" t="s">
        <v>37</v>
      </c>
      <c r="E8856" s="10" t="s">
        <v>1190</v>
      </c>
      <c r="F8856" s="10" t="s">
        <v>1506</v>
      </c>
      <c r="H8856" s="14">
        <v>160000</v>
      </c>
    </row>
    <row r="8857" spans="1:8" ht="19.5" customHeight="1" x14ac:dyDescent="0.25">
      <c r="A8857" s="4">
        <v>45443</v>
      </c>
      <c r="B8857" s="3">
        <v>2774</v>
      </c>
      <c r="C8857" s="10" t="s">
        <v>26</v>
      </c>
      <c r="D8857" s="10" t="s">
        <v>216</v>
      </c>
      <c r="E8857" s="10" t="s">
        <v>1498</v>
      </c>
      <c r="F8857" s="10" t="s">
        <v>467</v>
      </c>
      <c r="H8857" s="14">
        <v>4100</v>
      </c>
    </row>
    <row r="8858" spans="1:8" ht="19.5" customHeight="1" x14ac:dyDescent="0.25">
      <c r="A8858" s="4">
        <v>45443</v>
      </c>
      <c r="B8858" s="3">
        <v>2775</v>
      </c>
      <c r="C8858" s="10" t="s">
        <v>26</v>
      </c>
      <c r="D8858" s="10" t="s">
        <v>216</v>
      </c>
      <c r="E8858" s="10" t="s">
        <v>1498</v>
      </c>
      <c r="F8858" s="10" t="s">
        <v>217</v>
      </c>
      <c r="H8858" s="14">
        <v>3300</v>
      </c>
    </row>
    <row r="8859" spans="1:8" ht="19.5" customHeight="1" x14ac:dyDescent="0.25">
      <c r="A8859" s="4">
        <v>45443</v>
      </c>
      <c r="B8859" s="3">
        <v>2776</v>
      </c>
      <c r="C8859" s="10" t="s">
        <v>26</v>
      </c>
      <c r="D8859" s="10" t="s">
        <v>216</v>
      </c>
      <c r="E8859" s="10" t="s">
        <v>1498</v>
      </c>
      <c r="F8859" s="10" t="s">
        <v>999</v>
      </c>
      <c r="H8859" s="14">
        <v>3300</v>
      </c>
    </row>
    <row r="8860" spans="1:8" ht="19.5" customHeight="1" x14ac:dyDescent="0.25">
      <c r="A8860" s="4">
        <v>45443</v>
      </c>
      <c r="B8860" s="3">
        <v>2777</v>
      </c>
      <c r="C8860" s="10" t="s">
        <v>26</v>
      </c>
      <c r="D8860" s="10" t="s">
        <v>216</v>
      </c>
      <c r="E8860" s="10" t="s">
        <v>1498</v>
      </c>
      <c r="F8860" s="10" t="s">
        <v>148</v>
      </c>
      <c r="H8860" s="14">
        <v>2500</v>
      </c>
    </row>
    <row r="8861" spans="1:8" ht="19.5" customHeight="1" x14ac:dyDescent="0.25">
      <c r="A8861" s="4">
        <v>45443</v>
      </c>
      <c r="B8861" s="3">
        <v>2778</v>
      </c>
      <c r="C8861" s="10" t="s">
        <v>70</v>
      </c>
      <c r="D8861" s="10" t="s">
        <v>37</v>
      </c>
      <c r="E8861" s="10" t="s">
        <v>1190</v>
      </c>
      <c r="F8861" s="10" t="s">
        <v>1506</v>
      </c>
      <c r="H8861" s="14">
        <v>43100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20</v>
      </c>
      <c r="E8862" s="10" t="s">
        <v>350</v>
      </c>
      <c r="H8862" s="14">
        <v>900</v>
      </c>
    </row>
    <row r="8863" spans="1:8" ht="19.5" customHeight="1" x14ac:dyDescent="0.25">
      <c r="A8863" s="4">
        <v>45443</v>
      </c>
      <c r="B8863" s="3">
        <v>2778</v>
      </c>
      <c r="C8863" s="10" t="s">
        <v>23</v>
      </c>
      <c r="D8863" s="10" t="s">
        <v>20</v>
      </c>
      <c r="E8863" s="10" t="s">
        <v>44</v>
      </c>
      <c r="H8863" s="14">
        <v>240</v>
      </c>
    </row>
    <row r="8864" spans="1:8" ht="19.5" customHeight="1" x14ac:dyDescent="0.25">
      <c r="A8864" s="4">
        <v>45443</v>
      </c>
      <c r="B8864" s="3">
        <v>2778</v>
      </c>
      <c r="C8864" s="10" t="s">
        <v>23</v>
      </c>
      <c r="D8864" s="10" t="s">
        <v>29</v>
      </c>
      <c r="E8864" s="10" t="s">
        <v>1507</v>
      </c>
      <c r="F8864" s="10" t="s">
        <v>47</v>
      </c>
      <c r="H8864" s="14">
        <v>4000</v>
      </c>
    </row>
    <row r="8865" spans="1:8" ht="19.5" customHeight="1" x14ac:dyDescent="0.25">
      <c r="A8865" s="4">
        <v>45443</v>
      </c>
      <c r="B8865" s="3">
        <v>2779</v>
      </c>
      <c r="C8865" s="10" t="s">
        <v>119</v>
      </c>
      <c r="F8865" s="10" t="s">
        <v>1057</v>
      </c>
      <c r="H8865" s="14">
        <v>1000</v>
      </c>
    </row>
    <row r="8866" spans="1:8" ht="19.5" customHeight="1" x14ac:dyDescent="0.25">
      <c r="A8866" s="4">
        <v>45443</v>
      </c>
      <c r="B8866" s="3">
        <v>2779</v>
      </c>
      <c r="C8866" s="10" t="s">
        <v>70</v>
      </c>
      <c r="D8866" s="10" t="s">
        <v>582</v>
      </c>
      <c r="H8866" s="14">
        <v>350</v>
      </c>
    </row>
    <row r="8867" spans="1:8" ht="19.5" customHeight="1" x14ac:dyDescent="0.25">
      <c r="A8867" s="4">
        <v>45444</v>
      </c>
      <c r="B8867" s="3">
        <v>2780</v>
      </c>
      <c r="C8867" s="10" t="s">
        <v>926</v>
      </c>
      <c r="D8867" s="10" t="s">
        <v>45</v>
      </c>
      <c r="E8867" s="10" t="s">
        <v>1172</v>
      </c>
      <c r="F8867" s="10" t="s">
        <v>1113</v>
      </c>
      <c r="H8867" s="14">
        <v>3800</v>
      </c>
    </row>
    <row r="8868" spans="1:8" ht="19.5" customHeight="1" x14ac:dyDescent="0.25">
      <c r="A8868" s="4">
        <v>45444</v>
      </c>
      <c r="B8868" s="3">
        <v>2781</v>
      </c>
      <c r="C8868" s="10" t="s">
        <v>26</v>
      </c>
      <c r="D8868" s="10" t="s">
        <v>216</v>
      </c>
      <c r="E8868" s="10" t="s">
        <v>1498</v>
      </c>
      <c r="F8868" s="10" t="s">
        <v>30</v>
      </c>
      <c r="H8868" s="14">
        <v>1300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20</v>
      </c>
      <c r="E8869" s="10" t="s">
        <v>350</v>
      </c>
      <c r="H8869" s="14">
        <v>900</v>
      </c>
    </row>
    <row r="8870" spans="1:8" ht="19.5" customHeight="1" x14ac:dyDescent="0.25">
      <c r="A8870" s="4">
        <v>45445</v>
      </c>
      <c r="B8870" s="3">
        <v>2782</v>
      </c>
      <c r="C8870" s="10" t="s">
        <v>23</v>
      </c>
      <c r="D8870" s="10" t="s">
        <v>20</v>
      </c>
      <c r="E8870" s="10" t="s">
        <v>44</v>
      </c>
      <c r="H8870" s="14">
        <v>240</v>
      </c>
    </row>
    <row r="8871" spans="1:8" ht="19.5" customHeight="1" x14ac:dyDescent="0.25">
      <c r="A8871" s="4">
        <v>45445</v>
      </c>
      <c r="B8871" s="3">
        <v>2782</v>
      </c>
      <c r="C8871" s="10" t="s">
        <v>23</v>
      </c>
      <c r="D8871" s="10" t="s">
        <v>64</v>
      </c>
      <c r="E8871" s="10" t="s">
        <v>424</v>
      </c>
      <c r="H8871" s="14">
        <v>100</v>
      </c>
    </row>
    <row r="8872" spans="1:8" ht="19.5" customHeight="1" x14ac:dyDescent="0.25">
      <c r="A8872" s="4">
        <v>45447</v>
      </c>
      <c r="B8872" s="3">
        <v>2783</v>
      </c>
      <c r="C8872" s="10" t="s">
        <v>23</v>
      </c>
      <c r="D8872" s="10" t="s">
        <v>20</v>
      </c>
      <c r="E8872" s="10" t="s">
        <v>350</v>
      </c>
      <c r="H8872" s="14">
        <v>900</v>
      </c>
    </row>
    <row r="8873" spans="1:8" ht="19.5" customHeight="1" x14ac:dyDescent="0.25">
      <c r="A8873" s="4">
        <v>45447</v>
      </c>
      <c r="B8873" s="3">
        <v>2783</v>
      </c>
      <c r="C8873" s="10" t="s">
        <v>23</v>
      </c>
      <c r="D8873" s="10" t="s">
        <v>20</v>
      </c>
      <c r="E8873" s="10" t="s">
        <v>44</v>
      </c>
      <c r="H8873" s="14">
        <v>240</v>
      </c>
    </row>
    <row r="8874" spans="1:8" ht="19.5" customHeight="1" x14ac:dyDescent="0.25">
      <c r="A8874" s="4">
        <v>45447</v>
      </c>
      <c r="B8874" s="3">
        <v>2783</v>
      </c>
      <c r="C8874" s="10" t="s">
        <v>926</v>
      </c>
      <c r="D8874" s="10" t="s">
        <v>58</v>
      </c>
      <c r="G8874" s="10">
        <v>2</v>
      </c>
      <c r="H8874" s="14">
        <v>440</v>
      </c>
    </row>
    <row r="8875" spans="1:8" ht="19.5" customHeight="1" x14ac:dyDescent="0.25">
      <c r="A8875" s="4">
        <v>45447</v>
      </c>
      <c r="B8875" s="3">
        <v>2783</v>
      </c>
      <c r="C8875" s="10" t="s">
        <v>24</v>
      </c>
      <c r="D8875" s="10" t="s">
        <v>513</v>
      </c>
      <c r="E8875" s="10" t="s">
        <v>857</v>
      </c>
      <c r="H8875" s="14">
        <v>300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20</v>
      </c>
      <c r="E8876" s="10" t="s">
        <v>350</v>
      </c>
      <c r="H8876" s="14">
        <v>900</v>
      </c>
    </row>
    <row r="8877" spans="1:8" ht="19.5" customHeight="1" x14ac:dyDescent="0.25">
      <c r="A8877" s="4">
        <v>45449</v>
      </c>
      <c r="B8877" s="3">
        <v>2784</v>
      </c>
      <c r="C8877" s="10" t="s">
        <v>23</v>
      </c>
      <c r="D8877" s="10" t="s">
        <v>20</v>
      </c>
      <c r="E8877" s="10" t="s">
        <v>44</v>
      </c>
      <c r="H8877" s="14">
        <v>240</v>
      </c>
    </row>
    <row r="8878" spans="1:8" ht="19.5" customHeight="1" x14ac:dyDescent="0.25">
      <c r="A8878" s="4">
        <v>45449</v>
      </c>
      <c r="B8878" s="3">
        <v>2784</v>
      </c>
      <c r="C8878" s="10" t="s">
        <v>23</v>
      </c>
      <c r="D8878" s="10" t="s">
        <v>22</v>
      </c>
      <c r="H8878" s="14">
        <v>20</v>
      </c>
    </row>
    <row r="8879" spans="1:8" ht="19.5" customHeight="1" x14ac:dyDescent="0.25">
      <c r="A8879" s="4">
        <v>45449</v>
      </c>
      <c r="B8879" s="3">
        <v>2784</v>
      </c>
      <c r="C8879" s="10" t="s">
        <v>24</v>
      </c>
      <c r="D8879" s="10" t="s">
        <v>513</v>
      </c>
      <c r="E8879" s="10" t="s">
        <v>279</v>
      </c>
      <c r="H8879" s="14">
        <v>450</v>
      </c>
    </row>
    <row r="8880" spans="1:8" ht="19.5" customHeight="1" x14ac:dyDescent="0.25">
      <c r="A8880" s="4">
        <v>45449</v>
      </c>
      <c r="B8880" s="3">
        <v>2785</v>
      </c>
      <c r="C8880" s="10" t="s">
        <v>302</v>
      </c>
      <c r="D8880" s="10" t="s">
        <v>274</v>
      </c>
      <c r="E8880" s="10" t="s">
        <v>1092</v>
      </c>
      <c r="F8880" s="10" t="s">
        <v>1509</v>
      </c>
      <c r="G8880" s="10">
        <v>17.5</v>
      </c>
      <c r="H8880" s="14">
        <v>13250</v>
      </c>
    </row>
    <row r="8881" spans="1:8" ht="19.5" customHeight="1" x14ac:dyDescent="0.25">
      <c r="A8881" s="4">
        <v>45449</v>
      </c>
      <c r="B8881" s="3">
        <v>2786</v>
      </c>
      <c r="C8881" s="10" t="s">
        <v>302</v>
      </c>
      <c r="D8881" s="10" t="s">
        <v>274</v>
      </c>
      <c r="E8881" s="10" t="s">
        <v>1092</v>
      </c>
      <c r="F8881" s="10" t="s">
        <v>1186</v>
      </c>
      <c r="G8881" s="10">
        <v>57</v>
      </c>
      <c r="H8881" s="14">
        <v>3180</v>
      </c>
    </row>
    <row r="8882" spans="1:8" ht="19.5" customHeight="1" x14ac:dyDescent="0.25">
      <c r="A8882" s="4">
        <v>45450</v>
      </c>
      <c r="B8882" s="3">
        <v>2787</v>
      </c>
      <c r="C8882" s="10" t="s">
        <v>926</v>
      </c>
      <c r="D8882" s="10" t="s">
        <v>45</v>
      </c>
      <c r="E8882" s="10" t="s">
        <v>1172</v>
      </c>
      <c r="F8882" s="10" t="s">
        <v>1104</v>
      </c>
      <c r="H8882" s="14">
        <v>4000</v>
      </c>
    </row>
    <row r="8883" spans="1:8" ht="19.5" customHeight="1" x14ac:dyDescent="0.25">
      <c r="A8883" s="4">
        <v>45450</v>
      </c>
      <c r="B8883" s="3">
        <v>2788</v>
      </c>
      <c r="C8883" s="10" t="s">
        <v>302</v>
      </c>
      <c r="D8883" s="10" t="s">
        <v>274</v>
      </c>
      <c r="E8883" s="10" t="s">
        <v>1092</v>
      </c>
      <c r="F8883" s="10" t="s">
        <v>792</v>
      </c>
      <c r="G8883" s="10">
        <v>20</v>
      </c>
      <c r="H8883" s="14">
        <v>12150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20</v>
      </c>
      <c r="E8884" s="10" t="s">
        <v>350</v>
      </c>
      <c r="H8884" s="14">
        <v>900</v>
      </c>
    </row>
    <row r="8885" spans="1:8" ht="19.5" customHeight="1" x14ac:dyDescent="0.25">
      <c r="A8885" s="4">
        <v>45451</v>
      </c>
      <c r="B8885" s="3">
        <v>2789</v>
      </c>
      <c r="C8885" s="10" t="s">
        <v>23</v>
      </c>
      <c r="D8885" s="10" t="s">
        <v>20</v>
      </c>
      <c r="E8885" s="10" t="s">
        <v>44</v>
      </c>
      <c r="H8885" s="14">
        <v>240</v>
      </c>
    </row>
    <row r="8886" spans="1:8" ht="19.5" customHeight="1" x14ac:dyDescent="0.25">
      <c r="A8886" s="4">
        <v>45451</v>
      </c>
      <c r="B8886" s="3">
        <v>2789</v>
      </c>
      <c r="C8886" s="10" t="s">
        <v>23</v>
      </c>
      <c r="D8886" s="10" t="s">
        <v>192</v>
      </c>
      <c r="E8886" s="10" t="s">
        <v>826</v>
      </c>
      <c r="H8886" s="14">
        <v>100</v>
      </c>
    </row>
    <row r="8887" spans="1:8" ht="19.5" customHeight="1" x14ac:dyDescent="0.25">
      <c r="A8887" s="4">
        <v>45451</v>
      </c>
      <c r="B8887" s="3">
        <v>2789</v>
      </c>
      <c r="C8887" s="10" t="s">
        <v>24</v>
      </c>
      <c r="D8887" s="10" t="s">
        <v>513</v>
      </c>
      <c r="E8887" s="10" t="s">
        <v>279</v>
      </c>
      <c r="H8887" s="14">
        <v>800</v>
      </c>
    </row>
    <row r="8888" spans="1:8" ht="19.5" customHeight="1" x14ac:dyDescent="0.25">
      <c r="A8888" s="4">
        <v>45451</v>
      </c>
      <c r="B8888" s="3">
        <v>2790</v>
      </c>
      <c r="C8888" s="10" t="s">
        <v>926</v>
      </c>
      <c r="D8888" s="10" t="s">
        <v>45</v>
      </c>
      <c r="E8888" s="10" t="s">
        <v>1172</v>
      </c>
      <c r="F8888" s="10" t="s">
        <v>1070</v>
      </c>
      <c r="H8888" s="14">
        <v>30000</v>
      </c>
    </row>
    <row r="8889" spans="1:8" ht="19.5" customHeight="1" x14ac:dyDescent="0.25">
      <c r="A8889" s="4">
        <v>45451</v>
      </c>
      <c r="B8889" s="3">
        <v>2791</v>
      </c>
      <c r="C8889" s="10" t="s">
        <v>24</v>
      </c>
      <c r="D8889" s="10" t="s">
        <v>1205</v>
      </c>
      <c r="H8889" s="14">
        <v>1570</v>
      </c>
    </row>
    <row r="8890" spans="1:8" ht="19.5" customHeight="1" x14ac:dyDescent="0.25">
      <c r="A8890" s="4">
        <v>45451</v>
      </c>
      <c r="B8890" s="3">
        <v>2791</v>
      </c>
      <c r="C8890" s="10" t="s">
        <v>23</v>
      </c>
      <c r="D8890" s="10" t="s">
        <v>64</v>
      </c>
      <c r="E8890" s="10" t="s">
        <v>639</v>
      </c>
      <c r="H8890" s="14">
        <v>140</v>
      </c>
    </row>
    <row r="8891" spans="1:8" ht="19.5" customHeight="1" x14ac:dyDescent="0.25">
      <c r="A8891" s="4">
        <v>45451</v>
      </c>
      <c r="B8891" s="3">
        <v>2792</v>
      </c>
      <c r="C8891" s="10" t="s">
        <v>72</v>
      </c>
      <c r="D8891" s="10" t="s">
        <v>202</v>
      </c>
      <c r="E8891" s="10" t="s">
        <v>1013</v>
      </c>
      <c r="F8891" s="10" t="s">
        <v>25</v>
      </c>
      <c r="H8891" s="14">
        <v>2160</v>
      </c>
    </row>
    <row r="8892" spans="1:8" ht="19.5" customHeight="1" x14ac:dyDescent="0.25">
      <c r="A8892" s="4">
        <v>45453</v>
      </c>
      <c r="B8892" s="3">
        <v>2793</v>
      </c>
      <c r="C8892" s="10" t="s">
        <v>926</v>
      </c>
      <c r="D8892" s="10" t="s">
        <v>45</v>
      </c>
      <c r="E8892" s="10" t="s">
        <v>1172</v>
      </c>
      <c r="F8892" s="10" t="s">
        <v>1185</v>
      </c>
      <c r="H8892" s="14">
        <v>9900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20</v>
      </c>
      <c r="E8893" s="10" t="s">
        <v>350</v>
      </c>
      <c r="H8893" s="14">
        <v>900</v>
      </c>
    </row>
    <row r="8894" spans="1:8" ht="19.5" customHeight="1" x14ac:dyDescent="0.25">
      <c r="A8894" s="4">
        <v>45453</v>
      </c>
      <c r="B8894" s="3">
        <v>2794</v>
      </c>
      <c r="C8894" s="10" t="s">
        <v>23</v>
      </c>
      <c r="D8894" s="10" t="s">
        <v>20</v>
      </c>
      <c r="E8894" s="10" t="s">
        <v>44</v>
      </c>
      <c r="H8894" s="14">
        <v>240</v>
      </c>
    </row>
    <row r="8895" spans="1:8" ht="19.5" customHeight="1" x14ac:dyDescent="0.25">
      <c r="A8895" s="4">
        <v>45453</v>
      </c>
      <c r="B8895" s="3">
        <v>2794</v>
      </c>
      <c r="C8895" s="10" t="s">
        <v>23</v>
      </c>
      <c r="D8895" s="10" t="s">
        <v>1510</v>
      </c>
      <c r="H8895" s="14">
        <v>1200</v>
      </c>
    </row>
    <row r="8896" spans="1:8" ht="19.5" customHeight="1" x14ac:dyDescent="0.25">
      <c r="A8896" s="4">
        <v>45453</v>
      </c>
      <c r="B8896" s="3">
        <v>2794</v>
      </c>
      <c r="C8896" s="10" t="s">
        <v>70</v>
      </c>
      <c r="D8896" s="10" t="s">
        <v>37</v>
      </c>
      <c r="E8896" s="10" t="s">
        <v>1498</v>
      </c>
      <c r="F8896" s="10" t="s">
        <v>273</v>
      </c>
      <c r="H8896" s="14">
        <v>8816</v>
      </c>
    </row>
    <row r="8897" spans="1:8" ht="19.5" customHeight="1" x14ac:dyDescent="0.25">
      <c r="A8897" s="4">
        <v>45453</v>
      </c>
      <c r="B8897" s="3">
        <v>2795</v>
      </c>
      <c r="C8897" s="10" t="s">
        <v>926</v>
      </c>
      <c r="D8897" s="10" t="s">
        <v>45</v>
      </c>
      <c r="E8897" s="10" t="s">
        <v>197</v>
      </c>
      <c r="F8897" s="10" t="s">
        <v>912</v>
      </c>
      <c r="H8897" s="14">
        <v>20000</v>
      </c>
    </row>
    <row r="8898" spans="1:8" ht="19.5" customHeight="1" x14ac:dyDescent="0.25">
      <c r="A8898" s="4">
        <v>45454</v>
      </c>
      <c r="B8898" s="3">
        <v>2796</v>
      </c>
      <c r="C8898" s="10" t="s">
        <v>926</v>
      </c>
      <c r="D8898" s="10" t="s">
        <v>45</v>
      </c>
      <c r="E8898" s="10" t="s">
        <v>1172</v>
      </c>
      <c r="F8898" s="10" t="s">
        <v>1113</v>
      </c>
      <c r="H8898" s="14">
        <v>7200</v>
      </c>
    </row>
    <row r="8899" spans="1:8" ht="19.5" customHeight="1" x14ac:dyDescent="0.25">
      <c r="A8899" s="4">
        <v>45454</v>
      </c>
      <c r="B8899" s="3">
        <v>2797</v>
      </c>
      <c r="C8899" s="10" t="s">
        <v>72</v>
      </c>
      <c r="D8899" s="10" t="s">
        <v>202</v>
      </c>
      <c r="E8899" s="10" t="s">
        <v>1013</v>
      </c>
      <c r="F8899" s="10" t="s">
        <v>25</v>
      </c>
      <c r="H8899" s="14">
        <v>3705</v>
      </c>
    </row>
    <row r="8900" spans="1:8" ht="19.5" customHeight="1" x14ac:dyDescent="0.25">
      <c r="A8900" s="4">
        <v>45454</v>
      </c>
      <c r="B8900" s="3">
        <v>2798</v>
      </c>
      <c r="C8900" s="10" t="s">
        <v>72</v>
      </c>
      <c r="D8900" s="10" t="s">
        <v>202</v>
      </c>
      <c r="E8900" s="10" t="s">
        <v>1092</v>
      </c>
      <c r="F8900" s="10" t="s">
        <v>25</v>
      </c>
      <c r="H8900" s="14">
        <v>10000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20</v>
      </c>
      <c r="E8901" s="10" t="s">
        <v>350</v>
      </c>
      <c r="H8901" s="14">
        <v>900</v>
      </c>
    </row>
    <row r="8902" spans="1:8" ht="19.5" customHeight="1" x14ac:dyDescent="0.25">
      <c r="A8902" s="4">
        <v>45455</v>
      </c>
      <c r="B8902" s="3">
        <v>2799</v>
      </c>
      <c r="C8902" s="10" t="s">
        <v>23</v>
      </c>
      <c r="D8902" s="10" t="s">
        <v>20</v>
      </c>
      <c r="E8902" s="10" t="s">
        <v>44</v>
      </c>
      <c r="H8902" s="14">
        <v>240</v>
      </c>
    </row>
    <row r="8903" spans="1:8" ht="19.5" customHeight="1" x14ac:dyDescent="0.25">
      <c r="A8903" s="4">
        <v>45455</v>
      </c>
      <c r="B8903" s="3">
        <v>2799</v>
      </c>
      <c r="C8903" s="10" t="s">
        <v>23</v>
      </c>
      <c r="D8903" s="10" t="s">
        <v>64</v>
      </c>
      <c r="H8903" s="14">
        <v>220</v>
      </c>
    </row>
    <row r="8904" spans="1:8" ht="19.5" customHeight="1" x14ac:dyDescent="0.25">
      <c r="A8904" s="4">
        <v>45455</v>
      </c>
      <c r="B8904" s="3">
        <v>2799</v>
      </c>
      <c r="C8904" s="10" t="s">
        <v>70</v>
      </c>
      <c r="D8904" s="10" t="s">
        <v>582</v>
      </c>
      <c r="H8904" s="14">
        <v>350</v>
      </c>
    </row>
    <row r="8905" spans="1:8" ht="19.5" customHeight="1" x14ac:dyDescent="0.25">
      <c r="A8905" s="4">
        <v>45455</v>
      </c>
      <c r="B8905" s="3">
        <v>2800</v>
      </c>
      <c r="C8905" s="10" t="s">
        <v>72</v>
      </c>
      <c r="D8905" s="10" t="s">
        <v>202</v>
      </c>
      <c r="E8905" s="10" t="s">
        <v>1013</v>
      </c>
      <c r="F8905" s="10" t="s">
        <v>25</v>
      </c>
      <c r="H8905" s="14">
        <v>2280</v>
      </c>
    </row>
    <row r="8906" spans="1:8" ht="19.5" customHeight="1" x14ac:dyDescent="0.25">
      <c r="A8906" s="4">
        <v>45455</v>
      </c>
      <c r="B8906" s="3">
        <v>2800</v>
      </c>
      <c r="C8906" s="10" t="s">
        <v>24</v>
      </c>
      <c r="D8906" s="10" t="s">
        <v>1205</v>
      </c>
      <c r="H8906" s="14">
        <v>400</v>
      </c>
    </row>
    <row r="8907" spans="1:8" ht="19.5" customHeight="1" x14ac:dyDescent="0.25">
      <c r="A8907" s="4">
        <v>45455</v>
      </c>
      <c r="B8907" s="3">
        <v>2801</v>
      </c>
      <c r="C8907" s="10" t="s">
        <v>926</v>
      </c>
      <c r="D8907" s="10" t="s">
        <v>58</v>
      </c>
      <c r="G8907" s="10">
        <v>5</v>
      </c>
      <c r="H8907" s="14">
        <v>1100</v>
      </c>
    </row>
    <row r="8908" spans="1:8" ht="19.5" customHeight="1" x14ac:dyDescent="0.25">
      <c r="A8908" s="4">
        <v>45455</v>
      </c>
      <c r="B8908" s="3">
        <v>2801</v>
      </c>
      <c r="C8908" s="10" t="s">
        <v>926</v>
      </c>
      <c r="D8908" s="10" t="s">
        <v>58</v>
      </c>
      <c r="E8908" s="10" t="s">
        <v>935</v>
      </c>
      <c r="H8908" s="14">
        <v>100</v>
      </c>
    </row>
    <row r="8909" spans="1:8" ht="19.5" customHeight="1" x14ac:dyDescent="0.25">
      <c r="A8909" s="4">
        <v>45455</v>
      </c>
      <c r="B8909" s="3">
        <v>2802</v>
      </c>
      <c r="C8909" s="10" t="s">
        <v>72</v>
      </c>
      <c r="D8909" s="10" t="s">
        <v>202</v>
      </c>
      <c r="E8909" s="10" t="s">
        <v>1092</v>
      </c>
      <c r="F8909" s="10" t="s">
        <v>25</v>
      </c>
      <c r="H8909" s="14">
        <v>14000</v>
      </c>
    </row>
    <row r="8910" spans="1:8" ht="19.5" customHeight="1" x14ac:dyDescent="0.25">
      <c r="A8910" s="4">
        <v>45455</v>
      </c>
      <c r="B8910" s="3">
        <v>2803</v>
      </c>
      <c r="C8910" s="10" t="s">
        <v>72</v>
      </c>
      <c r="D8910" s="10" t="s">
        <v>40</v>
      </c>
      <c r="E8910" s="10" t="s">
        <v>1092</v>
      </c>
      <c r="F8910" s="10" t="s">
        <v>764</v>
      </c>
      <c r="H8910" s="14">
        <v>60000</v>
      </c>
    </row>
    <row r="8911" spans="1:8" ht="19.5" customHeight="1" x14ac:dyDescent="0.25">
      <c r="A8911" s="4">
        <v>45455</v>
      </c>
      <c r="B8911" s="3">
        <v>2804</v>
      </c>
      <c r="C8911" s="10" t="s">
        <v>72</v>
      </c>
      <c r="D8911" s="10" t="s">
        <v>40</v>
      </c>
      <c r="E8911" s="10" t="s">
        <v>1092</v>
      </c>
      <c r="F8911" s="10" t="s">
        <v>1202</v>
      </c>
      <c r="H8911" s="14">
        <v>60000</v>
      </c>
    </row>
    <row r="8912" spans="1:8" ht="19.5" customHeight="1" x14ac:dyDescent="0.25">
      <c r="A8912" s="4">
        <v>45456</v>
      </c>
      <c r="B8912" s="3">
        <v>2805</v>
      </c>
      <c r="C8912" s="10" t="s">
        <v>72</v>
      </c>
      <c r="D8912" s="10" t="s">
        <v>40</v>
      </c>
      <c r="E8912" s="10" t="s">
        <v>1092</v>
      </c>
      <c r="F8912" s="10" t="s">
        <v>764</v>
      </c>
      <c r="H8912" s="14">
        <v>40000</v>
      </c>
    </row>
    <row r="8913" spans="1:8" ht="19.5" customHeight="1" x14ac:dyDescent="0.25">
      <c r="A8913" s="4">
        <v>45456</v>
      </c>
      <c r="B8913" s="3">
        <v>2806</v>
      </c>
      <c r="C8913" s="10" t="s">
        <v>72</v>
      </c>
      <c r="D8913" s="10" t="s">
        <v>40</v>
      </c>
      <c r="E8913" s="10" t="s">
        <v>1092</v>
      </c>
      <c r="F8913" s="10" t="s">
        <v>1202</v>
      </c>
      <c r="H8913" s="14">
        <v>50000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564</v>
      </c>
      <c r="H8914" s="14">
        <v>3000</v>
      </c>
    </row>
    <row r="8915" spans="1:8" ht="19.5" customHeight="1" x14ac:dyDescent="0.25">
      <c r="A8915" s="4">
        <v>45456</v>
      </c>
      <c r="B8915" s="3">
        <v>2807</v>
      </c>
      <c r="C8915" s="10" t="s">
        <v>23</v>
      </c>
      <c r="D8915" s="10" t="s">
        <v>64</v>
      </c>
      <c r="E8915" s="10" t="s">
        <v>424</v>
      </c>
      <c r="H8915" s="14">
        <v>200</v>
      </c>
    </row>
    <row r="8916" spans="1:8" ht="19.5" customHeight="1" x14ac:dyDescent="0.25">
      <c r="A8916" s="4">
        <v>45456</v>
      </c>
      <c r="B8916" s="3">
        <v>2807</v>
      </c>
      <c r="C8916" s="10" t="s">
        <v>23</v>
      </c>
      <c r="D8916" s="10" t="s">
        <v>192</v>
      </c>
      <c r="H8916" s="14">
        <v>100</v>
      </c>
    </row>
    <row r="8917" spans="1:8" ht="19.5" customHeight="1" x14ac:dyDescent="0.25">
      <c r="A8917" s="4">
        <v>45456</v>
      </c>
      <c r="B8917" s="3">
        <v>2808</v>
      </c>
      <c r="C8917" s="10" t="s">
        <v>72</v>
      </c>
      <c r="D8917" s="10" t="s">
        <v>202</v>
      </c>
      <c r="E8917" s="10" t="s">
        <v>1013</v>
      </c>
      <c r="F8917" s="10" t="s">
        <v>25</v>
      </c>
      <c r="H8917" s="14">
        <v>2375</v>
      </c>
    </row>
    <row r="8918" spans="1:8" ht="19.5" customHeight="1" x14ac:dyDescent="0.25">
      <c r="A8918" s="4">
        <v>45456</v>
      </c>
      <c r="B8918" s="3">
        <v>2808</v>
      </c>
      <c r="C8918" s="10" t="s">
        <v>24</v>
      </c>
      <c r="D8918" s="10" t="s">
        <v>1205</v>
      </c>
      <c r="H8918" s="14">
        <v>400</v>
      </c>
    </row>
    <row r="8919" spans="1:8" ht="19.5" customHeight="1" x14ac:dyDescent="0.25">
      <c r="A8919" s="4">
        <v>45456</v>
      </c>
      <c r="B8919" s="3">
        <v>2808</v>
      </c>
      <c r="C8919" s="10" t="s">
        <v>24</v>
      </c>
      <c r="D8919" s="10" t="s">
        <v>1205</v>
      </c>
      <c r="H8919" s="14">
        <v>200</v>
      </c>
    </row>
    <row r="8920" spans="1:8" ht="19.5" customHeight="1" x14ac:dyDescent="0.25">
      <c r="A8920" s="4">
        <v>45456</v>
      </c>
      <c r="B8920" s="3">
        <v>2809</v>
      </c>
      <c r="C8920" s="10" t="s">
        <v>26</v>
      </c>
      <c r="D8920" s="10" t="s">
        <v>216</v>
      </c>
      <c r="E8920" s="10" t="s">
        <v>1511</v>
      </c>
      <c r="F8920" s="10" t="s">
        <v>770</v>
      </c>
      <c r="H8920" s="14">
        <v>10000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20</v>
      </c>
      <c r="E8921" s="10" t="s">
        <v>350</v>
      </c>
      <c r="H8921" s="14">
        <v>900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20</v>
      </c>
      <c r="E8922" s="10" t="s">
        <v>44</v>
      </c>
      <c r="H8922" s="14">
        <v>240</v>
      </c>
    </row>
    <row r="8923" spans="1:8" ht="19.5" customHeight="1" x14ac:dyDescent="0.25">
      <c r="A8923" s="4">
        <v>45458</v>
      </c>
      <c r="B8923" s="3">
        <v>2810</v>
      </c>
      <c r="C8923" s="10" t="s">
        <v>23</v>
      </c>
      <c r="D8923" s="10" t="s">
        <v>64</v>
      </c>
      <c r="E8923" s="10" t="s">
        <v>1023</v>
      </c>
      <c r="H8923" s="14">
        <v>400</v>
      </c>
    </row>
    <row r="8924" spans="1:8" ht="19.5" customHeight="1" x14ac:dyDescent="0.25">
      <c r="A8924" s="4">
        <v>45458</v>
      </c>
      <c r="B8924" s="3">
        <v>2810</v>
      </c>
      <c r="C8924" s="10" t="s">
        <v>23</v>
      </c>
      <c r="D8924" s="10" t="s">
        <v>74</v>
      </c>
      <c r="E8924" s="10" t="s">
        <v>27</v>
      </c>
      <c r="F8924" s="10" t="s">
        <v>47</v>
      </c>
      <c r="H8924" s="14">
        <v>4480</v>
      </c>
    </row>
    <row r="8925" spans="1:8" ht="19.5" customHeight="1" x14ac:dyDescent="0.25">
      <c r="A8925" s="4">
        <v>45458</v>
      </c>
      <c r="B8925" s="3">
        <v>2811</v>
      </c>
      <c r="C8925" s="10" t="s">
        <v>26</v>
      </c>
      <c r="D8925" s="10" t="s">
        <v>274</v>
      </c>
      <c r="E8925" s="10" t="s">
        <v>1511</v>
      </c>
      <c r="F8925" s="10" t="s">
        <v>217</v>
      </c>
      <c r="H8925" s="14">
        <v>3300</v>
      </c>
    </row>
    <row r="8926" spans="1:8" ht="19.5" customHeight="1" x14ac:dyDescent="0.25">
      <c r="A8926" s="4">
        <v>45458</v>
      </c>
      <c r="B8926" s="3">
        <v>2812</v>
      </c>
      <c r="C8926" s="10" t="s">
        <v>26</v>
      </c>
      <c r="D8926" s="10" t="s">
        <v>274</v>
      </c>
      <c r="E8926" s="10" t="s">
        <v>1511</v>
      </c>
      <c r="F8926" s="10" t="s">
        <v>467</v>
      </c>
      <c r="H8926" s="14">
        <v>3300</v>
      </c>
    </row>
    <row r="8927" spans="1:8" ht="19.5" customHeight="1" x14ac:dyDescent="0.25">
      <c r="A8927" s="4">
        <v>45458</v>
      </c>
      <c r="B8927" s="3">
        <v>2813</v>
      </c>
      <c r="C8927" s="10" t="s">
        <v>26</v>
      </c>
      <c r="D8927" s="10" t="s">
        <v>274</v>
      </c>
      <c r="E8927" s="10" t="s">
        <v>1511</v>
      </c>
      <c r="F8927" s="10" t="s">
        <v>999</v>
      </c>
      <c r="H8927" s="14">
        <v>3300</v>
      </c>
    </row>
    <row r="8928" spans="1:8" ht="19.5" customHeight="1" x14ac:dyDescent="0.25">
      <c r="A8928" s="4">
        <v>45458</v>
      </c>
      <c r="B8928" s="3">
        <v>2814</v>
      </c>
      <c r="C8928" s="10" t="s">
        <v>26</v>
      </c>
      <c r="D8928" s="10" t="s">
        <v>274</v>
      </c>
      <c r="E8928" s="10" t="s">
        <v>1511</v>
      </c>
      <c r="F8928" s="10" t="s">
        <v>30</v>
      </c>
      <c r="H8928" s="14">
        <v>3300</v>
      </c>
    </row>
    <row r="8929" spans="1:8" ht="19.5" customHeight="1" x14ac:dyDescent="0.25">
      <c r="A8929" s="4">
        <v>45458</v>
      </c>
      <c r="B8929" s="3">
        <v>2815</v>
      </c>
      <c r="C8929" s="10" t="s">
        <v>26</v>
      </c>
      <c r="D8929" s="10" t="s">
        <v>274</v>
      </c>
      <c r="E8929" s="10" t="s">
        <v>1511</v>
      </c>
      <c r="F8929" s="10" t="s">
        <v>148</v>
      </c>
      <c r="H8929" s="14">
        <v>2500</v>
      </c>
    </row>
    <row r="8930" spans="1:8" ht="19.5" customHeight="1" x14ac:dyDescent="0.25">
      <c r="A8930" s="4">
        <v>45458</v>
      </c>
      <c r="B8930" s="3">
        <v>2816</v>
      </c>
      <c r="C8930" s="10" t="s">
        <v>72</v>
      </c>
      <c r="D8930" s="10" t="s">
        <v>202</v>
      </c>
      <c r="E8930" s="10" t="s">
        <v>1092</v>
      </c>
      <c r="F8930" s="10" t="s">
        <v>25</v>
      </c>
      <c r="H8930" s="14">
        <v>85000</v>
      </c>
    </row>
    <row r="8931" spans="1:8" ht="19.5" customHeight="1" x14ac:dyDescent="0.25">
      <c r="A8931" s="4">
        <v>45458</v>
      </c>
      <c r="B8931" s="3">
        <v>2817</v>
      </c>
      <c r="C8931" s="10" t="s">
        <v>72</v>
      </c>
      <c r="D8931" s="10" t="s">
        <v>202</v>
      </c>
      <c r="E8931" s="10" t="s">
        <v>1013</v>
      </c>
      <c r="F8931" s="10" t="s">
        <v>25</v>
      </c>
      <c r="H8931" s="14">
        <v>7505</v>
      </c>
    </row>
    <row r="8932" spans="1:8" ht="19.5" customHeight="1" x14ac:dyDescent="0.25">
      <c r="A8932" s="4">
        <v>45459</v>
      </c>
      <c r="B8932" s="3">
        <v>2818</v>
      </c>
      <c r="C8932" s="10" t="s">
        <v>72</v>
      </c>
      <c r="D8932" s="10" t="s">
        <v>202</v>
      </c>
      <c r="E8932" s="10" t="s">
        <v>1013</v>
      </c>
      <c r="F8932" s="10" t="s">
        <v>25</v>
      </c>
      <c r="H8932" s="14">
        <v>3135</v>
      </c>
    </row>
    <row r="8933" spans="1:8" ht="19.5" customHeight="1" x14ac:dyDescent="0.25">
      <c r="A8933" s="4">
        <v>45459</v>
      </c>
      <c r="B8933" s="3">
        <v>2818</v>
      </c>
      <c r="C8933" s="10" t="s">
        <v>24</v>
      </c>
      <c r="D8933" s="10" t="s">
        <v>1205</v>
      </c>
      <c r="H8933" s="14">
        <v>2000</v>
      </c>
    </row>
    <row r="8934" spans="1:8" ht="19.5" customHeight="1" x14ac:dyDescent="0.25">
      <c r="A8934" s="4">
        <v>45459</v>
      </c>
      <c r="B8934" s="3">
        <v>2818</v>
      </c>
      <c r="C8934" s="10" t="s">
        <v>24</v>
      </c>
      <c r="D8934" s="10" t="s">
        <v>1205</v>
      </c>
      <c r="H8934" s="14">
        <v>400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20</v>
      </c>
      <c r="E8935" s="10" t="s">
        <v>350</v>
      </c>
      <c r="H8935" s="14">
        <v>900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20</v>
      </c>
      <c r="E8936" s="10" t="s">
        <v>44</v>
      </c>
      <c r="H8936" s="14">
        <v>240</v>
      </c>
    </row>
    <row r="8937" spans="1:8" ht="19.5" customHeight="1" x14ac:dyDescent="0.25">
      <c r="A8937" s="4">
        <v>45459</v>
      </c>
      <c r="B8937" s="3">
        <v>2819</v>
      </c>
      <c r="C8937" s="10" t="s">
        <v>23</v>
      </c>
      <c r="D8937" s="10" t="s">
        <v>470</v>
      </c>
      <c r="E8937" s="10" t="s">
        <v>27</v>
      </c>
      <c r="H8937" s="14">
        <v>115</v>
      </c>
    </row>
    <row r="8938" spans="1:8" ht="19.5" customHeight="1" x14ac:dyDescent="0.25">
      <c r="A8938" s="4">
        <v>45459</v>
      </c>
      <c r="B8938" s="3">
        <v>2819</v>
      </c>
      <c r="C8938" s="10" t="s">
        <v>23</v>
      </c>
      <c r="D8938" s="10" t="s">
        <v>873</v>
      </c>
      <c r="E8938" s="10" t="s">
        <v>1512</v>
      </c>
      <c r="F8938" s="10" t="s">
        <v>30</v>
      </c>
      <c r="H8938" s="14">
        <v>1000</v>
      </c>
    </row>
    <row r="8939" spans="1:8" ht="19.5" customHeight="1" x14ac:dyDescent="0.25">
      <c r="A8939" s="4">
        <v>45459</v>
      </c>
      <c r="B8939" s="3">
        <v>2820</v>
      </c>
      <c r="C8939" s="10" t="s">
        <v>23</v>
      </c>
      <c r="D8939" s="10" t="s">
        <v>1513</v>
      </c>
      <c r="E8939" s="10" t="s">
        <v>1514</v>
      </c>
      <c r="H8939" s="14">
        <v>200</v>
      </c>
    </row>
    <row r="8940" spans="1:8" ht="19.5" customHeight="1" x14ac:dyDescent="0.25">
      <c r="A8940" s="4">
        <v>45459</v>
      </c>
      <c r="B8940" s="3">
        <v>2820</v>
      </c>
      <c r="C8940" s="10" t="s">
        <v>23</v>
      </c>
      <c r="D8940" s="10" t="s">
        <v>22</v>
      </c>
      <c r="H8940" s="14">
        <v>20</v>
      </c>
    </row>
    <row r="8941" spans="1:8" ht="19.5" customHeight="1" x14ac:dyDescent="0.25">
      <c r="A8941" s="4">
        <v>45459</v>
      </c>
      <c r="B8941" s="3">
        <v>2820</v>
      </c>
      <c r="C8941" s="10" t="s">
        <v>24</v>
      </c>
      <c r="D8941" s="10" t="s">
        <v>202</v>
      </c>
      <c r="E8941" s="10" t="s">
        <v>368</v>
      </c>
      <c r="F8941" s="10" t="s">
        <v>25</v>
      </c>
      <c r="H8941" s="14">
        <v>250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20</v>
      </c>
      <c r="E8942" s="10" t="s">
        <v>350</v>
      </c>
      <c r="H8942" s="14">
        <v>900</v>
      </c>
    </row>
    <row r="8943" spans="1:8" ht="19.5" customHeight="1" x14ac:dyDescent="0.25">
      <c r="A8943" s="4">
        <v>45462</v>
      </c>
      <c r="B8943" s="3">
        <v>2821</v>
      </c>
      <c r="C8943" s="10" t="s">
        <v>23</v>
      </c>
      <c r="D8943" s="10" t="s">
        <v>20</v>
      </c>
      <c r="E8943" s="10" t="s">
        <v>44</v>
      </c>
      <c r="H8943" s="14">
        <v>240</v>
      </c>
    </row>
    <row r="8944" spans="1:8" ht="19.5" customHeight="1" x14ac:dyDescent="0.25">
      <c r="A8944" s="4">
        <v>45462</v>
      </c>
      <c r="B8944" s="3">
        <v>2821</v>
      </c>
      <c r="C8944" s="10" t="s">
        <v>23</v>
      </c>
      <c r="D8944" s="10" t="s">
        <v>1513</v>
      </c>
      <c r="E8944" s="10" t="s">
        <v>186</v>
      </c>
      <c r="H8944" s="14">
        <v>1200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20</v>
      </c>
      <c r="E8945" s="10" t="s">
        <v>350</v>
      </c>
      <c r="H8945" s="14">
        <v>900</v>
      </c>
    </row>
    <row r="8946" spans="1:8" ht="19.5" customHeight="1" x14ac:dyDescent="0.25">
      <c r="A8946" s="4">
        <v>45464</v>
      </c>
      <c r="B8946" s="3">
        <v>2822</v>
      </c>
      <c r="C8946" s="10" t="s">
        <v>23</v>
      </c>
      <c r="D8946" s="10" t="s">
        <v>20</v>
      </c>
      <c r="E8946" s="10" t="s">
        <v>44</v>
      </c>
      <c r="H8946" s="14">
        <v>240</v>
      </c>
    </row>
    <row r="8947" spans="1:8" ht="19.5" customHeight="1" x14ac:dyDescent="0.25">
      <c r="A8947" s="4">
        <v>45464</v>
      </c>
      <c r="B8947" s="3">
        <v>2822</v>
      </c>
      <c r="C8947" s="10" t="s">
        <v>23</v>
      </c>
      <c r="D8947" s="10" t="s">
        <v>564</v>
      </c>
      <c r="H8947" s="14">
        <v>100</v>
      </c>
    </row>
    <row r="8948" spans="1:8" ht="19.5" customHeight="1" x14ac:dyDescent="0.25">
      <c r="A8948" s="4">
        <v>45464</v>
      </c>
      <c r="B8948" s="3">
        <v>2823</v>
      </c>
      <c r="C8948" s="10" t="s">
        <v>926</v>
      </c>
      <c r="D8948" s="10" t="s">
        <v>45</v>
      </c>
      <c r="E8948" s="10" t="s">
        <v>1172</v>
      </c>
      <c r="F8948" s="10" t="s">
        <v>1070</v>
      </c>
      <c r="H8948" s="14">
        <v>20000</v>
      </c>
    </row>
    <row r="8949" spans="1:8" ht="19.5" customHeight="1" x14ac:dyDescent="0.25">
      <c r="A8949" s="4">
        <v>45464</v>
      </c>
      <c r="B8949" s="3">
        <v>2824</v>
      </c>
      <c r="C8949" s="10" t="s">
        <v>302</v>
      </c>
      <c r="D8949" s="10" t="s">
        <v>274</v>
      </c>
      <c r="E8949" s="10" t="s">
        <v>1092</v>
      </c>
      <c r="F8949" s="10" t="s">
        <v>1515</v>
      </c>
      <c r="G8949" s="10">
        <v>33</v>
      </c>
      <c r="H8949" s="14">
        <v>15000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20</v>
      </c>
      <c r="E8950" s="10" t="s">
        <v>350</v>
      </c>
      <c r="H8950" s="14">
        <v>900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20</v>
      </c>
      <c r="E8951" s="10" t="s">
        <v>44</v>
      </c>
      <c r="H8951" s="14">
        <v>240</v>
      </c>
    </row>
    <row r="8952" spans="1:8" ht="19.5" customHeight="1" x14ac:dyDescent="0.25">
      <c r="A8952" s="4">
        <v>45466</v>
      </c>
      <c r="B8952" s="3">
        <v>2825</v>
      </c>
      <c r="C8952" s="10" t="s">
        <v>23</v>
      </c>
      <c r="D8952" s="10" t="s">
        <v>470</v>
      </c>
      <c r="E8952" s="10" t="s">
        <v>27</v>
      </c>
      <c r="H8952" s="14">
        <v>115</v>
      </c>
    </row>
    <row r="8953" spans="1:8" ht="19.5" customHeight="1" x14ac:dyDescent="0.25">
      <c r="A8953" s="4">
        <v>45466</v>
      </c>
      <c r="B8953" s="3">
        <v>2825</v>
      </c>
      <c r="C8953" s="10" t="s">
        <v>23</v>
      </c>
      <c r="D8953" s="10" t="s">
        <v>22</v>
      </c>
      <c r="E8953" s="10" t="s">
        <v>27</v>
      </c>
      <c r="H8953" s="14">
        <v>800</v>
      </c>
    </row>
    <row r="8954" spans="1:8" ht="19.5" customHeight="1" x14ac:dyDescent="0.25">
      <c r="A8954" s="4">
        <v>45467</v>
      </c>
      <c r="B8954" s="3">
        <v>2826</v>
      </c>
      <c r="C8954" s="10" t="s">
        <v>926</v>
      </c>
      <c r="D8954" s="10" t="s">
        <v>45</v>
      </c>
      <c r="E8954" s="10" t="s">
        <v>1172</v>
      </c>
      <c r="F8954" s="10" t="s">
        <v>912</v>
      </c>
      <c r="H8954" s="14">
        <v>26000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74</v>
      </c>
      <c r="F8955" s="10" t="s">
        <v>47</v>
      </c>
      <c r="H8955" s="14">
        <v>3200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22</v>
      </c>
      <c r="E8956" s="10" t="s">
        <v>27</v>
      </c>
      <c r="H8956" s="14">
        <v>100</v>
      </c>
    </row>
    <row r="8957" spans="1:8" ht="19.5" customHeight="1" x14ac:dyDescent="0.25">
      <c r="A8957" s="4">
        <v>45467</v>
      </c>
      <c r="B8957" s="3">
        <v>2827</v>
      </c>
      <c r="C8957" s="10" t="s">
        <v>23</v>
      </c>
      <c r="D8957" s="10" t="s">
        <v>22</v>
      </c>
      <c r="H8957" s="14">
        <v>20</v>
      </c>
    </row>
    <row r="8958" spans="1:8" ht="19.5" customHeight="1" x14ac:dyDescent="0.25">
      <c r="A8958" s="4">
        <v>45467</v>
      </c>
      <c r="B8958" s="3">
        <v>2827</v>
      </c>
      <c r="C8958" s="10" t="s">
        <v>23</v>
      </c>
      <c r="D8958" s="10" t="s">
        <v>372</v>
      </c>
      <c r="H8958" s="14">
        <v>380</v>
      </c>
    </row>
    <row r="8959" spans="1:8" ht="19.5" customHeight="1" x14ac:dyDescent="0.25">
      <c r="A8959" s="4">
        <v>45468</v>
      </c>
      <c r="B8959" s="3">
        <v>2829</v>
      </c>
      <c r="C8959" s="10" t="s">
        <v>26</v>
      </c>
      <c r="D8959" s="10" t="s">
        <v>216</v>
      </c>
      <c r="E8959" s="10" t="s">
        <v>1516</v>
      </c>
      <c r="F8959" s="10" t="s">
        <v>1012</v>
      </c>
      <c r="H8959" s="14">
        <v>15000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20</v>
      </c>
      <c r="E8960" s="10" t="s">
        <v>350</v>
      </c>
      <c r="H8960" s="14">
        <v>900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20</v>
      </c>
      <c r="E8961" s="10" t="s">
        <v>44</v>
      </c>
      <c r="H8961" s="14">
        <v>240</v>
      </c>
    </row>
    <row r="8962" spans="1:8" ht="19.5" customHeight="1" x14ac:dyDescent="0.25">
      <c r="A8962" s="4">
        <v>45468</v>
      </c>
      <c r="B8962" s="3">
        <v>2828</v>
      </c>
      <c r="C8962" s="10" t="s">
        <v>23</v>
      </c>
      <c r="D8962" s="10" t="s">
        <v>22</v>
      </c>
      <c r="H8962" s="14">
        <v>20</v>
      </c>
    </row>
    <row r="8963" spans="1:8" ht="19.5" customHeight="1" x14ac:dyDescent="0.25">
      <c r="A8963" s="4">
        <v>45468</v>
      </c>
      <c r="B8963" s="3">
        <v>2828</v>
      </c>
      <c r="C8963" s="10" t="s">
        <v>23</v>
      </c>
      <c r="D8963" s="10" t="s">
        <v>22</v>
      </c>
      <c r="E8963" s="10" t="s">
        <v>27</v>
      </c>
      <c r="H8963" s="14">
        <v>100</v>
      </c>
    </row>
    <row r="8964" spans="1:8" ht="19.5" customHeight="1" x14ac:dyDescent="0.25">
      <c r="A8964" s="4">
        <v>45468</v>
      </c>
      <c r="B8964" s="3">
        <v>2830</v>
      </c>
      <c r="C8964" s="10" t="s">
        <v>72</v>
      </c>
      <c r="D8964" s="10" t="s">
        <v>202</v>
      </c>
      <c r="E8964" s="10" t="s">
        <v>1013</v>
      </c>
      <c r="F8964" s="10" t="s">
        <v>25</v>
      </c>
      <c r="H8964" s="14">
        <v>2280</v>
      </c>
    </row>
    <row r="8965" spans="1:8" ht="19.5" customHeight="1" x14ac:dyDescent="0.25">
      <c r="A8965" s="4">
        <v>45468</v>
      </c>
      <c r="B8965" s="3">
        <v>2830</v>
      </c>
      <c r="C8965" s="10" t="s">
        <v>24</v>
      </c>
      <c r="D8965" s="10" t="s">
        <v>1205</v>
      </c>
      <c r="H8965" s="14">
        <v>1200</v>
      </c>
    </row>
    <row r="8966" spans="1:8" ht="19.5" customHeight="1" x14ac:dyDescent="0.25">
      <c r="A8966" s="4">
        <v>45468</v>
      </c>
      <c r="B8966" s="3">
        <v>2831</v>
      </c>
      <c r="C8966" s="10" t="s">
        <v>72</v>
      </c>
      <c r="D8966" s="10" t="s">
        <v>126</v>
      </c>
      <c r="E8966" s="10" t="s">
        <v>1092</v>
      </c>
      <c r="F8966" s="10" t="s">
        <v>25</v>
      </c>
      <c r="H8966" s="14">
        <v>100000</v>
      </c>
    </row>
    <row r="8967" spans="1:8" ht="19.5" customHeight="1" x14ac:dyDescent="0.25">
      <c r="A8967" s="4">
        <v>45469</v>
      </c>
      <c r="B8967" s="3">
        <v>2832</v>
      </c>
      <c r="C8967" s="10" t="s">
        <v>72</v>
      </c>
      <c r="D8967" s="10" t="s">
        <v>202</v>
      </c>
      <c r="E8967" s="10" t="s">
        <v>1013</v>
      </c>
      <c r="F8967" s="10" t="s">
        <v>25</v>
      </c>
      <c r="H8967" s="14">
        <v>2280</v>
      </c>
    </row>
    <row r="8968" spans="1:8" ht="19.5" customHeight="1" x14ac:dyDescent="0.25">
      <c r="A8968" s="4">
        <v>45469</v>
      </c>
      <c r="B8968" s="3">
        <v>2832</v>
      </c>
      <c r="C8968" s="10" t="s">
        <v>23</v>
      </c>
      <c r="D8968" s="10" t="s">
        <v>1205</v>
      </c>
      <c r="H8968" s="14">
        <v>800</v>
      </c>
    </row>
    <row r="8969" spans="1:8" ht="19.5" customHeight="1" x14ac:dyDescent="0.25">
      <c r="A8969" s="4">
        <v>45469</v>
      </c>
      <c r="B8969" s="3">
        <v>2832</v>
      </c>
      <c r="C8969" s="10" t="s">
        <v>23</v>
      </c>
      <c r="D8969" s="10" t="s">
        <v>1205</v>
      </c>
      <c r="H8969" s="14">
        <v>200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192</v>
      </c>
      <c r="H8970" s="14">
        <v>400</v>
      </c>
    </row>
    <row r="8971" spans="1:8" ht="19.5" customHeight="1" x14ac:dyDescent="0.25">
      <c r="A8971" s="4">
        <v>45469</v>
      </c>
      <c r="B8971" s="3">
        <v>2833</v>
      </c>
      <c r="C8971" s="10" t="s">
        <v>23</v>
      </c>
      <c r="D8971" s="10" t="s">
        <v>64</v>
      </c>
      <c r="E8971" s="10" t="s">
        <v>424</v>
      </c>
      <c r="H8971" s="14">
        <v>100</v>
      </c>
    </row>
    <row r="8972" spans="1:8" ht="19.5" customHeight="1" x14ac:dyDescent="0.25">
      <c r="A8972" s="4">
        <v>45469</v>
      </c>
      <c r="B8972" s="3">
        <v>2833</v>
      </c>
      <c r="C8972" s="10" t="s">
        <v>23</v>
      </c>
      <c r="D8972" s="10" t="s">
        <v>22</v>
      </c>
      <c r="H8972" s="14">
        <v>20</v>
      </c>
    </row>
    <row r="8973" spans="1:8" ht="19.5" customHeight="1" x14ac:dyDescent="0.25">
      <c r="A8973" s="4">
        <v>45469</v>
      </c>
      <c r="B8973" s="3">
        <v>2833</v>
      </c>
      <c r="C8973" s="10" t="s">
        <v>70</v>
      </c>
      <c r="D8973" s="10" t="s">
        <v>582</v>
      </c>
      <c r="H8973" s="14">
        <v>350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20</v>
      </c>
      <c r="E8974" s="10" t="s">
        <v>350</v>
      </c>
      <c r="H8974" s="14">
        <v>900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20</v>
      </c>
      <c r="E8975" s="10" t="s">
        <v>44</v>
      </c>
      <c r="H8975" s="14">
        <v>240</v>
      </c>
    </row>
    <row r="8976" spans="1:8" ht="19.5" customHeight="1" x14ac:dyDescent="0.25">
      <c r="A8976" s="4">
        <v>45471</v>
      </c>
      <c r="B8976" s="3">
        <v>2834</v>
      </c>
      <c r="C8976" s="10" t="s">
        <v>23</v>
      </c>
      <c r="D8976" s="10" t="s">
        <v>64</v>
      </c>
      <c r="E8976" s="10" t="s">
        <v>424</v>
      </c>
      <c r="H8976" s="14">
        <v>430</v>
      </c>
    </row>
    <row r="8977" spans="1:8" ht="19.5" customHeight="1" x14ac:dyDescent="0.25">
      <c r="A8977" s="4">
        <v>45471</v>
      </c>
      <c r="B8977" s="3">
        <v>2834</v>
      </c>
      <c r="C8977" s="10" t="s">
        <v>23</v>
      </c>
      <c r="D8977" s="10" t="s">
        <v>22</v>
      </c>
      <c r="H8977" s="14">
        <v>200</v>
      </c>
    </row>
    <row r="8978" spans="1:8" ht="19.5" customHeight="1" x14ac:dyDescent="0.25">
      <c r="A8978" s="4">
        <v>45471</v>
      </c>
      <c r="B8978" s="3">
        <v>2835</v>
      </c>
      <c r="C8978" s="10" t="s">
        <v>72</v>
      </c>
      <c r="D8978" s="10" t="s">
        <v>202</v>
      </c>
      <c r="E8978" s="10" t="s">
        <v>1013</v>
      </c>
      <c r="F8978" s="10" t="s">
        <v>25</v>
      </c>
      <c r="H8978" s="14">
        <v>1710</v>
      </c>
    </row>
    <row r="8979" spans="1:8" ht="19.5" customHeight="1" x14ac:dyDescent="0.25">
      <c r="A8979" s="4">
        <v>45471</v>
      </c>
      <c r="B8979" s="3">
        <v>2835</v>
      </c>
      <c r="C8979" s="10" t="s">
        <v>24</v>
      </c>
      <c r="D8979" s="10" t="s">
        <v>1205</v>
      </c>
      <c r="H8979" s="14">
        <v>400</v>
      </c>
    </row>
    <row r="8980" spans="1:8" ht="19.5" customHeight="1" x14ac:dyDescent="0.25">
      <c r="A8980" s="4">
        <v>45471</v>
      </c>
      <c r="B8980" s="3">
        <v>2836</v>
      </c>
      <c r="C8980" s="10" t="s">
        <v>72</v>
      </c>
      <c r="D8980" s="10" t="s">
        <v>1027</v>
      </c>
      <c r="E8980" s="10" t="s">
        <v>1092</v>
      </c>
      <c r="F8980" s="10" t="s">
        <v>131</v>
      </c>
      <c r="H8980" s="14">
        <v>110000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20</v>
      </c>
      <c r="E8981" s="10" t="s">
        <v>350</v>
      </c>
      <c r="H8981" s="14">
        <v>900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20</v>
      </c>
      <c r="E8982" s="10" t="s">
        <v>44</v>
      </c>
      <c r="H8982" s="14">
        <v>240</v>
      </c>
    </row>
    <row r="8983" spans="1:8" ht="19.5" customHeight="1" x14ac:dyDescent="0.25">
      <c r="A8983" s="4">
        <v>45472</v>
      </c>
      <c r="B8983" s="3">
        <v>2837</v>
      </c>
      <c r="C8983" s="10" t="s">
        <v>23</v>
      </c>
      <c r="D8983" s="10" t="s">
        <v>29</v>
      </c>
      <c r="E8983" s="10" t="s">
        <v>361</v>
      </c>
      <c r="H8983" s="14">
        <v>200</v>
      </c>
    </row>
    <row r="8984" spans="1:8" ht="19.5" customHeight="1" x14ac:dyDescent="0.25">
      <c r="A8984" s="4">
        <v>45472</v>
      </c>
      <c r="B8984" s="3">
        <v>2837</v>
      </c>
      <c r="C8984" s="10" t="s">
        <v>23</v>
      </c>
      <c r="D8984" s="10" t="s">
        <v>64</v>
      </c>
      <c r="E8984" s="10" t="s">
        <v>424</v>
      </c>
      <c r="H8984" s="14">
        <v>200</v>
      </c>
    </row>
    <row r="8985" spans="1:8" ht="19.5" customHeight="1" x14ac:dyDescent="0.25">
      <c r="A8985" s="4">
        <v>45472</v>
      </c>
      <c r="B8985" s="3">
        <v>2838</v>
      </c>
      <c r="C8985" s="10" t="s">
        <v>70</v>
      </c>
      <c r="D8985" s="10" t="s">
        <v>37</v>
      </c>
      <c r="E8985" s="10" t="s">
        <v>1137</v>
      </c>
      <c r="F8985" s="10" t="s">
        <v>167</v>
      </c>
      <c r="H8985" s="14">
        <v>79330</v>
      </c>
    </row>
    <row r="8986" spans="1:8" ht="19.5" customHeight="1" x14ac:dyDescent="0.25">
      <c r="A8986" s="4">
        <v>45474</v>
      </c>
      <c r="B8986" s="3">
        <v>2839</v>
      </c>
      <c r="C8986" s="10" t="s">
        <v>119</v>
      </c>
      <c r="F8986" s="10" t="s">
        <v>1057</v>
      </c>
      <c r="H8986" s="14">
        <v>1000</v>
      </c>
    </row>
    <row r="8987" spans="1:8" ht="19.5" customHeight="1" x14ac:dyDescent="0.25">
      <c r="A8987" s="4">
        <v>45474</v>
      </c>
      <c r="B8987" s="3">
        <v>2840</v>
      </c>
      <c r="C8987" s="10" t="s">
        <v>26</v>
      </c>
      <c r="D8987" s="10" t="s">
        <v>216</v>
      </c>
      <c r="E8987" s="10" t="s">
        <v>1511</v>
      </c>
      <c r="F8987" s="10" t="s">
        <v>467</v>
      </c>
      <c r="H8987" s="14">
        <v>3300</v>
      </c>
    </row>
    <row r="8988" spans="1:8" ht="19.5" customHeight="1" x14ac:dyDescent="0.25">
      <c r="A8988" s="4">
        <v>45474</v>
      </c>
      <c r="B8988" s="3">
        <v>2841</v>
      </c>
      <c r="C8988" s="10" t="s">
        <v>26</v>
      </c>
      <c r="D8988" s="10" t="s">
        <v>216</v>
      </c>
      <c r="E8988" s="10" t="s">
        <v>1511</v>
      </c>
      <c r="F8988" s="10" t="s">
        <v>217</v>
      </c>
      <c r="H8988" s="14">
        <v>3300</v>
      </c>
    </row>
    <row r="8989" spans="1:8" ht="19.5" customHeight="1" x14ac:dyDescent="0.25">
      <c r="A8989" s="4">
        <v>45474</v>
      </c>
      <c r="B8989" s="3">
        <v>2842</v>
      </c>
      <c r="C8989" s="10" t="s">
        <v>26</v>
      </c>
      <c r="D8989" s="10" t="s">
        <v>216</v>
      </c>
      <c r="E8989" s="10" t="s">
        <v>1511</v>
      </c>
      <c r="F8989" s="10" t="s">
        <v>999</v>
      </c>
      <c r="H8989" s="14">
        <v>3300</v>
      </c>
    </row>
    <row r="8990" spans="1:8" ht="19.5" customHeight="1" x14ac:dyDescent="0.25">
      <c r="A8990" s="4">
        <v>45474</v>
      </c>
      <c r="B8990" s="3">
        <v>2843</v>
      </c>
      <c r="C8990" s="10" t="s">
        <v>26</v>
      </c>
      <c r="D8990" s="10" t="s">
        <v>216</v>
      </c>
      <c r="E8990" s="10" t="s">
        <v>1511</v>
      </c>
      <c r="F8990" s="10" t="s">
        <v>30</v>
      </c>
      <c r="H8990" s="14">
        <v>3300</v>
      </c>
    </row>
    <row r="8991" spans="1:8" ht="19.5" customHeight="1" x14ac:dyDescent="0.25">
      <c r="A8991" s="4">
        <v>45474</v>
      </c>
      <c r="B8991" s="3">
        <v>2844</v>
      </c>
      <c r="C8991" s="10" t="s">
        <v>26</v>
      </c>
      <c r="D8991" s="10" t="s">
        <v>216</v>
      </c>
      <c r="E8991" s="10" t="s">
        <v>1511</v>
      </c>
      <c r="F8991" s="10" t="s">
        <v>148</v>
      </c>
      <c r="H8991" s="14">
        <v>2500</v>
      </c>
    </row>
    <row r="8992" spans="1:8" ht="19.5" customHeight="1" x14ac:dyDescent="0.25">
      <c r="A8992" s="4">
        <v>45474</v>
      </c>
      <c r="B8992" s="3">
        <v>2845</v>
      </c>
      <c r="C8992" s="10" t="s">
        <v>72</v>
      </c>
      <c r="D8992" s="10" t="s">
        <v>40</v>
      </c>
      <c r="E8992" s="10" t="s">
        <v>1092</v>
      </c>
      <c r="F8992" s="10" t="s">
        <v>1202</v>
      </c>
      <c r="H8992" s="14">
        <v>30000</v>
      </c>
    </row>
    <row r="8993" spans="1:8" ht="19.5" customHeight="1" x14ac:dyDescent="0.25">
      <c r="A8993" s="4">
        <v>45474</v>
      </c>
      <c r="B8993" s="3">
        <v>2846</v>
      </c>
      <c r="C8993" s="10" t="s">
        <v>72</v>
      </c>
      <c r="D8993" s="10" t="s">
        <v>40</v>
      </c>
      <c r="E8993" s="10" t="s">
        <v>1092</v>
      </c>
      <c r="F8993" s="10" t="s">
        <v>764</v>
      </c>
      <c r="H8993" s="14">
        <v>5000</v>
      </c>
    </row>
    <row r="8994" spans="1:8" ht="19.5" customHeight="1" x14ac:dyDescent="0.25">
      <c r="A8994" s="4">
        <v>45474</v>
      </c>
      <c r="B8994" s="3">
        <v>2847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45474</v>
      </c>
      <c r="B8995" s="3">
        <v>2847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20</v>
      </c>
      <c r="E8996" s="10" t="s">
        <v>350</v>
      </c>
      <c r="H8996" s="14">
        <v>900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20</v>
      </c>
      <c r="E8997" s="10" t="s">
        <v>44</v>
      </c>
      <c r="H8997" s="14">
        <v>240</v>
      </c>
    </row>
    <row r="8998" spans="1:8" ht="19.5" customHeight="1" x14ac:dyDescent="0.25">
      <c r="A8998" s="4">
        <v>45476</v>
      </c>
      <c r="B8998" s="3">
        <v>2848</v>
      </c>
      <c r="C8998" s="10" t="s">
        <v>23</v>
      </c>
      <c r="D8998" s="10" t="s">
        <v>64</v>
      </c>
      <c r="E8998" s="10" t="s">
        <v>27</v>
      </c>
      <c r="H8998" s="14">
        <v>100</v>
      </c>
    </row>
    <row r="8999" spans="1:8" ht="19.5" customHeight="1" x14ac:dyDescent="0.25">
      <c r="A8999" s="4">
        <v>45476</v>
      </c>
      <c r="B8999" s="3">
        <v>2848</v>
      </c>
      <c r="C8999" s="10" t="s">
        <v>23</v>
      </c>
      <c r="D8999" s="10" t="s">
        <v>22</v>
      </c>
      <c r="H8999" s="14">
        <v>20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20</v>
      </c>
      <c r="E9000" s="10" t="s">
        <v>350</v>
      </c>
      <c r="H9000" s="14">
        <v>900</v>
      </c>
    </row>
    <row r="9001" spans="1:8" ht="19.5" customHeight="1" x14ac:dyDescent="0.25">
      <c r="A9001" s="4">
        <v>45478</v>
      </c>
      <c r="B9001" s="3">
        <v>2849</v>
      </c>
      <c r="C9001" s="10" t="s">
        <v>23</v>
      </c>
      <c r="D9001" s="10" t="s">
        <v>20</v>
      </c>
      <c r="E9001" s="10" t="s">
        <v>44</v>
      </c>
      <c r="H9001" s="14">
        <v>240</v>
      </c>
    </row>
    <row r="9002" spans="1:8" ht="19.5" customHeight="1" x14ac:dyDescent="0.25">
      <c r="A9002" s="4">
        <v>45478</v>
      </c>
      <c r="B9002" s="3">
        <v>2849</v>
      </c>
      <c r="C9002" s="10" t="s">
        <v>23</v>
      </c>
      <c r="D9002" s="10" t="s">
        <v>22</v>
      </c>
      <c r="H9002" s="14">
        <v>20</v>
      </c>
    </row>
    <row r="9003" spans="1:8" ht="19.5" customHeight="1" x14ac:dyDescent="0.25">
      <c r="A9003" s="4">
        <v>45480</v>
      </c>
      <c r="B9003" s="3">
        <v>2850</v>
      </c>
      <c r="C9003" s="10" t="s">
        <v>72</v>
      </c>
      <c r="D9003" s="10" t="s">
        <v>40</v>
      </c>
      <c r="E9003" s="10" t="s">
        <v>1092</v>
      </c>
      <c r="F9003" s="10" t="s">
        <v>902</v>
      </c>
      <c r="H9003" s="14">
        <v>5000</v>
      </c>
    </row>
    <row r="9004" spans="1:8" ht="19.5" customHeight="1" x14ac:dyDescent="0.25">
      <c r="A9004" s="4">
        <v>45480</v>
      </c>
      <c r="B9004" s="3">
        <v>2851</v>
      </c>
      <c r="C9004" s="10" t="s">
        <v>23</v>
      </c>
      <c r="D9004" s="10" t="s">
        <v>20</v>
      </c>
      <c r="E9004" s="10" t="s">
        <v>350</v>
      </c>
      <c r="H9004" s="14">
        <v>900</v>
      </c>
    </row>
    <row r="9005" spans="1:8" ht="19.5" customHeight="1" x14ac:dyDescent="0.25">
      <c r="A9005" s="4">
        <v>45480</v>
      </c>
      <c r="B9005" s="3">
        <v>2851</v>
      </c>
      <c r="C9005" s="10" t="s">
        <v>23</v>
      </c>
      <c r="D9005" s="10" t="s">
        <v>20</v>
      </c>
      <c r="E9005" s="10" t="s">
        <v>44</v>
      </c>
      <c r="H9005" s="14">
        <v>240</v>
      </c>
    </row>
    <row r="9006" spans="1:8" ht="19.5" customHeight="1" x14ac:dyDescent="0.25">
      <c r="A9006" s="4">
        <v>45480</v>
      </c>
      <c r="B9006" s="3">
        <v>2851</v>
      </c>
      <c r="C9006" s="10" t="s">
        <v>24</v>
      </c>
      <c r="D9006" s="10" t="s">
        <v>1205</v>
      </c>
      <c r="H9006" s="14">
        <v>800</v>
      </c>
    </row>
    <row r="9007" spans="1:8" ht="19.5" customHeight="1" x14ac:dyDescent="0.25">
      <c r="A9007" s="4">
        <v>45480</v>
      </c>
      <c r="B9007" s="3">
        <v>2851</v>
      </c>
      <c r="C9007" s="10" t="s">
        <v>24</v>
      </c>
      <c r="D9007" s="10" t="s">
        <v>174</v>
      </c>
      <c r="G9007" s="10">
        <v>4</v>
      </c>
      <c r="H9007" s="14">
        <v>1600</v>
      </c>
    </row>
    <row r="9008" spans="1:8" ht="19.5" customHeight="1" x14ac:dyDescent="0.25">
      <c r="A9008" s="4">
        <v>45480</v>
      </c>
      <c r="B9008" s="3">
        <v>2852</v>
      </c>
      <c r="C9008" s="10" t="s">
        <v>172</v>
      </c>
      <c r="D9008" s="10" t="s">
        <v>20</v>
      </c>
      <c r="H9008" s="14">
        <v>400</v>
      </c>
    </row>
    <row r="9009" spans="1:8" ht="19.5" customHeight="1" x14ac:dyDescent="0.25">
      <c r="A9009" s="4">
        <v>45480</v>
      </c>
      <c r="B9009" s="3">
        <v>2852</v>
      </c>
      <c r="C9009" s="10" t="s">
        <v>23</v>
      </c>
      <c r="D9009" s="10" t="s">
        <v>470</v>
      </c>
      <c r="H9009" s="14">
        <v>230</v>
      </c>
    </row>
    <row r="9010" spans="1:8" ht="19.5" customHeight="1" x14ac:dyDescent="0.25">
      <c r="A9010" s="4">
        <v>45480</v>
      </c>
      <c r="B9010" s="3">
        <v>2852</v>
      </c>
      <c r="C9010" s="10" t="s">
        <v>23</v>
      </c>
      <c r="D9010" s="10" t="s">
        <v>64</v>
      </c>
      <c r="H9010" s="14">
        <v>100</v>
      </c>
    </row>
    <row r="9011" spans="1:8" ht="19.5" customHeight="1" x14ac:dyDescent="0.25">
      <c r="A9011" s="4">
        <v>45482</v>
      </c>
      <c r="B9011" s="3">
        <v>2853</v>
      </c>
      <c r="C9011" s="10" t="s">
        <v>72</v>
      </c>
      <c r="D9011" s="10" t="s">
        <v>202</v>
      </c>
      <c r="E9011" s="10" t="s">
        <v>1013</v>
      </c>
      <c r="F9011" s="10" t="s">
        <v>25</v>
      </c>
      <c r="H9011" s="14">
        <v>5130</v>
      </c>
    </row>
    <row r="9012" spans="1:8" ht="19.5" customHeight="1" x14ac:dyDescent="0.25">
      <c r="A9012" s="4">
        <v>45482</v>
      </c>
      <c r="B9012" s="3">
        <v>2853</v>
      </c>
      <c r="C9012" s="10" t="s">
        <v>24</v>
      </c>
      <c r="D9012" s="10" t="s">
        <v>1205</v>
      </c>
      <c r="H9012" s="14">
        <v>200</v>
      </c>
    </row>
    <row r="9013" spans="1:8" ht="19.5" customHeight="1" x14ac:dyDescent="0.25">
      <c r="A9013" s="4">
        <v>45482</v>
      </c>
      <c r="B9013" s="3">
        <v>2853</v>
      </c>
      <c r="C9013" s="10" t="s">
        <v>23</v>
      </c>
      <c r="D9013" s="10" t="s">
        <v>64</v>
      </c>
      <c r="H9013" s="14">
        <v>100</v>
      </c>
    </row>
    <row r="9014" spans="1:8" ht="19.5" customHeight="1" x14ac:dyDescent="0.25">
      <c r="A9014" s="4">
        <v>45482</v>
      </c>
      <c r="B9014" s="3">
        <v>2854</v>
      </c>
      <c r="C9014" s="10" t="s">
        <v>23</v>
      </c>
      <c r="D9014" s="10" t="s">
        <v>20</v>
      </c>
      <c r="E9014" s="10" t="s">
        <v>350</v>
      </c>
      <c r="H9014" s="14">
        <v>900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20</v>
      </c>
      <c r="E9015" s="10" t="s">
        <v>44</v>
      </c>
      <c r="H9015" s="14">
        <v>240</v>
      </c>
    </row>
    <row r="9016" spans="1:8" ht="19.5" customHeight="1" x14ac:dyDescent="0.25">
      <c r="A9016" s="4">
        <v>45482</v>
      </c>
      <c r="B9016" s="3">
        <v>2854</v>
      </c>
      <c r="C9016" s="10" t="s">
        <v>172</v>
      </c>
      <c r="D9016" s="10" t="s">
        <v>22</v>
      </c>
      <c r="H9016" s="14">
        <v>100</v>
      </c>
    </row>
    <row r="9017" spans="1:8" ht="19.5" customHeight="1" x14ac:dyDescent="0.25">
      <c r="A9017" s="4">
        <v>45482</v>
      </c>
      <c r="B9017" s="3">
        <v>2854</v>
      </c>
      <c r="C9017" s="10" t="s">
        <v>23</v>
      </c>
      <c r="D9017" s="10" t="s">
        <v>22</v>
      </c>
      <c r="H9017" s="14">
        <v>300</v>
      </c>
    </row>
    <row r="9018" spans="1:8" ht="19.5" customHeight="1" x14ac:dyDescent="0.25">
      <c r="A9018" s="4">
        <v>45483</v>
      </c>
      <c r="B9018" s="3">
        <v>2855</v>
      </c>
      <c r="C9018" s="10" t="s">
        <v>72</v>
      </c>
      <c r="D9018" s="10" t="s">
        <v>202</v>
      </c>
      <c r="E9018" s="10" t="s">
        <v>1013</v>
      </c>
      <c r="F9018" s="10" t="s">
        <v>25</v>
      </c>
      <c r="H9018" s="14">
        <v>4085</v>
      </c>
    </row>
    <row r="9019" spans="1:8" ht="19.5" customHeight="1" x14ac:dyDescent="0.25">
      <c r="A9019" s="4">
        <v>45483</v>
      </c>
      <c r="B9019" s="3">
        <v>2855</v>
      </c>
      <c r="C9019" s="10" t="s">
        <v>72</v>
      </c>
      <c r="D9019" s="10" t="s">
        <v>202</v>
      </c>
      <c r="E9019" s="10" t="s">
        <v>1092</v>
      </c>
      <c r="F9019" s="10" t="s">
        <v>25</v>
      </c>
      <c r="H9019" s="14">
        <v>11000</v>
      </c>
    </row>
    <row r="9020" spans="1:8" ht="19.5" customHeight="1" x14ac:dyDescent="0.25">
      <c r="A9020" s="4">
        <v>45484</v>
      </c>
      <c r="B9020" s="3">
        <v>2856</v>
      </c>
      <c r="C9020" s="10" t="s">
        <v>72</v>
      </c>
      <c r="D9020" s="10" t="s">
        <v>202</v>
      </c>
      <c r="E9020" s="10" t="s">
        <v>1013</v>
      </c>
      <c r="F9020" s="10" t="s">
        <v>25</v>
      </c>
      <c r="H9020" s="14">
        <v>3420</v>
      </c>
    </row>
    <row r="9021" spans="1:8" ht="19.5" customHeight="1" x14ac:dyDescent="0.25">
      <c r="A9021" s="4">
        <v>45484</v>
      </c>
      <c r="B9021" s="3">
        <v>2856</v>
      </c>
      <c r="C9021" s="10" t="s">
        <v>24</v>
      </c>
      <c r="D9021" s="10" t="s">
        <v>1205</v>
      </c>
      <c r="H9021" s="14">
        <v>800</v>
      </c>
    </row>
    <row r="9022" spans="1:8" ht="19.5" customHeight="1" x14ac:dyDescent="0.25">
      <c r="A9022" s="4">
        <v>45484</v>
      </c>
      <c r="B9022" s="3">
        <v>2856</v>
      </c>
      <c r="C9022" s="10" t="s">
        <v>24</v>
      </c>
      <c r="D9022" s="10" t="s">
        <v>1205</v>
      </c>
      <c r="H9022" s="14">
        <v>200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20</v>
      </c>
      <c r="E9023" s="10" t="s">
        <v>350</v>
      </c>
      <c r="H9023" s="14">
        <v>900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20</v>
      </c>
      <c r="E9024" s="10" t="s">
        <v>44</v>
      </c>
      <c r="H9024" s="14">
        <v>240</v>
      </c>
    </row>
    <row r="9025" spans="1:8" ht="19.5" customHeight="1" x14ac:dyDescent="0.25">
      <c r="A9025" s="4">
        <v>45484</v>
      </c>
      <c r="B9025" s="3">
        <v>2857</v>
      </c>
      <c r="C9025" s="10" t="s">
        <v>23</v>
      </c>
      <c r="D9025" s="10" t="s">
        <v>192</v>
      </c>
      <c r="E9025" s="10" t="s">
        <v>211</v>
      </c>
      <c r="H9025" s="14">
        <v>30000</v>
      </c>
    </row>
    <row r="9026" spans="1:8" ht="19.5" customHeight="1" x14ac:dyDescent="0.25">
      <c r="A9026" s="4">
        <v>45484</v>
      </c>
      <c r="B9026" s="3">
        <v>2857</v>
      </c>
      <c r="C9026" s="10" t="s">
        <v>23</v>
      </c>
      <c r="D9026" s="10" t="s">
        <v>64</v>
      </c>
      <c r="E9026" s="10" t="s">
        <v>424</v>
      </c>
      <c r="H9026" s="14">
        <v>160</v>
      </c>
    </row>
    <row r="9027" spans="1:8" ht="19.5" customHeight="1" x14ac:dyDescent="0.25">
      <c r="A9027" s="4">
        <v>45486</v>
      </c>
      <c r="B9027" s="3">
        <v>2858</v>
      </c>
      <c r="C9027" s="10" t="s">
        <v>26</v>
      </c>
      <c r="D9027" s="10" t="s">
        <v>274</v>
      </c>
      <c r="E9027" s="10" t="s">
        <v>1518</v>
      </c>
      <c r="F9027" s="10" t="s">
        <v>217</v>
      </c>
      <c r="H9027" s="14">
        <v>3300</v>
      </c>
    </row>
    <row r="9028" spans="1:8" ht="19.5" customHeight="1" x14ac:dyDescent="0.25">
      <c r="A9028" s="4">
        <v>45486</v>
      </c>
      <c r="B9028" s="3">
        <v>2859</v>
      </c>
      <c r="C9028" s="10" t="s">
        <v>72</v>
      </c>
      <c r="D9028" s="10" t="s">
        <v>202</v>
      </c>
      <c r="E9028" s="10" t="s">
        <v>1013</v>
      </c>
      <c r="F9028" s="10" t="s">
        <v>25</v>
      </c>
      <c r="H9028" s="14">
        <v>3515</v>
      </c>
    </row>
    <row r="9029" spans="1:8" ht="19.5" customHeight="1" x14ac:dyDescent="0.25">
      <c r="A9029" s="4">
        <v>45486</v>
      </c>
      <c r="B9029" s="3">
        <v>2859</v>
      </c>
      <c r="C9029" s="10" t="s">
        <v>24</v>
      </c>
      <c r="D9029" s="10" t="s">
        <v>1205</v>
      </c>
      <c r="H9029" s="14">
        <v>1200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20</v>
      </c>
      <c r="E9030" s="10" t="s">
        <v>350</v>
      </c>
      <c r="H9030" s="14">
        <v>900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20</v>
      </c>
      <c r="E9031" s="10" t="s">
        <v>44</v>
      </c>
      <c r="H9031" s="14">
        <v>240</v>
      </c>
    </row>
    <row r="9032" spans="1:8" ht="19.5" customHeight="1" x14ac:dyDescent="0.25">
      <c r="A9032" s="4">
        <v>45486</v>
      </c>
      <c r="B9032" s="3">
        <v>2860</v>
      </c>
      <c r="C9032" s="10" t="s">
        <v>23</v>
      </c>
      <c r="D9032" s="10" t="s">
        <v>22</v>
      </c>
      <c r="H9032" s="14">
        <v>20</v>
      </c>
    </row>
    <row r="9033" spans="1:8" ht="19.5" customHeight="1" x14ac:dyDescent="0.25">
      <c r="A9033" s="4">
        <v>45486</v>
      </c>
      <c r="B9033" s="3">
        <v>2860</v>
      </c>
      <c r="C9033" s="10" t="s">
        <v>23</v>
      </c>
      <c r="D9033" s="10" t="s">
        <v>64</v>
      </c>
      <c r="E9033" s="10" t="s">
        <v>27</v>
      </c>
      <c r="H9033" s="14">
        <v>100</v>
      </c>
    </row>
    <row r="9034" spans="1:8" ht="19.5" customHeight="1" x14ac:dyDescent="0.25">
      <c r="A9034" s="4">
        <v>45488</v>
      </c>
      <c r="B9034" s="3">
        <v>2861</v>
      </c>
      <c r="C9034" s="10" t="s">
        <v>72</v>
      </c>
      <c r="D9034" s="10" t="s">
        <v>202</v>
      </c>
      <c r="E9034" s="10" t="s">
        <v>1013</v>
      </c>
      <c r="F9034" s="10" t="s">
        <v>25</v>
      </c>
      <c r="H9034" s="14">
        <v>3610</v>
      </c>
    </row>
    <row r="9035" spans="1:8" ht="19.5" customHeight="1" x14ac:dyDescent="0.25">
      <c r="A9035" s="4">
        <v>45488</v>
      </c>
      <c r="B9035" s="3">
        <v>2862</v>
      </c>
      <c r="C9035" s="10" t="s">
        <v>23</v>
      </c>
      <c r="D9035" s="10" t="s">
        <v>20</v>
      </c>
      <c r="E9035" s="10" t="s">
        <v>350</v>
      </c>
      <c r="H9035" s="14">
        <v>900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20</v>
      </c>
      <c r="E9036" s="10" t="s">
        <v>44</v>
      </c>
      <c r="H9036" s="14">
        <v>240</v>
      </c>
    </row>
    <row r="9037" spans="1:8" ht="19.5" customHeight="1" x14ac:dyDescent="0.25">
      <c r="A9037" s="4">
        <v>45488</v>
      </c>
      <c r="B9037" s="3">
        <v>2862</v>
      </c>
      <c r="C9037" s="10" t="s">
        <v>70</v>
      </c>
      <c r="D9037" s="10" t="s">
        <v>37</v>
      </c>
      <c r="E9037" s="10" t="s">
        <v>1511</v>
      </c>
      <c r="F9037" s="10" t="s">
        <v>273</v>
      </c>
      <c r="H9037" s="14">
        <v>8820</v>
      </c>
    </row>
    <row r="9038" spans="1:8" ht="19.5" customHeight="1" x14ac:dyDescent="0.25">
      <c r="A9038" s="4">
        <v>45488</v>
      </c>
      <c r="B9038" s="3">
        <v>2862</v>
      </c>
      <c r="C9038" s="10" t="s">
        <v>23</v>
      </c>
      <c r="D9038" s="10" t="s">
        <v>372</v>
      </c>
      <c r="E9038" s="10" t="s">
        <v>994</v>
      </c>
      <c r="F9038" s="10" t="s">
        <v>47</v>
      </c>
      <c r="H9038" s="14">
        <v>1040</v>
      </c>
    </row>
    <row r="9039" spans="1:8" ht="19.5" customHeight="1" x14ac:dyDescent="0.25">
      <c r="A9039" s="4">
        <v>45488</v>
      </c>
      <c r="B9039" s="3">
        <v>2863</v>
      </c>
      <c r="C9039" s="10" t="s">
        <v>26</v>
      </c>
      <c r="D9039" s="10" t="s">
        <v>274</v>
      </c>
      <c r="E9039" s="10" t="s">
        <v>1518</v>
      </c>
      <c r="F9039" s="10" t="s">
        <v>467</v>
      </c>
      <c r="H9039" s="14">
        <v>3300</v>
      </c>
    </row>
    <row r="9040" spans="1:8" ht="19.5" customHeight="1" x14ac:dyDescent="0.25">
      <c r="A9040" s="4">
        <v>45488</v>
      </c>
      <c r="B9040" s="3">
        <v>2864</v>
      </c>
      <c r="C9040" s="10" t="s">
        <v>26</v>
      </c>
      <c r="D9040" s="10" t="s">
        <v>274</v>
      </c>
      <c r="E9040" s="10" t="s">
        <v>1518</v>
      </c>
      <c r="F9040" s="10" t="s">
        <v>999</v>
      </c>
      <c r="H9040" s="14">
        <v>3300</v>
      </c>
    </row>
    <row r="9041" spans="1:8" ht="19.5" customHeight="1" x14ac:dyDescent="0.25">
      <c r="A9041" s="4">
        <v>45488</v>
      </c>
      <c r="B9041" s="3">
        <v>2865</v>
      </c>
      <c r="C9041" s="10" t="s">
        <v>26</v>
      </c>
      <c r="D9041" s="10" t="s">
        <v>274</v>
      </c>
      <c r="E9041" s="10" t="s">
        <v>1518</v>
      </c>
      <c r="F9041" s="10" t="s">
        <v>148</v>
      </c>
      <c r="H9041" s="14">
        <v>2500</v>
      </c>
    </row>
    <row r="9042" spans="1:8" ht="19.5" customHeight="1" x14ac:dyDescent="0.25">
      <c r="A9042" s="4">
        <v>45489</v>
      </c>
      <c r="B9042" s="3">
        <v>2866</v>
      </c>
      <c r="C9042" s="10" t="s">
        <v>26</v>
      </c>
      <c r="D9042" s="10" t="s">
        <v>274</v>
      </c>
      <c r="E9042" s="10" t="s">
        <v>1518</v>
      </c>
      <c r="F9042" s="10" t="s">
        <v>770</v>
      </c>
      <c r="H9042" s="14">
        <v>5000</v>
      </c>
    </row>
    <row r="9043" spans="1:8" ht="19.5" customHeight="1" x14ac:dyDescent="0.25">
      <c r="A9043" s="4">
        <v>45489</v>
      </c>
      <c r="B9043" s="3">
        <v>2867</v>
      </c>
      <c r="C9043" s="10" t="s">
        <v>26</v>
      </c>
      <c r="D9043" s="10" t="s">
        <v>274</v>
      </c>
      <c r="E9043" s="10" t="s">
        <v>1518</v>
      </c>
      <c r="F9043" s="10" t="s">
        <v>30</v>
      </c>
      <c r="H9043" s="14">
        <v>3300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20</v>
      </c>
      <c r="E9044" s="10" t="s">
        <v>350</v>
      </c>
      <c r="H9044" s="14">
        <v>900</v>
      </c>
    </row>
    <row r="9045" spans="1:8" ht="19.5" customHeight="1" x14ac:dyDescent="0.25">
      <c r="A9045" s="4">
        <v>45490</v>
      </c>
      <c r="B9045" s="3">
        <v>2868</v>
      </c>
      <c r="C9045" s="10" t="s">
        <v>23</v>
      </c>
      <c r="D9045" s="10" t="s">
        <v>20</v>
      </c>
      <c r="E9045" s="10" t="s">
        <v>44</v>
      </c>
      <c r="H9045" s="14">
        <v>240</v>
      </c>
    </row>
    <row r="9046" spans="1:8" ht="19.5" customHeight="1" x14ac:dyDescent="0.25">
      <c r="A9046" s="4">
        <v>45490</v>
      </c>
      <c r="B9046" s="3">
        <v>2868</v>
      </c>
      <c r="C9046" s="10" t="s">
        <v>23</v>
      </c>
      <c r="D9046" s="10" t="s">
        <v>22</v>
      </c>
      <c r="H9046" s="14">
        <v>50</v>
      </c>
    </row>
    <row r="9047" spans="1:8" ht="19.5" customHeight="1" x14ac:dyDescent="0.25">
      <c r="A9047" s="4">
        <v>45490</v>
      </c>
      <c r="B9047" s="3">
        <v>2868</v>
      </c>
      <c r="C9047" s="10" t="s">
        <v>70</v>
      </c>
      <c r="D9047" s="10" t="s">
        <v>582</v>
      </c>
      <c r="H9047" s="14">
        <v>350</v>
      </c>
    </row>
    <row r="9048" spans="1:8" ht="19.5" customHeight="1" x14ac:dyDescent="0.25">
      <c r="A9048" s="4">
        <v>45490</v>
      </c>
      <c r="B9048" s="3">
        <v>2869</v>
      </c>
      <c r="C9048" s="10" t="s">
        <v>26</v>
      </c>
      <c r="D9048" s="10" t="s">
        <v>216</v>
      </c>
      <c r="E9048" s="10" t="s">
        <v>1511</v>
      </c>
      <c r="F9048" s="10" t="s">
        <v>1012</v>
      </c>
      <c r="H9048" s="14">
        <v>5000</v>
      </c>
    </row>
    <row r="9049" spans="1:8" ht="19.5" customHeight="1" x14ac:dyDescent="0.25">
      <c r="A9049" s="4">
        <v>45490</v>
      </c>
      <c r="B9049" s="3">
        <v>2869</v>
      </c>
      <c r="C9049" s="10" t="s">
        <v>23</v>
      </c>
      <c r="D9049" s="10" t="s">
        <v>29</v>
      </c>
      <c r="H9049" s="14">
        <v>220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20</v>
      </c>
      <c r="E9050" s="10" t="s">
        <v>350</v>
      </c>
      <c r="H9050" s="14">
        <v>900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20</v>
      </c>
      <c r="E9051" s="10" t="s">
        <v>44</v>
      </c>
      <c r="H9051" s="14">
        <v>240</v>
      </c>
    </row>
    <row r="9052" spans="1:8" ht="19.5" customHeight="1" x14ac:dyDescent="0.25">
      <c r="A9052" s="4">
        <v>45492</v>
      </c>
      <c r="B9052" s="3">
        <v>2870</v>
      </c>
      <c r="C9052" s="10" t="s">
        <v>23</v>
      </c>
      <c r="D9052" s="10" t="s">
        <v>22</v>
      </c>
      <c r="H9052" s="14">
        <v>40</v>
      </c>
    </row>
    <row r="9053" spans="1:8" ht="19.5" customHeight="1" x14ac:dyDescent="0.25">
      <c r="A9053" s="4">
        <v>45492</v>
      </c>
      <c r="B9053" s="3">
        <v>2870</v>
      </c>
      <c r="C9053" s="10" t="s">
        <v>23</v>
      </c>
      <c r="D9053" s="10" t="s">
        <v>564</v>
      </c>
      <c r="H9053" s="14">
        <v>200</v>
      </c>
    </row>
    <row r="9054" spans="1:8" ht="19.5" customHeight="1" x14ac:dyDescent="0.25">
      <c r="A9054" s="4">
        <v>45494</v>
      </c>
      <c r="B9054" s="3">
        <v>2871</v>
      </c>
      <c r="C9054" s="10" t="s">
        <v>72</v>
      </c>
      <c r="D9054" s="10" t="s">
        <v>202</v>
      </c>
      <c r="E9054" s="10" t="s">
        <v>1013</v>
      </c>
      <c r="F9054" s="10" t="s">
        <v>25</v>
      </c>
      <c r="H9054" s="14">
        <v>6080</v>
      </c>
    </row>
    <row r="9055" spans="1:8" ht="19.5" customHeight="1" x14ac:dyDescent="0.25">
      <c r="A9055" s="4">
        <v>45494</v>
      </c>
      <c r="B9055" s="3">
        <v>2871</v>
      </c>
      <c r="C9055" s="10" t="s">
        <v>24</v>
      </c>
      <c r="D9055" s="10" t="s">
        <v>1205</v>
      </c>
      <c r="H9055" s="14">
        <v>400</v>
      </c>
    </row>
    <row r="9056" spans="1:8" ht="19.5" customHeight="1" x14ac:dyDescent="0.25">
      <c r="A9056" s="4">
        <v>45494</v>
      </c>
      <c r="B9056" s="3">
        <v>2871</v>
      </c>
      <c r="C9056" s="10" t="s">
        <v>24</v>
      </c>
      <c r="D9056" s="10" t="s">
        <v>1205</v>
      </c>
      <c r="H9056" s="14">
        <v>200</v>
      </c>
    </row>
    <row r="9057" spans="1:8" ht="19.5" customHeight="1" x14ac:dyDescent="0.25">
      <c r="A9057" s="4">
        <v>45494</v>
      </c>
      <c r="B9057" s="3">
        <v>2872</v>
      </c>
      <c r="C9057" s="10" t="s">
        <v>926</v>
      </c>
      <c r="D9057" s="10" t="s">
        <v>58</v>
      </c>
      <c r="G9057" s="10">
        <v>7</v>
      </c>
      <c r="H9057" s="14">
        <v>1680</v>
      </c>
    </row>
    <row r="9058" spans="1:8" ht="19.5" customHeight="1" x14ac:dyDescent="0.25">
      <c r="A9058" s="4">
        <v>45494</v>
      </c>
      <c r="B9058" s="3">
        <v>2872</v>
      </c>
      <c r="C9058" s="10" t="s">
        <v>926</v>
      </c>
      <c r="D9058" s="10" t="s">
        <v>58</v>
      </c>
      <c r="E9058" s="10" t="s">
        <v>935</v>
      </c>
      <c r="H9058" s="14">
        <v>150</v>
      </c>
    </row>
    <row r="9059" spans="1:8" ht="19.5" customHeight="1" x14ac:dyDescent="0.25">
      <c r="A9059" s="4">
        <v>45494</v>
      </c>
      <c r="B9059" s="3">
        <v>2872</v>
      </c>
      <c r="C9059" s="10" t="s">
        <v>23</v>
      </c>
      <c r="D9059" s="10" t="s">
        <v>372</v>
      </c>
      <c r="E9059" s="10" t="s">
        <v>1495</v>
      </c>
      <c r="H9059" s="14">
        <v>150</v>
      </c>
    </row>
    <row r="9060" spans="1:8" ht="19.5" customHeight="1" x14ac:dyDescent="0.25">
      <c r="A9060" s="4">
        <v>45494</v>
      </c>
      <c r="B9060" s="3">
        <v>2872</v>
      </c>
      <c r="C9060" s="10" t="s">
        <v>23</v>
      </c>
      <c r="D9060" s="10" t="s">
        <v>64</v>
      </c>
      <c r="E9060" s="10" t="s">
        <v>424</v>
      </c>
      <c r="H9060" s="14">
        <v>330</v>
      </c>
    </row>
    <row r="9061" spans="1:8" ht="19.5" customHeight="1" x14ac:dyDescent="0.25">
      <c r="A9061" s="4">
        <v>45494</v>
      </c>
      <c r="B9061" s="3">
        <v>2873</v>
      </c>
      <c r="C9061" s="10" t="s">
        <v>72</v>
      </c>
      <c r="D9061" s="10" t="s">
        <v>40</v>
      </c>
      <c r="E9061" s="10" t="s">
        <v>1092</v>
      </c>
      <c r="F9061" s="10" t="s">
        <v>764</v>
      </c>
      <c r="H9061" s="14">
        <v>10000</v>
      </c>
    </row>
    <row r="9062" spans="1:8" ht="19.5" customHeight="1" x14ac:dyDescent="0.25">
      <c r="A9062" s="4">
        <v>45494</v>
      </c>
      <c r="B9062" s="3">
        <v>2874</v>
      </c>
      <c r="C9062" s="10" t="s">
        <v>72</v>
      </c>
      <c r="D9062" s="10" t="s">
        <v>40</v>
      </c>
      <c r="E9062" s="10" t="s">
        <v>1092</v>
      </c>
      <c r="F9062" s="10" t="s">
        <v>1202</v>
      </c>
      <c r="H9062" s="14">
        <v>5000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20</v>
      </c>
      <c r="E9063" s="10" t="s">
        <v>350</v>
      </c>
      <c r="H9063" s="14">
        <v>900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20</v>
      </c>
      <c r="E9064" s="10" t="s">
        <v>44</v>
      </c>
      <c r="H9064" s="14">
        <v>240</v>
      </c>
    </row>
    <row r="9065" spans="1:8" ht="19.5" customHeight="1" x14ac:dyDescent="0.25">
      <c r="A9065" s="4">
        <v>45494</v>
      </c>
      <c r="B9065" s="3">
        <v>2875</v>
      </c>
      <c r="C9065" s="10" t="s">
        <v>23</v>
      </c>
      <c r="D9065" s="10" t="s">
        <v>372</v>
      </c>
      <c r="E9065" s="10" t="s">
        <v>211</v>
      </c>
      <c r="H9065" s="14">
        <v>230</v>
      </c>
    </row>
    <row r="9066" spans="1:8" ht="19.5" customHeight="1" x14ac:dyDescent="0.25">
      <c r="A9066" s="4">
        <v>45494</v>
      </c>
      <c r="B9066" s="3">
        <v>2875</v>
      </c>
      <c r="C9066" s="10" t="s">
        <v>23</v>
      </c>
      <c r="D9066" s="10" t="s">
        <v>64</v>
      </c>
      <c r="E9066" s="10" t="s">
        <v>424</v>
      </c>
      <c r="H9066" s="14">
        <v>100</v>
      </c>
    </row>
    <row r="9067" spans="1:8" ht="19.5" customHeight="1" x14ac:dyDescent="0.25">
      <c r="A9067" s="4">
        <v>45494</v>
      </c>
      <c r="B9067" s="3">
        <v>2876</v>
      </c>
      <c r="C9067" s="10" t="s">
        <v>24</v>
      </c>
      <c r="D9067" s="10" t="s">
        <v>174</v>
      </c>
      <c r="G9067" s="10">
        <v>17</v>
      </c>
      <c r="H9067" s="14">
        <v>9800</v>
      </c>
    </row>
    <row r="9068" spans="1:8" ht="19.5" customHeight="1" x14ac:dyDescent="0.25">
      <c r="A9068" s="4">
        <v>45495</v>
      </c>
      <c r="B9068" s="3">
        <v>2877</v>
      </c>
      <c r="C9068" s="10" t="s">
        <v>72</v>
      </c>
      <c r="D9068" s="10" t="s">
        <v>202</v>
      </c>
      <c r="E9068" s="10" t="s">
        <v>1013</v>
      </c>
      <c r="F9068" s="10" t="s">
        <v>25</v>
      </c>
      <c r="H9068" s="14">
        <v>2280</v>
      </c>
    </row>
    <row r="9069" spans="1:8" ht="19.5" customHeight="1" x14ac:dyDescent="0.25">
      <c r="A9069" s="4">
        <v>45495</v>
      </c>
      <c r="B9069" s="3">
        <v>2877</v>
      </c>
      <c r="C9069" s="10" t="s">
        <v>24</v>
      </c>
      <c r="D9069" s="10" t="s">
        <v>1205</v>
      </c>
      <c r="H9069" s="14">
        <v>400</v>
      </c>
    </row>
    <row r="9070" spans="1:8" ht="19.5" customHeight="1" x14ac:dyDescent="0.25">
      <c r="A9070" s="4">
        <v>45495</v>
      </c>
      <c r="B9070" s="3">
        <v>2878</v>
      </c>
      <c r="C9070" s="10" t="s">
        <v>24</v>
      </c>
      <c r="D9070" s="10" t="s">
        <v>174</v>
      </c>
      <c r="G9070" s="10">
        <v>7</v>
      </c>
      <c r="H9070" s="14">
        <v>4200</v>
      </c>
    </row>
    <row r="9071" spans="1:8" ht="19.5" customHeight="1" x14ac:dyDescent="0.25">
      <c r="A9071" s="4">
        <v>45496</v>
      </c>
      <c r="B9071" s="3">
        <v>2879</v>
      </c>
      <c r="C9071" s="10" t="s">
        <v>23</v>
      </c>
      <c r="D9071" s="10" t="s">
        <v>20</v>
      </c>
      <c r="E9071" s="10" t="s">
        <v>350</v>
      </c>
      <c r="H9071" s="14">
        <v>900</v>
      </c>
    </row>
    <row r="9072" spans="1:8" ht="19.5" customHeight="1" x14ac:dyDescent="0.25">
      <c r="A9072" s="4">
        <v>45496</v>
      </c>
      <c r="B9072" s="3">
        <v>2879</v>
      </c>
      <c r="C9072" s="10" t="s">
        <v>23</v>
      </c>
      <c r="D9072" s="10" t="s">
        <v>20</v>
      </c>
      <c r="E9072" s="10" t="s">
        <v>44</v>
      </c>
      <c r="H9072" s="14">
        <v>340</v>
      </c>
    </row>
    <row r="9073" spans="1:8" ht="19.5" customHeight="1" x14ac:dyDescent="0.25">
      <c r="A9073" s="4">
        <v>45496</v>
      </c>
      <c r="B9073" s="3">
        <v>2879</v>
      </c>
      <c r="C9073" s="10" t="s">
        <v>24</v>
      </c>
      <c r="D9073" s="10" t="s">
        <v>174</v>
      </c>
      <c r="G9073" s="10">
        <v>14</v>
      </c>
      <c r="H9073" s="14">
        <v>8400</v>
      </c>
    </row>
    <row r="9074" spans="1:8" ht="19.5" customHeight="1" x14ac:dyDescent="0.25">
      <c r="A9074" s="4">
        <v>45496</v>
      </c>
      <c r="B9074" s="3">
        <v>2879</v>
      </c>
      <c r="C9074" s="10" t="s">
        <v>24</v>
      </c>
      <c r="D9074" s="10" t="s">
        <v>60</v>
      </c>
      <c r="E9074" s="10" t="s">
        <v>890</v>
      </c>
      <c r="H9074" s="14">
        <v>200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513</v>
      </c>
      <c r="E9075" s="10" t="s">
        <v>992</v>
      </c>
      <c r="H9075" s="14">
        <v>400</v>
      </c>
    </row>
    <row r="9076" spans="1:8" ht="19.5" customHeight="1" x14ac:dyDescent="0.25">
      <c r="A9076" s="4">
        <v>45496</v>
      </c>
      <c r="B9076" s="3">
        <v>2880</v>
      </c>
      <c r="C9076" s="10" t="s">
        <v>24</v>
      </c>
      <c r="D9076" s="10" t="s">
        <v>1205</v>
      </c>
      <c r="H9076" s="14">
        <v>400</v>
      </c>
    </row>
    <row r="9077" spans="1:8" ht="19.5" customHeight="1" x14ac:dyDescent="0.25">
      <c r="A9077" s="4">
        <v>45496</v>
      </c>
      <c r="B9077" s="3">
        <v>2880</v>
      </c>
      <c r="C9077" s="10" t="s">
        <v>24</v>
      </c>
      <c r="D9077" s="10" t="s">
        <v>1205</v>
      </c>
      <c r="H9077" s="14">
        <v>200</v>
      </c>
    </row>
    <row r="9078" spans="1:8" ht="19.5" customHeight="1" x14ac:dyDescent="0.25">
      <c r="A9078" s="4">
        <v>45497</v>
      </c>
      <c r="B9078" s="3">
        <v>2881</v>
      </c>
      <c r="C9078" s="10" t="s">
        <v>72</v>
      </c>
      <c r="D9078" s="10" t="s">
        <v>202</v>
      </c>
      <c r="E9078" s="10" t="s">
        <v>1013</v>
      </c>
      <c r="F9078" s="10" t="s">
        <v>25</v>
      </c>
      <c r="H9078" s="14">
        <v>2850</v>
      </c>
    </row>
    <row r="9079" spans="1:8" ht="19.5" customHeight="1" x14ac:dyDescent="0.25">
      <c r="A9079" s="4">
        <v>45497</v>
      </c>
      <c r="B9079" s="3">
        <v>2881</v>
      </c>
      <c r="C9079" s="10" t="s">
        <v>24</v>
      </c>
      <c r="D9079" s="10" t="s">
        <v>1205</v>
      </c>
      <c r="H9079" s="14">
        <v>400</v>
      </c>
    </row>
    <row r="9080" spans="1:8" ht="19.5" customHeight="1" x14ac:dyDescent="0.25">
      <c r="A9080" s="4">
        <v>45497</v>
      </c>
      <c r="B9080" s="3">
        <v>2882</v>
      </c>
      <c r="C9080" s="10" t="s">
        <v>24</v>
      </c>
      <c r="D9080" s="10" t="s">
        <v>174</v>
      </c>
      <c r="G9080" s="10">
        <v>11</v>
      </c>
      <c r="H9080" s="14">
        <v>6600</v>
      </c>
    </row>
    <row r="9081" spans="1:8" ht="19.5" customHeight="1" x14ac:dyDescent="0.25">
      <c r="A9081" s="4">
        <v>45497</v>
      </c>
      <c r="B9081" s="3">
        <v>2882</v>
      </c>
      <c r="C9081" s="10" t="s">
        <v>23</v>
      </c>
      <c r="D9081" s="10" t="s">
        <v>29</v>
      </c>
      <c r="E9081" s="10" t="s">
        <v>1519</v>
      </c>
      <c r="F9081" s="10" t="s">
        <v>47</v>
      </c>
      <c r="H9081" s="14">
        <v>300</v>
      </c>
    </row>
    <row r="9082" spans="1:8" ht="19.5" customHeight="1" x14ac:dyDescent="0.25">
      <c r="A9082" s="4">
        <v>45497</v>
      </c>
      <c r="B9082" s="3">
        <v>2882</v>
      </c>
      <c r="C9082" s="10" t="s">
        <v>23</v>
      </c>
      <c r="D9082" s="10" t="s">
        <v>22</v>
      </c>
      <c r="E9082" s="10" t="s">
        <v>1040</v>
      </c>
      <c r="H9082" s="14">
        <v>600</v>
      </c>
    </row>
    <row r="9083" spans="1:8" ht="19.5" customHeight="1" x14ac:dyDescent="0.25">
      <c r="A9083" s="4">
        <v>45498</v>
      </c>
      <c r="B9083" s="3">
        <v>2883</v>
      </c>
      <c r="C9083" s="10" t="s">
        <v>24</v>
      </c>
      <c r="D9083" s="10" t="s">
        <v>202</v>
      </c>
      <c r="E9083" s="10" t="s">
        <v>1013</v>
      </c>
      <c r="F9083" s="10" t="s">
        <v>25</v>
      </c>
      <c r="H9083" s="14">
        <v>2250</v>
      </c>
    </row>
    <row r="9084" spans="1:8" ht="19.5" customHeight="1" x14ac:dyDescent="0.25">
      <c r="A9084" s="4">
        <v>45498</v>
      </c>
      <c r="B9084" s="3">
        <v>2883</v>
      </c>
      <c r="C9084" s="10" t="s">
        <v>24</v>
      </c>
      <c r="D9084" s="10" t="s">
        <v>1205</v>
      </c>
      <c r="H9084" s="14">
        <v>400</v>
      </c>
    </row>
    <row r="9085" spans="1:8" ht="19.5" customHeight="1" x14ac:dyDescent="0.25">
      <c r="A9085" s="4">
        <v>45498</v>
      </c>
      <c r="B9085" s="3">
        <v>2883</v>
      </c>
      <c r="C9085" s="10" t="s">
        <v>23</v>
      </c>
      <c r="D9085" s="10" t="s">
        <v>64</v>
      </c>
      <c r="H9085" s="14">
        <v>200</v>
      </c>
    </row>
    <row r="9086" spans="1:8" ht="19.5" customHeight="1" x14ac:dyDescent="0.25">
      <c r="A9086" s="4">
        <v>45498</v>
      </c>
      <c r="B9086" s="3">
        <v>2884</v>
      </c>
      <c r="C9086" s="10" t="s">
        <v>23</v>
      </c>
      <c r="D9086" s="10" t="s">
        <v>20</v>
      </c>
      <c r="E9086" s="10" t="s">
        <v>350</v>
      </c>
      <c r="H9086" s="14">
        <v>900</v>
      </c>
    </row>
    <row r="9087" spans="1:8" ht="19.5" customHeight="1" x14ac:dyDescent="0.25">
      <c r="A9087" s="4">
        <v>45498</v>
      </c>
      <c r="B9087" s="3">
        <v>2884</v>
      </c>
      <c r="C9087" s="10" t="s">
        <v>23</v>
      </c>
      <c r="D9087" s="10" t="s">
        <v>20</v>
      </c>
      <c r="E9087" s="10" t="s">
        <v>44</v>
      </c>
      <c r="H9087" s="14">
        <v>340</v>
      </c>
    </row>
    <row r="9088" spans="1:8" ht="19.5" customHeight="1" x14ac:dyDescent="0.25">
      <c r="A9088" s="4">
        <v>45498</v>
      </c>
      <c r="B9088" s="3">
        <v>2884</v>
      </c>
      <c r="C9088" s="10" t="s">
        <v>24</v>
      </c>
      <c r="D9088" s="10" t="s">
        <v>174</v>
      </c>
      <c r="G9088" s="10">
        <v>8</v>
      </c>
      <c r="H9088" s="14">
        <v>4800</v>
      </c>
    </row>
    <row r="9089" spans="1:8" ht="19.5" customHeight="1" x14ac:dyDescent="0.25">
      <c r="A9089" s="4">
        <v>45498</v>
      </c>
      <c r="B9089" s="3">
        <v>2884</v>
      </c>
      <c r="C9089" s="10" t="s">
        <v>172</v>
      </c>
      <c r="D9089" s="10" t="s">
        <v>20</v>
      </c>
      <c r="H9089" s="14">
        <v>650</v>
      </c>
    </row>
    <row r="9090" spans="1:8" ht="19.5" customHeight="1" x14ac:dyDescent="0.25">
      <c r="A9090" s="4">
        <v>45500</v>
      </c>
      <c r="B9090" s="3">
        <v>2885</v>
      </c>
      <c r="C9090" s="10" t="s">
        <v>72</v>
      </c>
      <c r="D9090" s="10" t="s">
        <v>202</v>
      </c>
      <c r="E9090" s="10" t="s">
        <v>1013</v>
      </c>
      <c r="F9090" s="10" t="s">
        <v>25</v>
      </c>
      <c r="H9090" s="14">
        <v>2280</v>
      </c>
    </row>
    <row r="9091" spans="1:8" ht="19.5" customHeight="1" x14ac:dyDescent="0.25">
      <c r="A9091" s="4">
        <v>45500</v>
      </c>
      <c r="B9091" s="3">
        <v>2885</v>
      </c>
      <c r="C9091" s="10" t="s">
        <v>24</v>
      </c>
      <c r="D9091" s="10" t="s">
        <v>1205</v>
      </c>
      <c r="H9091" s="14">
        <v>400</v>
      </c>
    </row>
    <row r="9092" spans="1:8" ht="19.5" customHeight="1" x14ac:dyDescent="0.25">
      <c r="A9092" s="4">
        <v>45500</v>
      </c>
      <c r="B9092" s="3">
        <v>2885</v>
      </c>
      <c r="C9092" s="10" t="s">
        <v>24</v>
      </c>
      <c r="D9092" s="10" t="s">
        <v>513</v>
      </c>
      <c r="E9092" s="10" t="s">
        <v>279</v>
      </c>
      <c r="H9092" s="14">
        <v>100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20</v>
      </c>
      <c r="E9093" s="10" t="s">
        <v>350</v>
      </c>
      <c r="H9093" s="14">
        <v>900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20</v>
      </c>
      <c r="E9094" s="10" t="s">
        <v>44</v>
      </c>
      <c r="H9094" s="14">
        <v>340</v>
      </c>
    </row>
    <row r="9095" spans="1:8" ht="19.5" customHeight="1" x14ac:dyDescent="0.25">
      <c r="A9095" s="4">
        <v>45500</v>
      </c>
      <c r="B9095" s="3">
        <v>2886</v>
      </c>
      <c r="C9095" s="10" t="s">
        <v>23</v>
      </c>
      <c r="D9095" s="10" t="s">
        <v>22</v>
      </c>
      <c r="H9095" s="14">
        <v>40</v>
      </c>
    </row>
    <row r="9096" spans="1:8" ht="19.5" customHeight="1" x14ac:dyDescent="0.25">
      <c r="A9096" s="4">
        <v>45500</v>
      </c>
      <c r="B9096" s="3">
        <v>2886</v>
      </c>
      <c r="C9096" s="10" t="s">
        <v>23</v>
      </c>
      <c r="D9096" s="10" t="s">
        <v>64</v>
      </c>
      <c r="E9096" s="10" t="s">
        <v>424</v>
      </c>
      <c r="H9096" s="14">
        <v>100</v>
      </c>
    </row>
    <row r="9097" spans="1:8" ht="19.5" customHeight="1" x14ac:dyDescent="0.25">
      <c r="A9097" s="4">
        <v>45500</v>
      </c>
      <c r="B9097" s="3">
        <v>2887</v>
      </c>
      <c r="C9097" s="10" t="s">
        <v>26</v>
      </c>
      <c r="D9097" s="10" t="s">
        <v>216</v>
      </c>
      <c r="E9097" s="10" t="s">
        <v>1518</v>
      </c>
      <c r="F9097" s="10" t="s">
        <v>999</v>
      </c>
      <c r="H9097" s="14">
        <v>3300</v>
      </c>
    </row>
    <row r="9098" spans="1:8" ht="19.5" customHeight="1" x14ac:dyDescent="0.25">
      <c r="A9098" s="4">
        <v>45501</v>
      </c>
      <c r="B9098" s="3">
        <v>2888</v>
      </c>
      <c r="C9098" s="10" t="s">
        <v>26</v>
      </c>
      <c r="D9098" s="10" t="s">
        <v>216</v>
      </c>
      <c r="E9098" s="10" t="s">
        <v>1518</v>
      </c>
      <c r="F9098" s="10" t="s">
        <v>217</v>
      </c>
      <c r="H9098" s="14">
        <v>3300</v>
      </c>
    </row>
    <row r="9099" spans="1:8" ht="19.5" customHeight="1" x14ac:dyDescent="0.25">
      <c r="A9099" s="4">
        <v>45501</v>
      </c>
      <c r="B9099" s="3">
        <v>2889</v>
      </c>
      <c r="C9099" s="10" t="s">
        <v>26</v>
      </c>
      <c r="D9099" s="10" t="s">
        <v>216</v>
      </c>
      <c r="E9099" s="10" t="s">
        <v>1518</v>
      </c>
      <c r="F9099" s="10" t="s">
        <v>770</v>
      </c>
      <c r="H9099" s="14">
        <v>5000</v>
      </c>
    </row>
    <row r="9100" spans="1:8" ht="19.5" customHeight="1" x14ac:dyDescent="0.25">
      <c r="A9100" s="4">
        <v>45501</v>
      </c>
      <c r="B9100" s="3">
        <v>2890</v>
      </c>
      <c r="C9100" s="10" t="s">
        <v>72</v>
      </c>
      <c r="D9100" s="10" t="s">
        <v>202</v>
      </c>
      <c r="E9100" s="10" t="s">
        <v>1013</v>
      </c>
      <c r="F9100" s="10" t="s">
        <v>25</v>
      </c>
      <c r="H9100" s="14">
        <v>1710</v>
      </c>
    </row>
    <row r="9101" spans="1:8" ht="19.5" customHeight="1" x14ac:dyDescent="0.25">
      <c r="A9101" s="4">
        <v>45501</v>
      </c>
      <c r="B9101" s="3">
        <v>2890</v>
      </c>
      <c r="C9101" s="10" t="s">
        <v>24</v>
      </c>
      <c r="D9101" s="10" t="s">
        <v>513</v>
      </c>
      <c r="E9101" s="10" t="s">
        <v>857</v>
      </c>
      <c r="H9101" s="14">
        <v>600</v>
      </c>
    </row>
    <row r="9102" spans="1:8" ht="19.5" customHeight="1" x14ac:dyDescent="0.25">
      <c r="A9102" s="4">
        <v>45501</v>
      </c>
      <c r="B9102" s="3">
        <v>2891</v>
      </c>
      <c r="C9102" s="10" t="s">
        <v>24</v>
      </c>
      <c r="D9102" s="10" t="s">
        <v>174</v>
      </c>
      <c r="H9102" s="14">
        <v>4200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64</v>
      </c>
      <c r="E9103" s="10" t="s">
        <v>27</v>
      </c>
      <c r="H9103" s="14">
        <v>200</v>
      </c>
    </row>
    <row r="9104" spans="1:8" ht="19.5" customHeight="1" x14ac:dyDescent="0.25">
      <c r="A9104" s="4">
        <v>45501</v>
      </c>
      <c r="B9104" s="3">
        <v>2891</v>
      </c>
      <c r="C9104" s="10" t="s">
        <v>23</v>
      </c>
      <c r="D9104" s="10" t="s">
        <v>29</v>
      </c>
      <c r="H9104" s="14">
        <v>480</v>
      </c>
    </row>
    <row r="9105" spans="1:8" ht="19.5" customHeight="1" x14ac:dyDescent="0.25">
      <c r="A9105" s="4">
        <v>45501</v>
      </c>
      <c r="B9105" s="3">
        <v>2891</v>
      </c>
      <c r="C9105" s="10" t="s">
        <v>23</v>
      </c>
      <c r="D9105" s="10" t="s">
        <v>22</v>
      </c>
      <c r="H9105" s="14">
        <v>20</v>
      </c>
    </row>
    <row r="9106" spans="1:8" ht="19.5" customHeight="1" x14ac:dyDescent="0.25">
      <c r="A9106" s="4">
        <v>45502</v>
      </c>
      <c r="B9106" s="3">
        <v>2892</v>
      </c>
      <c r="C9106" s="10" t="s">
        <v>23</v>
      </c>
      <c r="D9106" s="10" t="s">
        <v>20</v>
      </c>
      <c r="E9106" s="10" t="s">
        <v>350</v>
      </c>
      <c r="H9106" s="14">
        <v>900</v>
      </c>
    </row>
    <row r="9107" spans="1:8" ht="19.5" customHeight="1" x14ac:dyDescent="0.25">
      <c r="A9107" s="4">
        <v>45502</v>
      </c>
      <c r="B9107" s="3">
        <v>2892</v>
      </c>
      <c r="C9107" s="10" t="s">
        <v>23</v>
      </c>
      <c r="D9107" s="10" t="s">
        <v>20</v>
      </c>
      <c r="E9107" s="10" t="s">
        <v>44</v>
      </c>
      <c r="H9107" s="14">
        <v>340</v>
      </c>
    </row>
    <row r="9108" spans="1:8" ht="19.5" customHeight="1" x14ac:dyDescent="0.25">
      <c r="A9108" s="4">
        <v>45502</v>
      </c>
      <c r="B9108" s="3">
        <v>2892</v>
      </c>
      <c r="C9108" s="10" t="s">
        <v>24</v>
      </c>
      <c r="D9108" s="10" t="s">
        <v>174</v>
      </c>
      <c r="G9108" s="10">
        <v>11</v>
      </c>
      <c r="H9108" s="14">
        <v>6600</v>
      </c>
    </row>
    <row r="9109" spans="1:8" ht="19.5" customHeight="1" x14ac:dyDescent="0.25">
      <c r="A9109" s="4">
        <v>45502</v>
      </c>
      <c r="B9109" s="3">
        <v>2892</v>
      </c>
      <c r="C9109" s="10" t="s">
        <v>172</v>
      </c>
      <c r="D9109" s="10" t="s">
        <v>20</v>
      </c>
      <c r="H9109" s="14">
        <v>300</v>
      </c>
    </row>
    <row r="9110" spans="1:8" ht="19.5" customHeight="1" x14ac:dyDescent="0.25">
      <c r="A9110" s="4">
        <v>45502</v>
      </c>
      <c r="B9110" s="3">
        <v>2893</v>
      </c>
      <c r="C9110" s="10" t="s">
        <v>26</v>
      </c>
      <c r="D9110" s="10" t="s">
        <v>216</v>
      </c>
      <c r="E9110" s="10" t="s">
        <v>1518</v>
      </c>
      <c r="F9110" s="10" t="s">
        <v>467</v>
      </c>
      <c r="H9110" s="14">
        <v>3300</v>
      </c>
    </row>
    <row r="9111" spans="1:8" ht="19.5" customHeight="1" x14ac:dyDescent="0.25">
      <c r="A9111" s="4">
        <v>45502</v>
      </c>
      <c r="B9111" s="3">
        <v>2894</v>
      </c>
      <c r="C9111" s="10" t="s">
        <v>24</v>
      </c>
      <c r="D9111" s="10" t="s">
        <v>1205</v>
      </c>
      <c r="H9111" s="14">
        <v>400</v>
      </c>
    </row>
    <row r="9112" spans="1:8" ht="19.5" customHeight="1" x14ac:dyDescent="0.25">
      <c r="A9112" s="4">
        <v>45502</v>
      </c>
      <c r="B9112" s="3">
        <v>2894</v>
      </c>
      <c r="C9112" s="10" t="s">
        <v>24</v>
      </c>
      <c r="D9112" s="10" t="s">
        <v>513</v>
      </c>
      <c r="E9112" s="10" t="s">
        <v>279</v>
      </c>
      <c r="H9112" s="14">
        <v>100</v>
      </c>
    </row>
    <row r="9113" spans="1:8" ht="19.5" customHeight="1" x14ac:dyDescent="0.25">
      <c r="A9113" s="4">
        <v>45502</v>
      </c>
      <c r="B9113" s="3">
        <v>2894</v>
      </c>
      <c r="C9113" s="10" t="s">
        <v>70</v>
      </c>
      <c r="D9113" s="10" t="s">
        <v>37</v>
      </c>
      <c r="E9113" s="10" t="s">
        <v>1511</v>
      </c>
      <c r="F9113" s="10" t="s">
        <v>167</v>
      </c>
      <c r="H9113" s="14">
        <v>9640</v>
      </c>
    </row>
    <row r="9114" spans="1:8" ht="19.5" customHeight="1" x14ac:dyDescent="0.25">
      <c r="A9114" s="4">
        <v>45502</v>
      </c>
      <c r="B9114" s="3">
        <v>2895</v>
      </c>
      <c r="C9114" s="10" t="s">
        <v>72</v>
      </c>
      <c r="D9114" s="10" t="s">
        <v>40</v>
      </c>
      <c r="E9114" s="10" t="s">
        <v>1092</v>
      </c>
      <c r="F9114" s="10" t="s">
        <v>902</v>
      </c>
      <c r="H9114" s="14">
        <v>2000</v>
      </c>
    </row>
    <row r="9115" spans="1:8" ht="19.5" customHeight="1" x14ac:dyDescent="0.25">
      <c r="A9115" s="4">
        <v>45503</v>
      </c>
      <c r="B9115" s="3">
        <v>2896</v>
      </c>
      <c r="C9115" s="10" t="s">
        <v>26</v>
      </c>
      <c r="D9115" s="10" t="s">
        <v>216</v>
      </c>
      <c r="E9115" s="10" t="s">
        <v>1518</v>
      </c>
      <c r="F9115" s="10" t="s">
        <v>30</v>
      </c>
      <c r="H9115" s="14">
        <v>3300</v>
      </c>
    </row>
    <row r="9116" spans="1:8" ht="19.5" customHeight="1" x14ac:dyDescent="0.25">
      <c r="A9116" s="4">
        <v>45503</v>
      </c>
      <c r="B9116" s="3">
        <v>2897</v>
      </c>
      <c r="C9116" s="10" t="s">
        <v>119</v>
      </c>
      <c r="F9116" s="10" t="s">
        <v>1057</v>
      </c>
      <c r="H9116" s="14">
        <v>1000</v>
      </c>
    </row>
    <row r="9117" spans="1:8" ht="19.5" customHeight="1" x14ac:dyDescent="0.25">
      <c r="A9117" s="4">
        <v>45503</v>
      </c>
      <c r="B9117" s="3">
        <v>2897</v>
      </c>
      <c r="C9117" s="10" t="s">
        <v>24</v>
      </c>
      <c r="D9117" s="10" t="s">
        <v>174</v>
      </c>
      <c r="G9117" s="10">
        <v>8</v>
      </c>
      <c r="H9117" s="14">
        <v>4800</v>
      </c>
    </row>
    <row r="9118" spans="1:8" ht="19.5" customHeight="1" x14ac:dyDescent="0.25">
      <c r="A9118" s="4">
        <v>45503</v>
      </c>
      <c r="B9118" s="3">
        <v>2897</v>
      </c>
      <c r="C9118" s="10" t="s">
        <v>172</v>
      </c>
      <c r="D9118" s="10" t="s">
        <v>192</v>
      </c>
      <c r="H9118" s="14">
        <v>1525</v>
      </c>
    </row>
    <row r="9119" spans="1:8" ht="19.5" customHeight="1" x14ac:dyDescent="0.25">
      <c r="A9119" s="4">
        <v>45503</v>
      </c>
      <c r="B9119" s="3">
        <v>2897</v>
      </c>
      <c r="C9119" s="10" t="s">
        <v>172</v>
      </c>
      <c r="D9119" s="10" t="s">
        <v>20</v>
      </c>
      <c r="H9119" s="14">
        <v>300</v>
      </c>
    </row>
    <row r="9120" spans="1:8" ht="19.5" customHeight="1" x14ac:dyDescent="0.25">
      <c r="A9120" s="4">
        <v>45503</v>
      </c>
      <c r="B9120" s="3">
        <v>2898</v>
      </c>
      <c r="C9120" s="10" t="s">
        <v>26</v>
      </c>
      <c r="D9120" s="10" t="s">
        <v>216</v>
      </c>
      <c r="E9120" s="10" t="s">
        <v>1518</v>
      </c>
      <c r="F9120" s="10" t="s">
        <v>148</v>
      </c>
      <c r="H9120" s="14">
        <v>2500</v>
      </c>
    </row>
    <row r="9121" spans="1:8" ht="19.5" customHeight="1" x14ac:dyDescent="0.25">
      <c r="A9121" s="4">
        <v>45503</v>
      </c>
      <c r="B9121" s="3">
        <v>2899</v>
      </c>
      <c r="C9121" s="10" t="s">
        <v>72</v>
      </c>
      <c r="D9121" s="10" t="s">
        <v>202</v>
      </c>
      <c r="E9121" s="10" t="s">
        <v>1013</v>
      </c>
      <c r="F9121" s="10" t="s">
        <v>25</v>
      </c>
      <c r="H9121" s="14">
        <v>1995</v>
      </c>
    </row>
    <row r="9122" spans="1:8" ht="19.5" customHeight="1" x14ac:dyDescent="0.25">
      <c r="A9122" s="4">
        <v>45503</v>
      </c>
      <c r="B9122" s="3">
        <v>2899</v>
      </c>
      <c r="C9122" s="10" t="s">
        <v>24</v>
      </c>
      <c r="D9122" s="10" t="s">
        <v>1205</v>
      </c>
      <c r="H9122" s="14">
        <v>200</v>
      </c>
    </row>
    <row r="9123" spans="1:8" ht="19.5" customHeight="1" x14ac:dyDescent="0.25">
      <c r="A9123" s="4">
        <v>45503</v>
      </c>
      <c r="B9123" s="3">
        <v>2899</v>
      </c>
      <c r="C9123" s="10" t="s">
        <v>24</v>
      </c>
      <c r="D9123" s="10" t="s">
        <v>513</v>
      </c>
      <c r="E9123" s="10" t="s">
        <v>279</v>
      </c>
      <c r="H9123" s="14">
        <v>300</v>
      </c>
    </row>
    <row r="9124" spans="1:8" ht="19.5" customHeight="1" x14ac:dyDescent="0.25">
      <c r="A9124" s="4">
        <v>45504</v>
      </c>
      <c r="B9124" s="3">
        <v>2900</v>
      </c>
      <c r="C9124" s="10" t="s">
        <v>23</v>
      </c>
      <c r="D9124" s="10" t="s">
        <v>20</v>
      </c>
      <c r="E9124" s="10" t="s">
        <v>350</v>
      </c>
      <c r="H9124" s="14">
        <v>900</v>
      </c>
    </row>
    <row r="9125" spans="1:8" ht="19.5" customHeight="1" x14ac:dyDescent="0.25">
      <c r="A9125" s="4">
        <v>45504</v>
      </c>
      <c r="B9125" s="3">
        <v>2900</v>
      </c>
      <c r="C9125" s="10" t="s">
        <v>23</v>
      </c>
      <c r="D9125" s="10" t="s">
        <v>20</v>
      </c>
      <c r="E9125" s="10" t="s">
        <v>44</v>
      </c>
      <c r="H9125" s="14">
        <v>340</v>
      </c>
    </row>
    <row r="9126" spans="1:8" ht="19.5" customHeight="1" x14ac:dyDescent="0.25">
      <c r="A9126" s="4">
        <v>45504</v>
      </c>
      <c r="B9126" s="3">
        <v>2901</v>
      </c>
      <c r="C9126" s="10" t="s">
        <v>72</v>
      </c>
      <c r="D9126" s="10" t="s">
        <v>126</v>
      </c>
      <c r="E9126" s="10" t="s">
        <v>1092</v>
      </c>
      <c r="F9126" s="10" t="s">
        <v>25</v>
      </c>
      <c r="H9126" s="14">
        <v>10000</v>
      </c>
    </row>
    <row r="9127" spans="1:8" ht="19.5" customHeight="1" x14ac:dyDescent="0.25">
      <c r="A9127" s="4">
        <v>45504</v>
      </c>
      <c r="B9127" s="3">
        <v>2902</v>
      </c>
      <c r="C9127" s="10" t="s">
        <v>72</v>
      </c>
      <c r="D9127" s="10" t="s">
        <v>40</v>
      </c>
      <c r="E9127" s="10" t="s">
        <v>1092</v>
      </c>
      <c r="F9127" s="10" t="s">
        <v>902</v>
      </c>
      <c r="H9127" s="14">
        <v>20000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174</v>
      </c>
      <c r="E9128" s="10" t="s">
        <v>857</v>
      </c>
      <c r="G9128" s="10">
        <v>10</v>
      </c>
      <c r="H9128" s="14">
        <v>6000</v>
      </c>
    </row>
    <row r="9129" spans="1:8" ht="19.5" customHeight="1" x14ac:dyDescent="0.25">
      <c r="A9129" s="4">
        <v>45505</v>
      </c>
      <c r="B9129" s="3">
        <v>2903</v>
      </c>
      <c r="C9129" s="10" t="s">
        <v>24</v>
      </c>
      <c r="D9129" s="10" t="s">
        <v>513</v>
      </c>
      <c r="E9129" s="10" t="s">
        <v>279</v>
      </c>
      <c r="H9129" s="14">
        <v>100</v>
      </c>
    </row>
    <row r="9130" spans="1:8" ht="19.5" customHeight="1" x14ac:dyDescent="0.25">
      <c r="A9130" s="4">
        <v>45505</v>
      </c>
      <c r="B9130" s="3">
        <v>2903</v>
      </c>
      <c r="C9130" s="10" t="s">
        <v>24</v>
      </c>
      <c r="D9130" s="10" t="s">
        <v>1205</v>
      </c>
      <c r="H9130" s="14">
        <v>400</v>
      </c>
    </row>
    <row r="9131" spans="1:8" ht="19.5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E9131" s="10" t="s">
        <v>350</v>
      </c>
      <c r="H9131" s="14">
        <v>900</v>
      </c>
    </row>
    <row r="9132" spans="1:8" ht="19.5" customHeight="1" x14ac:dyDescent="0.25">
      <c r="A9132" s="4">
        <v>45506</v>
      </c>
      <c r="B9132" s="3">
        <v>2904</v>
      </c>
      <c r="C9132" s="10" t="s">
        <v>23</v>
      </c>
      <c r="D9132" s="10" t="s">
        <v>20</v>
      </c>
      <c r="E9132" s="10" t="s">
        <v>44</v>
      </c>
      <c r="H9132" s="14">
        <v>340</v>
      </c>
    </row>
    <row r="9133" spans="1:8" ht="19.5" customHeight="1" x14ac:dyDescent="0.25">
      <c r="A9133" s="4">
        <v>45506</v>
      </c>
      <c r="B9133" s="3">
        <v>2904</v>
      </c>
      <c r="C9133" s="10" t="s">
        <v>23</v>
      </c>
      <c r="D9133" s="10" t="s">
        <v>20</v>
      </c>
      <c r="H9133" s="14">
        <v>600</v>
      </c>
    </row>
    <row r="9134" spans="1:8" ht="19.5" customHeight="1" x14ac:dyDescent="0.25">
      <c r="A9134" s="4">
        <v>45506</v>
      </c>
      <c r="B9134" s="3">
        <v>2904</v>
      </c>
      <c r="C9134" s="10" t="s">
        <v>172</v>
      </c>
      <c r="D9134" s="10" t="s">
        <v>20</v>
      </c>
      <c r="H9134" s="14">
        <v>200</v>
      </c>
    </row>
    <row r="9135" spans="1:8" ht="19.5" customHeight="1" x14ac:dyDescent="0.25">
      <c r="A9135" s="4">
        <v>45507</v>
      </c>
      <c r="B9135" s="3">
        <v>2905</v>
      </c>
      <c r="C9135" s="10" t="s">
        <v>926</v>
      </c>
      <c r="D9135" s="10" t="s">
        <v>470</v>
      </c>
      <c r="G9135" s="10">
        <v>116.66</v>
      </c>
      <c r="H9135" s="14">
        <v>12505</v>
      </c>
    </row>
    <row r="9136" spans="1:8" ht="19.5" customHeight="1" x14ac:dyDescent="0.25">
      <c r="A9136" s="4">
        <v>45507</v>
      </c>
      <c r="B9136" s="3">
        <v>2905</v>
      </c>
      <c r="C9136" s="10" t="s">
        <v>23</v>
      </c>
      <c r="D9136" s="10" t="s">
        <v>29</v>
      </c>
      <c r="E9136" s="10" t="s">
        <v>1526</v>
      </c>
      <c r="H9136" s="14">
        <v>250</v>
      </c>
    </row>
    <row r="9137" spans="1:8" ht="19.5" customHeight="1" x14ac:dyDescent="0.25">
      <c r="A9137" s="4">
        <v>45507</v>
      </c>
      <c r="B9137" s="3">
        <v>2905</v>
      </c>
      <c r="C9137" s="10" t="s">
        <v>24</v>
      </c>
      <c r="D9137" s="10" t="s">
        <v>174</v>
      </c>
      <c r="E9137" s="10" t="s">
        <v>857</v>
      </c>
      <c r="G9137" s="10">
        <v>5</v>
      </c>
      <c r="H9137" s="14">
        <v>3000</v>
      </c>
    </row>
    <row r="9138" spans="1:8" ht="19.5" customHeight="1" x14ac:dyDescent="0.25">
      <c r="A9138" s="4">
        <v>45508</v>
      </c>
      <c r="B9138" s="3">
        <v>2906</v>
      </c>
      <c r="C9138" s="10" t="s">
        <v>23</v>
      </c>
      <c r="D9138" s="10" t="s">
        <v>20</v>
      </c>
      <c r="E9138" s="10" t="s">
        <v>350</v>
      </c>
      <c r="H9138" s="14">
        <v>900</v>
      </c>
    </row>
    <row r="9139" spans="1:8" ht="19.5" customHeight="1" x14ac:dyDescent="0.25">
      <c r="A9139" s="4">
        <v>45508</v>
      </c>
      <c r="B9139" s="3">
        <v>2906</v>
      </c>
      <c r="C9139" s="10" t="s">
        <v>23</v>
      </c>
      <c r="D9139" s="10" t="s">
        <v>20</v>
      </c>
      <c r="E9139" s="10" t="s">
        <v>44</v>
      </c>
      <c r="H9139" s="14">
        <v>340</v>
      </c>
    </row>
    <row r="9140" spans="1:8" ht="19.5" customHeight="1" x14ac:dyDescent="0.25">
      <c r="A9140" s="4">
        <v>45508</v>
      </c>
      <c r="B9140" s="3">
        <v>2906</v>
      </c>
      <c r="C9140" s="10" t="s">
        <v>23</v>
      </c>
      <c r="D9140" s="10" t="s">
        <v>22</v>
      </c>
      <c r="H9140" s="14">
        <v>600</v>
      </c>
    </row>
    <row r="9141" spans="1:8" ht="19.5" customHeight="1" x14ac:dyDescent="0.25">
      <c r="A9141" s="4">
        <v>45508</v>
      </c>
      <c r="B9141" s="3">
        <v>2906</v>
      </c>
      <c r="C9141" s="10" t="s">
        <v>23</v>
      </c>
      <c r="D9141" s="10" t="s">
        <v>873</v>
      </c>
      <c r="H9141" s="14">
        <v>100</v>
      </c>
    </row>
    <row r="9142" spans="1:8" ht="19.5" customHeight="1" x14ac:dyDescent="0.25">
      <c r="A9142" s="4">
        <v>45508</v>
      </c>
      <c r="B9142" s="3">
        <v>2907</v>
      </c>
      <c r="C9142" s="10" t="s">
        <v>24</v>
      </c>
      <c r="D9142" s="10" t="s">
        <v>174</v>
      </c>
      <c r="E9142" s="10" t="s">
        <v>279</v>
      </c>
      <c r="G9142" s="10">
        <v>7</v>
      </c>
      <c r="H9142" s="14">
        <v>4200</v>
      </c>
    </row>
    <row r="9143" spans="1:8" ht="19.5" customHeight="1" x14ac:dyDescent="0.25">
      <c r="A9143" s="4">
        <v>45510</v>
      </c>
      <c r="B9143" s="3">
        <v>2908</v>
      </c>
      <c r="C9143" s="10" t="s">
        <v>24</v>
      </c>
      <c r="D9143" s="10" t="s">
        <v>174</v>
      </c>
      <c r="E9143" s="10" t="s">
        <v>857</v>
      </c>
      <c r="G9143" s="10">
        <v>7</v>
      </c>
      <c r="H9143" s="14">
        <v>4200</v>
      </c>
    </row>
    <row r="9144" spans="1:8" ht="19.5" customHeight="1" x14ac:dyDescent="0.25">
      <c r="A9144" s="4">
        <v>45510</v>
      </c>
      <c r="B9144" s="3">
        <v>2908</v>
      </c>
      <c r="C9144" s="10" t="s">
        <v>23</v>
      </c>
      <c r="D9144" s="10" t="s">
        <v>20</v>
      </c>
      <c r="E9144" s="10" t="s">
        <v>350</v>
      </c>
      <c r="H9144" s="14">
        <v>900</v>
      </c>
    </row>
    <row r="9145" spans="1:8" ht="19.5" customHeight="1" x14ac:dyDescent="0.25">
      <c r="A9145" s="4">
        <v>45510</v>
      </c>
      <c r="B9145" s="3">
        <v>2908</v>
      </c>
      <c r="C9145" s="10" t="s">
        <v>23</v>
      </c>
      <c r="D9145" s="10" t="s">
        <v>20</v>
      </c>
      <c r="E9145" s="10" t="s">
        <v>44</v>
      </c>
      <c r="H9145" s="14">
        <v>340</v>
      </c>
    </row>
    <row r="9146" spans="1:8" ht="19.5" customHeight="1" x14ac:dyDescent="0.25">
      <c r="A9146" s="4">
        <v>45510</v>
      </c>
      <c r="B9146" s="3">
        <v>2908</v>
      </c>
      <c r="C9146" s="10" t="s">
        <v>23</v>
      </c>
      <c r="D9146" s="10" t="s">
        <v>22</v>
      </c>
      <c r="E9146" s="10" t="s">
        <v>27</v>
      </c>
      <c r="H9146" s="14">
        <v>200</v>
      </c>
    </row>
    <row r="9147" spans="1:8" ht="19.5" customHeight="1" x14ac:dyDescent="0.25">
      <c r="A9147" s="4">
        <v>45512</v>
      </c>
      <c r="B9147" s="3">
        <v>2909</v>
      </c>
      <c r="C9147" s="10" t="s">
        <v>23</v>
      </c>
      <c r="D9147" s="10" t="s">
        <v>20</v>
      </c>
      <c r="E9147" s="10" t="s">
        <v>350</v>
      </c>
      <c r="H9147" s="14">
        <v>900</v>
      </c>
    </row>
    <row r="9148" spans="1:8" ht="19.5" customHeight="1" x14ac:dyDescent="0.25">
      <c r="A9148" s="4">
        <v>45512</v>
      </c>
      <c r="B9148" s="3">
        <v>2909</v>
      </c>
      <c r="C9148" s="10" t="s">
        <v>23</v>
      </c>
      <c r="D9148" s="10" t="s">
        <v>20</v>
      </c>
      <c r="E9148" s="10" t="s">
        <v>44</v>
      </c>
      <c r="H9148" s="14">
        <v>340</v>
      </c>
    </row>
    <row r="9149" spans="1:8" ht="19.5" customHeight="1" x14ac:dyDescent="0.25">
      <c r="A9149" s="4">
        <v>45512</v>
      </c>
      <c r="B9149" s="3">
        <v>2909</v>
      </c>
      <c r="C9149" s="10" t="s">
        <v>23</v>
      </c>
      <c r="D9149" s="10" t="s">
        <v>372</v>
      </c>
      <c r="E9149" s="10" t="s">
        <v>27</v>
      </c>
      <c r="F9149" s="10" t="s">
        <v>47</v>
      </c>
      <c r="H9149" s="14">
        <v>550</v>
      </c>
    </row>
    <row r="9150" spans="1:8" ht="19.5" customHeight="1" x14ac:dyDescent="0.25">
      <c r="A9150" s="4">
        <v>45512</v>
      </c>
      <c r="B9150" s="3">
        <v>2909</v>
      </c>
      <c r="C9150" s="10" t="s">
        <v>926</v>
      </c>
      <c r="D9150" s="10" t="s">
        <v>58</v>
      </c>
      <c r="G9150" s="10">
        <v>2</v>
      </c>
      <c r="H9150" s="14">
        <v>580</v>
      </c>
    </row>
    <row r="9151" spans="1:8" ht="19.5" customHeight="1" x14ac:dyDescent="0.25">
      <c r="A9151" s="4">
        <v>45514</v>
      </c>
      <c r="B9151" s="3">
        <v>2910</v>
      </c>
      <c r="C9151" s="10" t="s">
        <v>23</v>
      </c>
      <c r="D9151" s="10" t="s">
        <v>20</v>
      </c>
      <c r="E9151" s="10" t="s">
        <v>350</v>
      </c>
      <c r="H9151" s="14">
        <v>900</v>
      </c>
    </row>
    <row r="9152" spans="1:8" ht="19.5" customHeight="1" x14ac:dyDescent="0.25">
      <c r="A9152" s="4">
        <v>45514</v>
      </c>
      <c r="B9152" s="3">
        <v>2910</v>
      </c>
      <c r="C9152" s="10" t="s">
        <v>23</v>
      </c>
      <c r="D9152" s="10" t="s">
        <v>20</v>
      </c>
      <c r="E9152" s="10" t="s">
        <v>44</v>
      </c>
      <c r="H9152" s="14">
        <v>340</v>
      </c>
    </row>
    <row r="9153" spans="1:8" ht="19.5" customHeight="1" x14ac:dyDescent="0.25">
      <c r="A9153" s="4">
        <v>45514</v>
      </c>
      <c r="B9153" s="3">
        <v>2910</v>
      </c>
      <c r="C9153" s="10" t="s">
        <v>23</v>
      </c>
      <c r="D9153" s="10" t="s">
        <v>64</v>
      </c>
      <c r="E9153" s="10" t="s">
        <v>424</v>
      </c>
      <c r="H9153" s="14">
        <v>200</v>
      </c>
    </row>
    <row r="9154" spans="1:8" ht="19.5" customHeight="1" x14ac:dyDescent="0.25">
      <c r="A9154" s="4">
        <v>45514</v>
      </c>
      <c r="B9154" s="3">
        <v>2910</v>
      </c>
      <c r="C9154" s="10" t="s">
        <v>23</v>
      </c>
      <c r="D9154" s="10" t="s">
        <v>192</v>
      </c>
      <c r="E9154" s="10" t="s">
        <v>27</v>
      </c>
      <c r="H9154" s="14">
        <v>100</v>
      </c>
    </row>
    <row r="9155" spans="1:8" ht="19.5" customHeight="1" x14ac:dyDescent="0.25">
      <c r="A9155" s="4">
        <v>45514</v>
      </c>
      <c r="B9155" s="3">
        <v>2911</v>
      </c>
      <c r="C9155" s="10" t="s">
        <v>72</v>
      </c>
      <c r="D9155" s="10" t="s">
        <v>1027</v>
      </c>
      <c r="E9155" s="10" t="s">
        <v>1092</v>
      </c>
      <c r="F9155" s="10" t="s">
        <v>131</v>
      </c>
      <c r="H9155" s="14">
        <v>5000</v>
      </c>
    </row>
    <row r="9156" spans="1:8" ht="19.5" customHeight="1" x14ac:dyDescent="0.25">
      <c r="A9156" s="4">
        <v>45516</v>
      </c>
      <c r="B9156" s="3">
        <v>2912</v>
      </c>
      <c r="C9156" s="10" t="s">
        <v>72</v>
      </c>
      <c r="D9156" s="10" t="s">
        <v>202</v>
      </c>
      <c r="E9156" s="10" t="s">
        <v>1013</v>
      </c>
      <c r="F9156" s="10" t="s">
        <v>25</v>
      </c>
      <c r="H9156" s="14">
        <v>2470</v>
      </c>
    </row>
    <row r="9157" spans="1:8" ht="19.5" customHeight="1" x14ac:dyDescent="0.25">
      <c r="A9157" s="4">
        <v>45516</v>
      </c>
      <c r="B9157" s="3">
        <v>2912</v>
      </c>
      <c r="C9157" s="10" t="s">
        <v>24</v>
      </c>
      <c r="D9157" s="10" t="s">
        <v>513</v>
      </c>
      <c r="E9157" s="10" t="s">
        <v>279</v>
      </c>
      <c r="H9157" s="14">
        <v>140</v>
      </c>
    </row>
    <row r="9158" spans="1:8" ht="19.5" customHeight="1" x14ac:dyDescent="0.25">
      <c r="A9158" s="4">
        <v>45516</v>
      </c>
      <c r="B9158" s="3">
        <v>2913</v>
      </c>
      <c r="C9158" s="10" t="s">
        <v>23</v>
      </c>
      <c r="D9158" s="10" t="s">
        <v>20</v>
      </c>
      <c r="E9158" s="10" t="s">
        <v>350</v>
      </c>
      <c r="H9158" s="14">
        <v>900</v>
      </c>
    </row>
    <row r="9159" spans="1:8" ht="19.5" customHeight="1" x14ac:dyDescent="0.25">
      <c r="A9159" s="4">
        <v>45516</v>
      </c>
      <c r="B9159" s="3">
        <v>2913</v>
      </c>
      <c r="C9159" s="10" t="s">
        <v>23</v>
      </c>
      <c r="D9159" s="10" t="s">
        <v>20</v>
      </c>
      <c r="E9159" s="10" t="s">
        <v>44</v>
      </c>
      <c r="H9159" s="14">
        <v>340</v>
      </c>
    </row>
    <row r="9160" spans="1:8" ht="19.5" customHeight="1" x14ac:dyDescent="0.25">
      <c r="A9160" s="4">
        <v>45516</v>
      </c>
      <c r="B9160" s="3">
        <v>2913</v>
      </c>
      <c r="C9160" s="10" t="s">
        <v>23</v>
      </c>
      <c r="D9160" s="10" t="s">
        <v>22</v>
      </c>
      <c r="H9160" s="14">
        <v>20</v>
      </c>
    </row>
    <row r="9161" spans="1:8" ht="19.5" customHeight="1" x14ac:dyDescent="0.25">
      <c r="A9161" s="4">
        <v>45517</v>
      </c>
      <c r="B9161" s="3">
        <v>2914</v>
      </c>
      <c r="C9161" s="10" t="s">
        <v>72</v>
      </c>
      <c r="D9161" s="10" t="s">
        <v>202</v>
      </c>
      <c r="E9161" s="10" t="s">
        <v>1013</v>
      </c>
      <c r="F9161" s="10" t="s">
        <v>25</v>
      </c>
      <c r="H9161" s="14">
        <v>3515</v>
      </c>
    </row>
    <row r="9162" spans="1:8" ht="19.5" customHeight="1" x14ac:dyDescent="0.25">
      <c r="A9162" s="4">
        <v>45517</v>
      </c>
      <c r="B9162" s="3">
        <v>2914</v>
      </c>
      <c r="C9162" s="10" t="s">
        <v>24</v>
      </c>
      <c r="D9162" s="10" t="s">
        <v>1205</v>
      </c>
      <c r="H9162" s="14">
        <v>600</v>
      </c>
    </row>
    <row r="9163" spans="1:8" ht="19.5" customHeight="1" x14ac:dyDescent="0.25">
      <c r="A9163" s="4">
        <v>45518</v>
      </c>
      <c r="B9163" s="3">
        <v>2915</v>
      </c>
      <c r="C9163" s="10" t="s">
        <v>26</v>
      </c>
      <c r="D9163" s="10" t="s">
        <v>274</v>
      </c>
      <c r="E9163" s="10" t="s">
        <v>1527</v>
      </c>
      <c r="F9163" s="10" t="s">
        <v>467</v>
      </c>
      <c r="H9163" s="14">
        <v>3300</v>
      </c>
    </row>
    <row r="9164" spans="1:8" ht="19.5" customHeight="1" x14ac:dyDescent="0.25">
      <c r="A9164" s="4">
        <v>45518</v>
      </c>
      <c r="B9164" s="3">
        <v>2916</v>
      </c>
      <c r="C9164" s="10" t="s">
        <v>72</v>
      </c>
      <c r="D9164" s="10" t="s">
        <v>202</v>
      </c>
      <c r="E9164" s="10" t="s">
        <v>1013</v>
      </c>
      <c r="F9164" s="10" t="s">
        <v>25</v>
      </c>
      <c r="H9164" s="14">
        <v>2850</v>
      </c>
    </row>
    <row r="9165" spans="1:8" ht="19.5" customHeight="1" x14ac:dyDescent="0.25">
      <c r="A9165" s="4">
        <v>45518</v>
      </c>
      <c r="B9165" s="3">
        <v>2916</v>
      </c>
      <c r="C9165" s="10" t="s">
        <v>24</v>
      </c>
      <c r="D9165" s="10" t="s">
        <v>1205</v>
      </c>
      <c r="H9165" s="14">
        <v>400</v>
      </c>
    </row>
    <row r="9166" spans="1:8" ht="19.5" customHeight="1" x14ac:dyDescent="0.25">
      <c r="A9166" s="4">
        <v>45518</v>
      </c>
      <c r="B9166" s="3">
        <v>2917</v>
      </c>
      <c r="C9166" s="10" t="s">
        <v>23</v>
      </c>
      <c r="D9166" s="10" t="s">
        <v>20</v>
      </c>
      <c r="E9166" s="10" t="s">
        <v>350</v>
      </c>
      <c r="H9166" s="14">
        <v>900</v>
      </c>
    </row>
    <row r="9167" spans="1:8" ht="19.5" customHeight="1" x14ac:dyDescent="0.25">
      <c r="A9167" s="4">
        <v>45518</v>
      </c>
      <c r="B9167" s="3">
        <v>2917</v>
      </c>
      <c r="C9167" s="10" t="s">
        <v>23</v>
      </c>
      <c r="D9167" s="10" t="s">
        <v>20</v>
      </c>
      <c r="E9167" s="10" t="s">
        <v>44</v>
      </c>
      <c r="H9167" s="14">
        <v>340</v>
      </c>
    </row>
    <row r="9168" spans="1:8" ht="19.5" customHeight="1" x14ac:dyDescent="0.25">
      <c r="A9168" s="4">
        <v>45518</v>
      </c>
      <c r="B9168" s="3">
        <v>2917</v>
      </c>
      <c r="C9168" s="10" t="s">
        <v>23</v>
      </c>
      <c r="D9168" s="10" t="s">
        <v>64</v>
      </c>
      <c r="E9168" s="10" t="s">
        <v>424</v>
      </c>
      <c r="H9168" s="14">
        <v>170</v>
      </c>
    </row>
    <row r="9169" spans="1:8" ht="19.5" customHeight="1" x14ac:dyDescent="0.25">
      <c r="A9169" s="4">
        <v>45518</v>
      </c>
      <c r="B9169" s="3">
        <v>2917</v>
      </c>
      <c r="C9169" s="10" t="s">
        <v>70</v>
      </c>
      <c r="D9169" s="10" t="s">
        <v>582</v>
      </c>
      <c r="E9169" s="10" t="s">
        <v>1527</v>
      </c>
      <c r="H9169" s="14">
        <v>350</v>
      </c>
    </row>
    <row r="9170" spans="1:8" ht="19.5" customHeight="1" x14ac:dyDescent="0.25">
      <c r="A9170" s="4">
        <v>45518</v>
      </c>
      <c r="B9170" s="3">
        <v>2918</v>
      </c>
      <c r="C9170" s="10" t="s">
        <v>26</v>
      </c>
      <c r="D9170" s="10" t="s">
        <v>274</v>
      </c>
      <c r="E9170" s="10" t="s">
        <v>1527</v>
      </c>
      <c r="H9170" s="14">
        <v>3300</v>
      </c>
    </row>
    <row r="9171" spans="1:8" ht="19.5" customHeight="1" x14ac:dyDescent="0.25">
      <c r="A9171" s="4">
        <v>45519</v>
      </c>
      <c r="B9171" s="3">
        <v>2919</v>
      </c>
      <c r="C9171" s="10" t="s">
        <v>26</v>
      </c>
      <c r="D9171" s="10" t="s">
        <v>274</v>
      </c>
      <c r="E9171" s="10" t="s">
        <v>1527</v>
      </c>
      <c r="F9171" s="10" t="s">
        <v>217</v>
      </c>
      <c r="H9171" s="14">
        <v>3300</v>
      </c>
    </row>
    <row r="9172" spans="1:8" ht="19.5" customHeight="1" x14ac:dyDescent="0.25">
      <c r="A9172" s="4">
        <v>45519</v>
      </c>
      <c r="B9172" s="3">
        <v>2920</v>
      </c>
      <c r="C9172" s="10" t="s">
        <v>26</v>
      </c>
      <c r="D9172" s="10" t="s">
        <v>274</v>
      </c>
      <c r="E9172" s="10" t="s">
        <v>1527</v>
      </c>
      <c r="F9172" s="10" t="s">
        <v>30</v>
      </c>
      <c r="H9172" s="14">
        <v>3500</v>
      </c>
    </row>
    <row r="9173" spans="1:8" ht="19.5" customHeight="1" x14ac:dyDescent="0.25">
      <c r="A9173" s="4">
        <v>45519</v>
      </c>
      <c r="B9173" s="3">
        <v>2920</v>
      </c>
      <c r="C9173" s="10" t="s">
        <v>119</v>
      </c>
      <c r="F9173" s="10" t="s">
        <v>1057</v>
      </c>
      <c r="H9173" s="14">
        <v>1000</v>
      </c>
    </row>
    <row r="9174" spans="1:8" ht="19.5" customHeight="1" x14ac:dyDescent="0.25">
      <c r="A9174" s="4">
        <v>45519</v>
      </c>
      <c r="B9174" s="3">
        <v>2921</v>
      </c>
      <c r="C9174" s="10" t="s">
        <v>26</v>
      </c>
      <c r="D9174" s="10" t="s">
        <v>274</v>
      </c>
      <c r="E9174" s="10" t="s">
        <v>1527</v>
      </c>
      <c r="F9174" s="10" t="s">
        <v>770</v>
      </c>
      <c r="H9174" s="14">
        <v>5000</v>
      </c>
    </row>
    <row r="9175" spans="1:8" ht="19.5" customHeight="1" x14ac:dyDescent="0.25">
      <c r="A9175" s="4">
        <v>45519</v>
      </c>
      <c r="B9175" s="3">
        <v>2922</v>
      </c>
      <c r="C9175" s="10" t="s">
        <v>26</v>
      </c>
      <c r="D9175" s="10" t="s">
        <v>274</v>
      </c>
      <c r="E9175" s="10" t="s">
        <v>1527</v>
      </c>
      <c r="F9175" s="10" t="s">
        <v>148</v>
      </c>
      <c r="H9175" s="14">
        <v>2500</v>
      </c>
    </row>
    <row r="9176" spans="1:8" ht="19.5" customHeight="1" x14ac:dyDescent="0.25">
      <c r="A9176" s="4">
        <v>45520</v>
      </c>
      <c r="B9176" s="3">
        <v>2923</v>
      </c>
      <c r="C9176" s="10" t="s">
        <v>23</v>
      </c>
      <c r="D9176" s="10" t="s">
        <v>20</v>
      </c>
      <c r="E9176" s="10" t="s">
        <v>350</v>
      </c>
      <c r="H9176" s="14">
        <v>900</v>
      </c>
    </row>
    <row r="9177" spans="1:8" ht="19.5" customHeight="1" x14ac:dyDescent="0.25">
      <c r="A9177" s="4">
        <v>45520</v>
      </c>
      <c r="B9177" s="3">
        <v>2923</v>
      </c>
      <c r="C9177" s="10" t="s">
        <v>23</v>
      </c>
      <c r="D9177" s="10" t="s">
        <v>20</v>
      </c>
      <c r="E9177" s="10" t="s">
        <v>44</v>
      </c>
      <c r="H9177" s="14">
        <v>340</v>
      </c>
    </row>
    <row r="9178" spans="1:8" ht="19.5" customHeight="1" x14ac:dyDescent="0.25">
      <c r="A9178" s="4">
        <v>45520</v>
      </c>
      <c r="B9178" s="3">
        <v>2923</v>
      </c>
      <c r="C9178" s="10" t="s">
        <v>23</v>
      </c>
      <c r="D9178" s="10" t="s">
        <v>22</v>
      </c>
      <c r="H9178" s="14">
        <v>20</v>
      </c>
    </row>
    <row r="9179" spans="1:8" ht="19.5" customHeight="1" x14ac:dyDescent="0.25">
      <c r="A9179" s="4">
        <v>45520</v>
      </c>
      <c r="B9179" s="3">
        <v>2923</v>
      </c>
      <c r="C9179" s="10" t="s">
        <v>23</v>
      </c>
      <c r="D9179" s="10" t="s">
        <v>64</v>
      </c>
      <c r="E9179" s="10" t="s">
        <v>424</v>
      </c>
      <c r="H9179" s="14">
        <v>100</v>
      </c>
    </row>
    <row r="9180" spans="1:8" ht="19.5" customHeight="1" x14ac:dyDescent="0.25">
      <c r="A9180" s="4">
        <v>45522</v>
      </c>
      <c r="B9180" s="3">
        <v>2925</v>
      </c>
      <c r="C9180" s="10" t="s">
        <v>23</v>
      </c>
      <c r="D9180" s="10" t="s">
        <v>20</v>
      </c>
      <c r="E9180" s="10" t="s">
        <v>350</v>
      </c>
      <c r="H9180" s="14">
        <v>900</v>
      </c>
    </row>
    <row r="9181" spans="1:8" ht="19.5" customHeight="1" x14ac:dyDescent="0.25">
      <c r="A9181" s="4">
        <v>45522</v>
      </c>
      <c r="B9181" s="3">
        <v>2925</v>
      </c>
      <c r="C9181" s="10" t="s">
        <v>23</v>
      </c>
      <c r="D9181" s="10" t="s">
        <v>20</v>
      </c>
      <c r="E9181" s="10" t="s">
        <v>44</v>
      </c>
      <c r="H9181" s="14">
        <v>340</v>
      </c>
    </row>
    <row r="9182" spans="1:8" ht="19.5" customHeight="1" x14ac:dyDescent="0.25">
      <c r="A9182" s="4">
        <v>45522</v>
      </c>
      <c r="B9182" s="3">
        <v>2924</v>
      </c>
      <c r="C9182" s="10" t="s">
        <v>72</v>
      </c>
      <c r="D9182" s="10" t="s">
        <v>202</v>
      </c>
      <c r="E9182" s="10" t="s">
        <v>1013</v>
      </c>
      <c r="F9182" s="10" t="s">
        <v>25</v>
      </c>
      <c r="H9182" s="14">
        <v>2470</v>
      </c>
    </row>
    <row r="9183" spans="1:8" ht="19.5" customHeight="1" x14ac:dyDescent="0.25">
      <c r="A9183" s="4">
        <v>45522</v>
      </c>
      <c r="B9183" s="3">
        <v>2924</v>
      </c>
      <c r="C9183" s="10" t="s">
        <v>24</v>
      </c>
      <c r="D9183" s="10" t="s">
        <v>1205</v>
      </c>
      <c r="H9183" s="14">
        <v>800</v>
      </c>
    </row>
    <row r="9184" spans="1:8" ht="19.5" customHeight="1" x14ac:dyDescent="0.25">
      <c r="A9184" s="4">
        <v>45523</v>
      </c>
      <c r="B9184" s="3">
        <v>2926</v>
      </c>
      <c r="C9184" s="10" t="s">
        <v>72</v>
      </c>
      <c r="D9184" s="10" t="s">
        <v>202</v>
      </c>
      <c r="E9184" s="10" t="s">
        <v>1013</v>
      </c>
      <c r="F9184" s="10" t="s">
        <v>25</v>
      </c>
      <c r="H9184" s="14">
        <v>2660</v>
      </c>
    </row>
    <row r="9185" spans="1:8" ht="19.5" customHeight="1" x14ac:dyDescent="0.25">
      <c r="A9185" s="4">
        <v>45523</v>
      </c>
      <c r="B9185" s="3">
        <v>2926</v>
      </c>
      <c r="C9185" s="10" t="s">
        <v>24</v>
      </c>
      <c r="D9185" s="10" t="s">
        <v>1205</v>
      </c>
      <c r="H9185" s="14">
        <v>400</v>
      </c>
    </row>
    <row r="9186" spans="1:8" ht="19.5" customHeight="1" x14ac:dyDescent="0.25">
      <c r="A9186" s="4">
        <v>45523</v>
      </c>
      <c r="B9186" s="3">
        <v>2926</v>
      </c>
      <c r="C9186" s="10" t="s">
        <v>24</v>
      </c>
      <c r="D9186" s="10" t="s">
        <v>1205</v>
      </c>
      <c r="H9186" s="14">
        <v>400</v>
      </c>
    </row>
    <row r="9187" spans="1:8" ht="19.5" customHeight="1" x14ac:dyDescent="0.25">
      <c r="A9187" s="4">
        <v>45523</v>
      </c>
      <c r="B9187" s="3">
        <v>2927</v>
      </c>
      <c r="C9187" s="10" t="s">
        <v>926</v>
      </c>
      <c r="D9187" s="10" t="s">
        <v>58</v>
      </c>
      <c r="G9187" s="10">
        <v>10</v>
      </c>
      <c r="H9187" s="14">
        <v>2200</v>
      </c>
    </row>
    <row r="9188" spans="1:8" ht="19.5" customHeight="1" x14ac:dyDescent="0.25">
      <c r="A9188" s="4">
        <v>45523</v>
      </c>
      <c r="B9188" s="3">
        <v>2927</v>
      </c>
      <c r="C9188" s="10" t="s">
        <v>926</v>
      </c>
      <c r="D9188" s="10" t="s">
        <v>58</v>
      </c>
      <c r="E9188" s="10" t="s">
        <v>935</v>
      </c>
      <c r="H9188" s="14">
        <v>150</v>
      </c>
    </row>
    <row r="9189" spans="1:8" ht="19.5" customHeight="1" x14ac:dyDescent="0.25">
      <c r="A9189" s="4">
        <v>45523</v>
      </c>
      <c r="B9189" s="3">
        <v>2927</v>
      </c>
      <c r="C9189" s="10" t="s">
        <v>23</v>
      </c>
      <c r="D9189" s="10" t="s">
        <v>22</v>
      </c>
      <c r="H9189" s="14">
        <v>50</v>
      </c>
    </row>
    <row r="9190" spans="1:8" ht="19.5" customHeight="1" x14ac:dyDescent="0.25">
      <c r="A9190" s="4">
        <v>45524</v>
      </c>
      <c r="B9190" s="3">
        <v>2928</v>
      </c>
      <c r="C9190" s="10" t="s">
        <v>23</v>
      </c>
      <c r="D9190" s="10" t="s">
        <v>20</v>
      </c>
      <c r="E9190" s="10" t="s">
        <v>350</v>
      </c>
      <c r="H9190" s="14">
        <v>900</v>
      </c>
    </row>
    <row r="9191" spans="1:8" ht="19.5" customHeight="1" x14ac:dyDescent="0.25">
      <c r="A9191" s="4">
        <v>45524</v>
      </c>
      <c r="B9191" s="3">
        <v>2928</v>
      </c>
      <c r="C9191" s="10" t="s">
        <v>23</v>
      </c>
      <c r="D9191" s="10" t="s">
        <v>20</v>
      </c>
      <c r="E9191" s="10" t="s">
        <v>44</v>
      </c>
      <c r="H9191" s="14">
        <v>340</v>
      </c>
    </row>
    <row r="9192" spans="1:8" ht="19.5" customHeight="1" x14ac:dyDescent="0.25">
      <c r="A9192" s="4">
        <v>45524</v>
      </c>
      <c r="B9192" s="3">
        <v>2928</v>
      </c>
      <c r="C9192" s="10" t="s">
        <v>23</v>
      </c>
      <c r="D9192" s="10" t="s">
        <v>564</v>
      </c>
      <c r="H9192" s="14">
        <v>100</v>
      </c>
    </row>
    <row r="9193" spans="1:8" ht="19.5" customHeight="1" x14ac:dyDescent="0.25">
      <c r="A9193" s="4">
        <v>45524</v>
      </c>
      <c r="B9193" s="3">
        <v>2928</v>
      </c>
      <c r="C9193" s="10" t="s">
        <v>172</v>
      </c>
      <c r="D9193" s="10" t="s">
        <v>295</v>
      </c>
      <c r="H9193" s="14">
        <v>100</v>
      </c>
    </row>
    <row r="9194" spans="1:8" ht="19.5" customHeight="1" x14ac:dyDescent="0.25">
      <c r="A9194" s="4">
        <v>45524</v>
      </c>
      <c r="B9194" s="3">
        <v>2929</v>
      </c>
      <c r="C9194" s="10" t="s">
        <v>24</v>
      </c>
      <c r="D9194" s="10" t="s">
        <v>174</v>
      </c>
      <c r="E9194" s="10" t="s">
        <v>279</v>
      </c>
      <c r="H9194" s="14">
        <v>16200</v>
      </c>
    </row>
    <row r="9195" spans="1:8" ht="19.5" customHeight="1" x14ac:dyDescent="0.25">
      <c r="A9195" s="4">
        <v>45524</v>
      </c>
      <c r="B9195" s="3">
        <v>2929</v>
      </c>
      <c r="C9195" s="10" t="s">
        <v>172</v>
      </c>
      <c r="D9195" s="10" t="s">
        <v>20</v>
      </c>
      <c r="H9195" s="14">
        <v>800</v>
      </c>
    </row>
    <row r="9196" spans="1:8" ht="19.5" customHeight="1" x14ac:dyDescent="0.25">
      <c r="A9196" s="4">
        <v>45524</v>
      </c>
      <c r="B9196" s="3">
        <v>2929</v>
      </c>
      <c r="C9196" s="10" t="s">
        <v>23</v>
      </c>
      <c r="D9196" s="10" t="s">
        <v>22</v>
      </c>
      <c r="E9196" s="10" t="s">
        <v>27</v>
      </c>
      <c r="H9196" s="14">
        <v>600</v>
      </c>
    </row>
    <row r="9197" spans="1:8" ht="19.5" customHeight="1" x14ac:dyDescent="0.25">
      <c r="A9197" s="4">
        <v>45524</v>
      </c>
      <c r="B9197" s="3">
        <v>2929</v>
      </c>
      <c r="C9197" s="10" t="s">
        <v>24</v>
      </c>
      <c r="D9197" s="10" t="s">
        <v>1205</v>
      </c>
      <c r="H9197" s="14">
        <v>400</v>
      </c>
    </row>
    <row r="9198" spans="1:8" ht="19.5" customHeight="1" x14ac:dyDescent="0.25">
      <c r="A9198" s="4">
        <v>45524</v>
      </c>
      <c r="B9198" s="3">
        <v>2930</v>
      </c>
      <c r="C9198" s="10" t="s">
        <v>72</v>
      </c>
      <c r="D9198" s="10" t="s">
        <v>202</v>
      </c>
      <c r="E9198" s="10" t="s">
        <v>1092</v>
      </c>
      <c r="F9198" s="10" t="s">
        <v>25</v>
      </c>
      <c r="H9198" s="14">
        <v>40000</v>
      </c>
    </row>
    <row r="9199" spans="1:8" ht="19.5" customHeight="1" x14ac:dyDescent="0.25">
      <c r="A9199" s="4">
        <v>45525</v>
      </c>
      <c r="B9199" s="3">
        <v>2931</v>
      </c>
      <c r="C9199" s="10" t="s">
        <v>72</v>
      </c>
      <c r="D9199" s="10" t="s">
        <v>202</v>
      </c>
      <c r="E9199" s="10" t="s">
        <v>1013</v>
      </c>
      <c r="F9199" s="10" t="s">
        <v>25</v>
      </c>
      <c r="H9199" s="14">
        <v>4560</v>
      </c>
    </row>
    <row r="9200" spans="1:8" ht="19.5" customHeight="1" x14ac:dyDescent="0.25">
      <c r="A9200" s="4">
        <v>45525</v>
      </c>
      <c r="B9200" s="3">
        <v>2931</v>
      </c>
      <c r="C9200" s="10" t="s">
        <v>24</v>
      </c>
      <c r="D9200" s="10" t="s">
        <v>1205</v>
      </c>
      <c r="H9200" s="14">
        <v>400</v>
      </c>
    </row>
    <row r="9201" spans="1:8" ht="19.5" customHeight="1" x14ac:dyDescent="0.25">
      <c r="A9201" s="4">
        <v>45525</v>
      </c>
      <c r="B9201" s="3">
        <v>2932</v>
      </c>
      <c r="C9201" s="10" t="s">
        <v>70</v>
      </c>
      <c r="D9201" s="10" t="s">
        <v>37</v>
      </c>
      <c r="E9201" s="10" t="s">
        <v>1518</v>
      </c>
      <c r="F9201" s="10" t="s">
        <v>273</v>
      </c>
      <c r="H9201" s="14">
        <v>8816</v>
      </c>
    </row>
    <row r="9202" spans="1:8" ht="19.5" customHeight="1" x14ac:dyDescent="0.25">
      <c r="A9202" s="4">
        <v>45525</v>
      </c>
      <c r="B9202" s="3">
        <v>2932</v>
      </c>
      <c r="C9202" s="10" t="s">
        <v>24</v>
      </c>
      <c r="D9202" s="10" t="s">
        <v>174</v>
      </c>
      <c r="E9202" s="10" t="s">
        <v>279</v>
      </c>
      <c r="H9202" s="14">
        <v>5400</v>
      </c>
    </row>
    <row r="9203" spans="1:8" ht="19.5" customHeight="1" x14ac:dyDescent="0.25">
      <c r="A9203" s="4">
        <v>45525</v>
      </c>
      <c r="B9203" s="3">
        <v>2932</v>
      </c>
      <c r="C9203" s="10" t="s">
        <v>23</v>
      </c>
      <c r="D9203" s="10" t="s">
        <v>372</v>
      </c>
      <c r="H9203" s="14">
        <v>200</v>
      </c>
    </row>
    <row r="9204" spans="1:8" ht="19.5" customHeight="1" x14ac:dyDescent="0.25">
      <c r="A9204" s="4">
        <v>45526</v>
      </c>
      <c r="B9204" s="3">
        <v>2933</v>
      </c>
      <c r="C9204" s="10" t="s">
        <v>72</v>
      </c>
      <c r="D9204" s="10" t="s">
        <v>202</v>
      </c>
      <c r="E9204" s="10" t="s">
        <v>1013</v>
      </c>
      <c r="F9204" s="10" t="s">
        <v>25</v>
      </c>
      <c r="H9204" s="14">
        <v>3705</v>
      </c>
    </row>
    <row r="9205" spans="1:8" ht="19.5" customHeight="1" x14ac:dyDescent="0.25">
      <c r="A9205" s="4">
        <v>45526</v>
      </c>
      <c r="B9205" s="3">
        <v>2933</v>
      </c>
      <c r="C9205" s="10" t="s">
        <v>24</v>
      </c>
      <c r="D9205" s="10" t="s">
        <v>1205</v>
      </c>
      <c r="H9205" s="14">
        <v>400</v>
      </c>
    </row>
    <row r="9206" spans="1:8" ht="19.5" customHeight="1" x14ac:dyDescent="0.25">
      <c r="A9206" s="4">
        <v>45526</v>
      </c>
      <c r="B9206" s="3">
        <v>2933</v>
      </c>
      <c r="C9206" s="10" t="s">
        <v>24</v>
      </c>
      <c r="D9206" s="10" t="s">
        <v>513</v>
      </c>
      <c r="E9206" s="10" t="s">
        <v>279</v>
      </c>
      <c r="H9206" s="14">
        <v>100</v>
      </c>
    </row>
    <row r="9207" spans="1:8" ht="19.5" customHeight="1" x14ac:dyDescent="0.25">
      <c r="A9207" s="4">
        <v>45526</v>
      </c>
      <c r="B9207" s="3">
        <v>2934</v>
      </c>
      <c r="C9207" s="10" t="s">
        <v>23</v>
      </c>
      <c r="D9207" s="10" t="s">
        <v>20</v>
      </c>
      <c r="E9207" s="10" t="s">
        <v>350</v>
      </c>
      <c r="H9207" s="14">
        <v>900</v>
      </c>
    </row>
    <row r="9208" spans="1:8" ht="19.5" customHeight="1" x14ac:dyDescent="0.25">
      <c r="A9208" s="4">
        <v>45526</v>
      </c>
      <c r="B9208" s="3">
        <v>2934</v>
      </c>
      <c r="C9208" s="10" t="s">
        <v>23</v>
      </c>
      <c r="D9208" s="10" t="s">
        <v>20</v>
      </c>
      <c r="E9208" s="10" t="s">
        <v>44</v>
      </c>
      <c r="H9208" s="14">
        <v>340</v>
      </c>
    </row>
    <row r="9209" spans="1:8" ht="19.5" customHeight="1" x14ac:dyDescent="0.25">
      <c r="A9209" s="4">
        <v>45526</v>
      </c>
      <c r="B9209" s="3">
        <v>2934</v>
      </c>
      <c r="C9209" s="10" t="s">
        <v>24</v>
      </c>
      <c r="D9209" s="10" t="s">
        <v>174</v>
      </c>
      <c r="E9209" s="10" t="s">
        <v>279</v>
      </c>
      <c r="G9209" s="10">
        <v>12</v>
      </c>
      <c r="H9209" s="14">
        <v>7200</v>
      </c>
    </row>
    <row r="9210" spans="1:8" ht="19.5" customHeight="1" x14ac:dyDescent="0.25">
      <c r="A9210" s="4">
        <v>45526</v>
      </c>
      <c r="B9210" s="3">
        <v>2934</v>
      </c>
      <c r="C9210" s="10" t="s">
        <v>23</v>
      </c>
      <c r="D9210" s="10" t="s">
        <v>64</v>
      </c>
      <c r="E9210" s="10" t="s">
        <v>424</v>
      </c>
      <c r="H9210" s="14">
        <v>100</v>
      </c>
    </row>
    <row r="9211" spans="1:8" ht="19.5" customHeight="1" x14ac:dyDescent="0.25">
      <c r="A9211" s="4">
        <v>45528</v>
      </c>
      <c r="B9211" s="3">
        <v>2936</v>
      </c>
      <c r="C9211" s="10" t="s">
        <v>23</v>
      </c>
      <c r="D9211" s="10" t="s">
        <v>20</v>
      </c>
      <c r="E9211" s="10" t="s">
        <v>350</v>
      </c>
      <c r="H9211" s="14">
        <v>900</v>
      </c>
    </row>
    <row r="9212" spans="1:8" ht="19.5" customHeight="1" x14ac:dyDescent="0.25">
      <c r="A9212" s="4">
        <v>45528</v>
      </c>
      <c r="B9212" s="3">
        <v>2936</v>
      </c>
      <c r="C9212" s="10" t="s">
        <v>23</v>
      </c>
      <c r="D9212" s="10" t="s">
        <v>20</v>
      </c>
      <c r="E9212" s="10" t="s">
        <v>44</v>
      </c>
      <c r="H9212" s="14">
        <v>340</v>
      </c>
    </row>
    <row r="9213" spans="1:8" ht="19.5" customHeight="1" x14ac:dyDescent="0.25">
      <c r="A9213" s="4">
        <v>45528</v>
      </c>
      <c r="B9213" s="3">
        <v>2935</v>
      </c>
      <c r="C9213" s="10" t="s">
        <v>72</v>
      </c>
      <c r="D9213" s="10" t="s">
        <v>202</v>
      </c>
      <c r="E9213" s="10" t="s">
        <v>1013</v>
      </c>
      <c r="F9213" s="10" t="s">
        <v>25</v>
      </c>
      <c r="H9213" s="14">
        <v>5320</v>
      </c>
    </row>
    <row r="9214" spans="1:8" ht="19.5" customHeight="1" x14ac:dyDescent="0.25">
      <c r="A9214" s="4">
        <v>45528</v>
      </c>
      <c r="B9214" s="3">
        <v>2935</v>
      </c>
      <c r="C9214" s="10" t="s">
        <v>24</v>
      </c>
      <c r="D9214" s="10" t="s">
        <v>1205</v>
      </c>
      <c r="H9214" s="14">
        <v>400</v>
      </c>
    </row>
    <row r="9215" spans="1:8" ht="19.5" customHeight="1" x14ac:dyDescent="0.25">
      <c r="A9215" s="4">
        <v>45528</v>
      </c>
      <c r="B9215" s="3">
        <v>2935</v>
      </c>
      <c r="C9215" s="10" t="s">
        <v>24</v>
      </c>
      <c r="D9215" s="10" t="s">
        <v>513</v>
      </c>
      <c r="E9215" s="10" t="s">
        <v>279</v>
      </c>
      <c r="H9215" s="14">
        <v>1400</v>
      </c>
    </row>
    <row r="9216" spans="1:8" ht="19.5" customHeight="1" x14ac:dyDescent="0.25">
      <c r="A9216" s="4">
        <v>45529</v>
      </c>
      <c r="B9216" s="3">
        <v>2937</v>
      </c>
      <c r="C9216" s="10" t="s">
        <v>72</v>
      </c>
      <c r="D9216" s="10" t="s">
        <v>202</v>
      </c>
      <c r="E9216" s="10" t="s">
        <v>1013</v>
      </c>
      <c r="F9216" s="10" t="s">
        <v>25</v>
      </c>
      <c r="H9216" s="14">
        <v>4180</v>
      </c>
    </row>
    <row r="9217" spans="1:8" ht="19.5" customHeight="1" x14ac:dyDescent="0.25">
      <c r="A9217" s="4">
        <v>45529</v>
      </c>
      <c r="B9217" s="3">
        <v>2937</v>
      </c>
      <c r="C9217" s="10" t="s">
        <v>24</v>
      </c>
      <c r="D9217" s="10" t="s">
        <v>1205</v>
      </c>
      <c r="H9217" s="14">
        <v>800</v>
      </c>
    </row>
    <row r="9218" spans="1:8" ht="19.5" customHeight="1" x14ac:dyDescent="0.25">
      <c r="A9218" s="4">
        <v>45529</v>
      </c>
      <c r="B9218" s="3">
        <v>2937</v>
      </c>
      <c r="C9218" s="10" t="s">
        <v>24</v>
      </c>
      <c r="D9218" s="10" t="s">
        <v>513</v>
      </c>
      <c r="E9218" s="10" t="s">
        <v>279</v>
      </c>
      <c r="H9218" s="14">
        <v>1000</v>
      </c>
    </row>
    <row r="9219" spans="1:8" ht="19.5" customHeight="1" x14ac:dyDescent="0.25">
      <c r="A9219" s="4">
        <v>45529</v>
      </c>
      <c r="B9219" s="3">
        <v>2938</v>
      </c>
      <c r="C9219" s="10" t="s">
        <v>24</v>
      </c>
      <c r="D9219" s="10" t="s">
        <v>875</v>
      </c>
      <c r="H9219" s="14">
        <v>4800</v>
      </c>
    </row>
    <row r="9220" spans="1:8" ht="19.5" customHeight="1" x14ac:dyDescent="0.25">
      <c r="A9220" s="4">
        <v>45529</v>
      </c>
      <c r="B9220" s="3">
        <v>2938</v>
      </c>
      <c r="C9220" s="10" t="s">
        <v>23</v>
      </c>
      <c r="D9220" s="10" t="s">
        <v>64</v>
      </c>
      <c r="E9220" s="10" t="s">
        <v>343</v>
      </c>
      <c r="H9220" s="14">
        <v>100</v>
      </c>
    </row>
    <row r="9221" spans="1:8" ht="19.5" customHeight="1" x14ac:dyDescent="0.25">
      <c r="A9221" s="4">
        <v>45529</v>
      </c>
      <c r="B9221" s="3">
        <v>2938</v>
      </c>
      <c r="C9221" s="10" t="s">
        <v>23</v>
      </c>
      <c r="D9221" s="10" t="s">
        <v>64</v>
      </c>
      <c r="E9221" s="10" t="s">
        <v>551</v>
      </c>
      <c r="H9221" s="14">
        <v>300</v>
      </c>
    </row>
    <row r="9222" spans="1:8" ht="19.5" customHeight="1" x14ac:dyDescent="0.25">
      <c r="A9222" s="4">
        <v>45529</v>
      </c>
      <c r="B9222" s="3">
        <v>2938</v>
      </c>
      <c r="C9222" s="10" t="s">
        <v>24</v>
      </c>
      <c r="D9222" s="10" t="s">
        <v>1205</v>
      </c>
      <c r="H9222" s="14">
        <v>200</v>
      </c>
    </row>
    <row r="9223" spans="1:8" ht="19.5" customHeight="1" x14ac:dyDescent="0.25">
      <c r="A9223" s="4">
        <v>45530</v>
      </c>
      <c r="B9223" s="3">
        <v>2939</v>
      </c>
      <c r="C9223" s="10" t="s">
        <v>72</v>
      </c>
      <c r="D9223" s="10" t="s">
        <v>202</v>
      </c>
      <c r="E9223" s="10" t="s">
        <v>1013</v>
      </c>
      <c r="F9223" s="10" t="s">
        <v>25</v>
      </c>
      <c r="H9223" s="14">
        <v>4180</v>
      </c>
    </row>
    <row r="9224" spans="1:8" ht="19.5" customHeight="1" x14ac:dyDescent="0.25">
      <c r="A9224" s="4">
        <v>45530</v>
      </c>
      <c r="B9224" s="3">
        <v>2939</v>
      </c>
      <c r="C9224" s="10" t="s">
        <v>24</v>
      </c>
      <c r="D9224" s="10" t="s">
        <v>1205</v>
      </c>
      <c r="H9224" s="14">
        <v>2000</v>
      </c>
    </row>
    <row r="9225" spans="1:8" ht="19.5" customHeight="1" x14ac:dyDescent="0.25">
      <c r="A9225" s="4">
        <v>45530</v>
      </c>
      <c r="B9225" s="3">
        <v>2939</v>
      </c>
      <c r="C9225" s="10" t="s">
        <v>24</v>
      </c>
      <c r="D9225" s="10" t="s">
        <v>513</v>
      </c>
      <c r="E9225" s="10" t="s">
        <v>279</v>
      </c>
      <c r="H9225" s="14">
        <v>200</v>
      </c>
    </row>
    <row r="9226" spans="1:8" ht="19.5" customHeight="1" x14ac:dyDescent="0.25">
      <c r="A9226" s="4">
        <v>45530</v>
      </c>
      <c r="B9226" s="3">
        <v>2940</v>
      </c>
      <c r="C9226" s="10" t="s">
        <v>23</v>
      </c>
      <c r="D9226" s="10" t="s">
        <v>20</v>
      </c>
      <c r="E9226" s="10" t="s">
        <v>350</v>
      </c>
      <c r="H9226" s="14">
        <v>900</v>
      </c>
    </row>
    <row r="9227" spans="1:8" ht="19.5" customHeight="1" x14ac:dyDescent="0.25">
      <c r="A9227" s="4">
        <v>45530</v>
      </c>
      <c r="B9227" s="3">
        <v>2940</v>
      </c>
      <c r="C9227" s="10" t="s">
        <v>23</v>
      </c>
      <c r="D9227" s="10" t="s">
        <v>20</v>
      </c>
      <c r="E9227" s="10" t="s">
        <v>44</v>
      </c>
      <c r="H9227" s="14">
        <v>340</v>
      </c>
    </row>
    <row r="9228" spans="1:8" ht="19.5" customHeight="1" x14ac:dyDescent="0.25">
      <c r="A9228" s="4">
        <v>45530</v>
      </c>
      <c r="B9228" s="3">
        <v>2940</v>
      </c>
      <c r="C9228" s="10" t="s">
        <v>172</v>
      </c>
      <c r="D9228" s="10" t="s">
        <v>295</v>
      </c>
      <c r="H9228" s="14">
        <v>200</v>
      </c>
    </row>
    <row r="9229" spans="1:8" ht="19.5" customHeight="1" x14ac:dyDescent="0.25">
      <c r="A9229" s="4">
        <v>45530</v>
      </c>
      <c r="B9229" s="3">
        <v>2940</v>
      </c>
      <c r="C9229" s="10" t="s">
        <v>23</v>
      </c>
      <c r="D9229" s="10" t="s">
        <v>295</v>
      </c>
      <c r="H9229" s="14">
        <v>200</v>
      </c>
    </row>
    <row r="9230" spans="1:8" ht="19.5" customHeight="1" x14ac:dyDescent="0.25">
      <c r="A9230" s="4">
        <v>45530</v>
      </c>
      <c r="B9230" s="3">
        <v>2941</v>
      </c>
      <c r="C9230" s="10" t="s">
        <v>242</v>
      </c>
      <c r="D9230" s="10" t="s">
        <v>1183</v>
      </c>
      <c r="E9230" s="10" t="s">
        <v>1528</v>
      </c>
      <c r="H9230" s="14">
        <v>31500</v>
      </c>
    </row>
    <row r="9231" spans="1:8" ht="19.5" customHeight="1" x14ac:dyDescent="0.25">
      <c r="A9231" s="4">
        <v>45530</v>
      </c>
      <c r="B9231" s="3">
        <v>2941</v>
      </c>
      <c r="C9231" s="10" t="s">
        <v>24</v>
      </c>
      <c r="D9231" s="10" t="s">
        <v>174</v>
      </c>
      <c r="E9231" s="10" t="s">
        <v>279</v>
      </c>
      <c r="H9231" s="14">
        <v>8400</v>
      </c>
    </row>
    <row r="9232" spans="1:8" ht="19.5" customHeight="1" x14ac:dyDescent="0.25">
      <c r="A9232" s="4">
        <v>45530</v>
      </c>
      <c r="B9232" s="3">
        <v>2941</v>
      </c>
      <c r="C9232" s="10" t="s">
        <v>23</v>
      </c>
      <c r="D9232" s="10" t="s">
        <v>64</v>
      </c>
      <c r="E9232" s="10" t="s">
        <v>424</v>
      </c>
      <c r="H9232" s="14">
        <v>100</v>
      </c>
    </row>
    <row r="9233" spans="1:8" ht="19.5" customHeight="1" x14ac:dyDescent="0.25">
      <c r="A9233" s="4">
        <v>45531</v>
      </c>
      <c r="B9233" s="3">
        <v>2942</v>
      </c>
      <c r="C9233" s="10" t="s">
        <v>72</v>
      </c>
      <c r="D9233" s="10" t="s">
        <v>202</v>
      </c>
      <c r="E9233" s="10" t="s">
        <v>1013</v>
      </c>
      <c r="F9233" s="10" t="s">
        <v>25</v>
      </c>
      <c r="H9233" s="14">
        <v>4940</v>
      </c>
    </row>
    <row r="9234" spans="1:8" ht="19.5" customHeight="1" x14ac:dyDescent="0.25">
      <c r="A9234" s="4">
        <v>45531</v>
      </c>
      <c r="B9234" s="3">
        <v>2942</v>
      </c>
      <c r="C9234" s="10" t="s">
        <v>24</v>
      </c>
      <c r="D9234" s="10" t="s">
        <v>1205</v>
      </c>
      <c r="H9234" s="14">
        <v>400</v>
      </c>
    </row>
    <row r="9235" spans="1:8" ht="19.5" customHeight="1" x14ac:dyDescent="0.25">
      <c r="A9235" s="4">
        <v>45531</v>
      </c>
      <c r="B9235" s="3">
        <v>2943</v>
      </c>
      <c r="C9235" s="10" t="s">
        <v>24</v>
      </c>
      <c r="D9235" s="10" t="s">
        <v>174</v>
      </c>
      <c r="E9235" s="10" t="s">
        <v>279</v>
      </c>
      <c r="H9235" s="14">
        <v>6000</v>
      </c>
    </row>
    <row r="9236" spans="1:8" ht="19.5" customHeight="1" x14ac:dyDescent="0.25">
      <c r="A9236" s="4">
        <v>45532</v>
      </c>
      <c r="B9236" s="3">
        <v>2944</v>
      </c>
      <c r="C9236" s="10" t="s">
        <v>72</v>
      </c>
      <c r="D9236" s="10" t="s">
        <v>202</v>
      </c>
      <c r="E9236" s="10" t="s">
        <v>1013</v>
      </c>
      <c r="F9236" s="10" t="s">
        <v>25</v>
      </c>
      <c r="H9236" s="14">
        <v>5510</v>
      </c>
    </row>
    <row r="9237" spans="1:8" ht="19.5" customHeight="1" x14ac:dyDescent="0.25">
      <c r="A9237" s="4">
        <v>45532</v>
      </c>
      <c r="B9237" s="3">
        <v>2944</v>
      </c>
      <c r="C9237" s="10" t="s">
        <v>24</v>
      </c>
      <c r="D9237" s="10" t="s">
        <v>1205</v>
      </c>
      <c r="H9237" s="14">
        <v>400</v>
      </c>
    </row>
    <row r="9238" spans="1:8" ht="19.5" customHeight="1" x14ac:dyDescent="0.25">
      <c r="A9238" s="4">
        <v>45532</v>
      </c>
      <c r="B9238" s="3">
        <v>2944</v>
      </c>
      <c r="C9238" s="10" t="s">
        <v>24</v>
      </c>
      <c r="D9238" s="10" t="s">
        <v>513</v>
      </c>
      <c r="E9238" s="10" t="s">
        <v>279</v>
      </c>
      <c r="H9238" s="14">
        <v>300</v>
      </c>
    </row>
    <row r="9239" spans="1:8" ht="19.5" customHeight="1" x14ac:dyDescent="0.25">
      <c r="A9239" s="4">
        <v>45532</v>
      </c>
      <c r="B9239" s="3">
        <v>2945</v>
      </c>
      <c r="C9239" s="10" t="s">
        <v>23</v>
      </c>
      <c r="D9239" s="10" t="s">
        <v>20</v>
      </c>
      <c r="E9239" s="10" t="s">
        <v>350</v>
      </c>
      <c r="H9239" s="14">
        <v>900</v>
      </c>
    </row>
    <row r="9240" spans="1:8" ht="19.5" customHeight="1" x14ac:dyDescent="0.25">
      <c r="A9240" s="4">
        <v>45532</v>
      </c>
      <c r="B9240" s="3">
        <v>2945</v>
      </c>
      <c r="C9240" s="10" t="s">
        <v>23</v>
      </c>
      <c r="D9240" s="10" t="s">
        <v>20</v>
      </c>
      <c r="E9240" s="10" t="s">
        <v>44</v>
      </c>
      <c r="H9240" s="14">
        <v>340</v>
      </c>
    </row>
    <row r="9241" spans="1:8" ht="19.5" customHeight="1" x14ac:dyDescent="0.25">
      <c r="A9241" s="4">
        <v>45532</v>
      </c>
      <c r="B9241" s="3">
        <v>2945</v>
      </c>
      <c r="C9241" s="10" t="s">
        <v>23</v>
      </c>
      <c r="D9241" s="10" t="s">
        <v>29</v>
      </c>
      <c r="H9241" s="14">
        <v>130</v>
      </c>
    </row>
    <row r="9242" spans="1:8" ht="19.5" customHeight="1" x14ac:dyDescent="0.25">
      <c r="A9242" s="4">
        <v>45532</v>
      </c>
      <c r="B9242" s="3">
        <v>2945</v>
      </c>
      <c r="C9242" s="10" t="s">
        <v>23</v>
      </c>
      <c r="D9242" s="10" t="s">
        <v>295</v>
      </c>
      <c r="E9242" s="10" t="s">
        <v>606</v>
      </c>
      <c r="H9242" s="14">
        <v>200</v>
      </c>
    </row>
    <row r="9243" spans="1:8" ht="19.5" customHeight="1" x14ac:dyDescent="0.25">
      <c r="A9243" s="4">
        <v>45532</v>
      </c>
      <c r="B9243" s="3">
        <v>2946</v>
      </c>
      <c r="C9243" s="10" t="s">
        <v>26</v>
      </c>
      <c r="D9243" s="10" t="s">
        <v>216</v>
      </c>
      <c r="E9243" s="10" t="s">
        <v>1527</v>
      </c>
      <c r="F9243" s="10" t="s">
        <v>217</v>
      </c>
      <c r="H9243" s="14">
        <v>3300</v>
      </c>
    </row>
    <row r="9244" spans="1:8" ht="19.5" customHeight="1" x14ac:dyDescent="0.25">
      <c r="A9244" s="4">
        <v>45532</v>
      </c>
      <c r="B9244" s="3">
        <v>2947</v>
      </c>
      <c r="C9244" s="10" t="s">
        <v>24</v>
      </c>
      <c r="D9244" s="10" t="s">
        <v>174</v>
      </c>
      <c r="E9244" s="10" t="s">
        <v>279</v>
      </c>
      <c r="H9244" s="14">
        <v>6000</v>
      </c>
    </row>
    <row r="9245" spans="1:8" ht="19.5" customHeight="1" x14ac:dyDescent="0.25">
      <c r="A9245" s="4">
        <v>45532</v>
      </c>
      <c r="B9245" s="3">
        <v>2947</v>
      </c>
      <c r="C9245" s="10" t="s">
        <v>70</v>
      </c>
      <c r="D9245" s="10" t="s">
        <v>37</v>
      </c>
      <c r="E9245" s="10" t="s">
        <v>1518</v>
      </c>
      <c r="F9245" s="10" t="s">
        <v>167</v>
      </c>
      <c r="H9245" s="14">
        <v>9700</v>
      </c>
    </row>
    <row r="9246" spans="1:8" ht="19.5" customHeight="1" x14ac:dyDescent="0.25">
      <c r="A9246" s="4">
        <v>45532</v>
      </c>
      <c r="B9246" s="3">
        <v>2947</v>
      </c>
      <c r="C9246" s="10" t="s">
        <v>23</v>
      </c>
      <c r="D9246" s="10" t="s">
        <v>192</v>
      </c>
      <c r="H9246" s="14">
        <v>100</v>
      </c>
    </row>
    <row r="9247" spans="1:8" ht="19.5" customHeight="1" x14ac:dyDescent="0.25">
      <c r="A9247" s="4">
        <v>45532</v>
      </c>
      <c r="B9247" s="3">
        <v>2947</v>
      </c>
      <c r="C9247" s="10" t="s">
        <v>23</v>
      </c>
      <c r="D9247" s="10" t="s">
        <v>1529</v>
      </c>
      <c r="H9247" s="14">
        <v>500</v>
      </c>
    </row>
    <row r="9248" spans="1:8" ht="19.5" customHeight="1" x14ac:dyDescent="0.25">
      <c r="A9248" s="4">
        <v>45533</v>
      </c>
      <c r="B9248" s="3">
        <v>2948</v>
      </c>
      <c r="C9248" s="10" t="s">
        <v>72</v>
      </c>
      <c r="D9248" s="10" t="s">
        <v>202</v>
      </c>
      <c r="E9248" s="10" t="s">
        <v>1013</v>
      </c>
      <c r="F9248" s="10" t="s">
        <v>25</v>
      </c>
      <c r="H9248" s="14">
        <v>4750</v>
      </c>
    </row>
    <row r="9249" spans="1:8" ht="19.5" customHeight="1" x14ac:dyDescent="0.25">
      <c r="A9249" s="4">
        <v>45533</v>
      </c>
      <c r="B9249" s="3">
        <v>2948</v>
      </c>
      <c r="C9249" s="10" t="s">
        <v>24</v>
      </c>
      <c r="D9249" s="10" t="s">
        <v>1205</v>
      </c>
      <c r="H9249" s="14">
        <v>400</v>
      </c>
    </row>
    <row r="9250" spans="1:8" ht="19.5" customHeight="1" x14ac:dyDescent="0.25">
      <c r="A9250" s="4">
        <v>45533</v>
      </c>
      <c r="B9250" s="3">
        <v>2949</v>
      </c>
      <c r="C9250" s="10" t="s">
        <v>24</v>
      </c>
      <c r="D9250" s="10" t="s">
        <v>174</v>
      </c>
      <c r="E9250" s="10" t="s">
        <v>279</v>
      </c>
      <c r="G9250" s="10">
        <v>10</v>
      </c>
      <c r="H9250" s="14">
        <v>6000</v>
      </c>
    </row>
    <row r="9251" spans="1:8" ht="19.5" customHeight="1" x14ac:dyDescent="0.25">
      <c r="A9251" s="4">
        <v>45533</v>
      </c>
      <c r="B9251" s="3">
        <v>2950</v>
      </c>
      <c r="C9251" s="10" t="s">
        <v>26</v>
      </c>
      <c r="D9251" s="10" t="s">
        <v>216</v>
      </c>
      <c r="E9251" s="10" t="s">
        <v>1527</v>
      </c>
      <c r="F9251" s="10" t="s">
        <v>467</v>
      </c>
      <c r="H9251" s="14">
        <v>3300</v>
      </c>
    </row>
    <row r="9252" spans="1:8" ht="19.5" customHeight="1" x14ac:dyDescent="0.25">
      <c r="A9252" s="4">
        <v>45533</v>
      </c>
      <c r="B9252" s="3">
        <v>2951</v>
      </c>
      <c r="C9252" s="10" t="s">
        <v>26</v>
      </c>
      <c r="D9252" s="10" t="s">
        <v>216</v>
      </c>
      <c r="E9252" s="10" t="s">
        <v>1527</v>
      </c>
      <c r="F9252" s="10" t="s">
        <v>999</v>
      </c>
      <c r="H9252" s="14">
        <v>3300</v>
      </c>
    </row>
    <row r="9253" spans="1:8" ht="19.5" customHeight="1" x14ac:dyDescent="0.25">
      <c r="A9253" s="4">
        <v>45534</v>
      </c>
      <c r="B9253" s="3">
        <v>2952</v>
      </c>
      <c r="C9253" s="10" t="s">
        <v>26</v>
      </c>
      <c r="D9253" s="10" t="s">
        <v>216</v>
      </c>
      <c r="E9253" s="10" t="s">
        <v>1527</v>
      </c>
      <c r="F9253" s="10" t="s">
        <v>770</v>
      </c>
      <c r="H9253" s="14">
        <v>5000</v>
      </c>
    </row>
    <row r="9254" spans="1:8" ht="19.5" customHeight="1" x14ac:dyDescent="0.25">
      <c r="A9254" s="4">
        <v>45534</v>
      </c>
      <c r="B9254" s="3">
        <v>2953</v>
      </c>
      <c r="C9254" s="10" t="s">
        <v>23</v>
      </c>
      <c r="D9254" s="10" t="s">
        <v>20</v>
      </c>
      <c r="E9254" s="10" t="s">
        <v>350</v>
      </c>
      <c r="H9254" s="14">
        <v>900</v>
      </c>
    </row>
    <row r="9255" spans="1:8" ht="19.5" customHeight="1" x14ac:dyDescent="0.25">
      <c r="A9255" s="4">
        <v>45534</v>
      </c>
      <c r="B9255" s="3">
        <v>2953</v>
      </c>
      <c r="C9255" s="10" t="s">
        <v>23</v>
      </c>
      <c r="D9255" s="10" t="s">
        <v>20</v>
      </c>
      <c r="E9255" s="10" t="s">
        <v>44</v>
      </c>
      <c r="H9255" s="14">
        <v>340</v>
      </c>
    </row>
    <row r="9256" spans="1:8" ht="19.5" customHeight="1" x14ac:dyDescent="0.25">
      <c r="A9256" s="4">
        <v>45534</v>
      </c>
      <c r="B9256" s="3">
        <v>2953</v>
      </c>
      <c r="C9256" s="10" t="s">
        <v>172</v>
      </c>
      <c r="D9256" s="10" t="s">
        <v>20</v>
      </c>
      <c r="H9256" s="14">
        <v>400</v>
      </c>
    </row>
    <row r="9257" spans="1:8" ht="19.5" customHeight="1" x14ac:dyDescent="0.25">
      <c r="A9257" s="4">
        <v>45534</v>
      </c>
      <c r="B9257" s="3">
        <v>2953</v>
      </c>
      <c r="C9257" s="10" t="s">
        <v>23</v>
      </c>
      <c r="D9257" s="10" t="s">
        <v>22</v>
      </c>
      <c r="H9257" s="14">
        <v>40</v>
      </c>
    </row>
    <row r="9258" spans="1:8" ht="19.5" customHeight="1" x14ac:dyDescent="0.25">
      <c r="A9258" s="4">
        <v>45534</v>
      </c>
      <c r="B9258" s="3">
        <v>2954</v>
      </c>
      <c r="C9258" s="10" t="s">
        <v>24</v>
      </c>
      <c r="D9258" s="10" t="s">
        <v>1205</v>
      </c>
      <c r="H9258" s="14">
        <v>400</v>
      </c>
    </row>
    <row r="9259" spans="1:8" ht="19.5" customHeight="1" x14ac:dyDescent="0.25">
      <c r="A9259" s="4">
        <v>45534</v>
      </c>
      <c r="B9259" s="3">
        <v>2954</v>
      </c>
      <c r="C9259" s="10" t="s">
        <v>23</v>
      </c>
      <c r="D9259" s="10" t="s">
        <v>192</v>
      </c>
      <c r="E9259" s="10" t="s">
        <v>211</v>
      </c>
      <c r="H9259" s="14">
        <v>800</v>
      </c>
    </row>
    <row r="9260" spans="1:8" ht="19.5" customHeight="1" x14ac:dyDescent="0.25">
      <c r="A9260" s="4">
        <v>45534</v>
      </c>
      <c r="B9260" s="3">
        <v>2954</v>
      </c>
      <c r="C9260" s="10" t="s">
        <v>23</v>
      </c>
      <c r="D9260" s="10" t="s">
        <v>29</v>
      </c>
      <c r="E9260" s="10" t="s">
        <v>361</v>
      </c>
      <c r="H9260" s="14">
        <v>100</v>
      </c>
    </row>
    <row r="9261" spans="1:8" ht="19.5" customHeight="1" x14ac:dyDescent="0.25">
      <c r="A9261" s="4">
        <v>45534</v>
      </c>
      <c r="B9261" s="3">
        <v>2954</v>
      </c>
      <c r="C9261" s="10" t="s">
        <v>23</v>
      </c>
      <c r="D9261" s="10" t="s">
        <v>407</v>
      </c>
      <c r="H9261" s="14">
        <v>200</v>
      </c>
    </row>
    <row r="9262" spans="1:8" ht="19.5" customHeight="1" x14ac:dyDescent="0.25">
      <c r="A9262" s="4">
        <v>45534</v>
      </c>
      <c r="B9262" s="3">
        <v>2955</v>
      </c>
      <c r="C9262" s="10" t="s">
        <v>72</v>
      </c>
      <c r="D9262" s="10" t="s">
        <v>40</v>
      </c>
      <c r="E9262" s="10" t="s">
        <v>1092</v>
      </c>
      <c r="F9262" s="10" t="s">
        <v>764</v>
      </c>
      <c r="H9262" s="14">
        <v>15000</v>
      </c>
    </row>
    <row r="9263" spans="1:8" ht="19.5" customHeight="1" x14ac:dyDescent="0.25">
      <c r="A9263" s="4">
        <v>45534</v>
      </c>
      <c r="B9263" s="3">
        <v>2956</v>
      </c>
      <c r="C9263" s="10" t="s">
        <v>26</v>
      </c>
      <c r="D9263" s="10" t="s">
        <v>216</v>
      </c>
      <c r="E9263" s="10" t="s">
        <v>1527</v>
      </c>
      <c r="F9263" s="10" t="s">
        <v>148</v>
      </c>
      <c r="H9263" s="14">
        <v>2500</v>
      </c>
    </row>
    <row r="9264" spans="1:8" ht="19.5" customHeight="1" x14ac:dyDescent="0.25">
      <c r="A9264" s="4">
        <v>45535</v>
      </c>
      <c r="B9264" s="3">
        <v>2957</v>
      </c>
      <c r="C9264" s="10" t="s">
        <v>72</v>
      </c>
      <c r="D9264" s="10" t="s">
        <v>202</v>
      </c>
      <c r="E9264" s="10" t="s">
        <v>1013</v>
      </c>
      <c r="F9264" s="10" t="s">
        <v>25</v>
      </c>
      <c r="H9264" s="14">
        <v>4845</v>
      </c>
    </row>
    <row r="9265" spans="1:8" ht="19.5" customHeight="1" x14ac:dyDescent="0.25">
      <c r="A9265" s="4">
        <v>45535</v>
      </c>
      <c r="B9265" s="3">
        <v>2957</v>
      </c>
      <c r="C9265" s="10" t="s">
        <v>24</v>
      </c>
      <c r="D9265" s="10" t="s">
        <v>1205</v>
      </c>
      <c r="H9265" s="14">
        <v>200</v>
      </c>
    </row>
    <row r="9266" spans="1:8" ht="19.5" customHeight="1" x14ac:dyDescent="0.25">
      <c r="A9266" s="4">
        <v>45535</v>
      </c>
      <c r="B9266" s="3">
        <v>2957</v>
      </c>
      <c r="C9266" s="10" t="s">
        <v>23</v>
      </c>
      <c r="D9266" s="10" t="s">
        <v>407</v>
      </c>
      <c r="E9266" s="10" t="s">
        <v>1013</v>
      </c>
      <c r="H9266" s="14">
        <v>200</v>
      </c>
    </row>
    <row r="9267" spans="1:8" ht="19.5" customHeight="1" x14ac:dyDescent="0.25">
      <c r="A9267" s="4">
        <v>45535</v>
      </c>
      <c r="B9267" s="3">
        <v>2958</v>
      </c>
      <c r="C9267" s="10" t="s">
        <v>24</v>
      </c>
      <c r="D9267" s="10" t="s">
        <v>174</v>
      </c>
      <c r="E9267" s="10" t="s">
        <v>279</v>
      </c>
      <c r="G9267" s="10">
        <v>15</v>
      </c>
      <c r="H9267" s="14">
        <v>9000</v>
      </c>
    </row>
    <row r="9268" spans="1:8" ht="19.5" customHeight="1" x14ac:dyDescent="0.25">
      <c r="A9268" s="4">
        <v>45535</v>
      </c>
      <c r="B9268" s="3">
        <v>2958</v>
      </c>
      <c r="C9268" s="10" t="s">
        <v>23</v>
      </c>
      <c r="D9268" s="10" t="s">
        <v>192</v>
      </c>
      <c r="E9268" s="10" t="s">
        <v>211</v>
      </c>
      <c r="H9268" s="14">
        <v>35000</v>
      </c>
    </row>
    <row r="9269" spans="1:8" ht="19.5" customHeight="1" x14ac:dyDescent="0.25">
      <c r="A9269" s="4">
        <v>45536</v>
      </c>
      <c r="B9269" s="3">
        <v>2959</v>
      </c>
      <c r="C9269" s="10" t="s">
        <v>72</v>
      </c>
      <c r="D9269" s="10" t="s">
        <v>202</v>
      </c>
      <c r="E9269" s="10" t="s">
        <v>1013</v>
      </c>
      <c r="F9269" s="10" t="s">
        <v>25</v>
      </c>
      <c r="H9269" s="14">
        <v>5320</v>
      </c>
    </row>
    <row r="9270" spans="1:8" ht="19.5" customHeight="1" x14ac:dyDescent="0.25">
      <c r="A9270" s="4">
        <v>45536</v>
      </c>
      <c r="B9270" s="3">
        <v>2959</v>
      </c>
      <c r="C9270" s="10" t="s">
        <v>24</v>
      </c>
      <c r="D9270" s="10" t="s">
        <v>1205</v>
      </c>
      <c r="H9270" s="14">
        <v>400</v>
      </c>
    </row>
    <row r="9271" spans="1:8" ht="19.5" customHeight="1" x14ac:dyDescent="0.25">
      <c r="A9271" s="4">
        <v>45536</v>
      </c>
      <c r="B9271" s="3">
        <v>2959</v>
      </c>
      <c r="C9271" s="10" t="s">
        <v>24</v>
      </c>
      <c r="D9271" s="10" t="s">
        <v>513</v>
      </c>
      <c r="E9271" s="10" t="s">
        <v>279</v>
      </c>
      <c r="H9271" s="14">
        <v>300</v>
      </c>
    </row>
    <row r="9272" spans="1:8" ht="19.5" customHeight="1" x14ac:dyDescent="0.25">
      <c r="A9272" s="4">
        <v>45536</v>
      </c>
      <c r="B9272" s="3">
        <v>2960</v>
      </c>
      <c r="C9272" s="10" t="s">
        <v>24</v>
      </c>
      <c r="D9272" s="10" t="s">
        <v>174</v>
      </c>
      <c r="E9272" s="10" t="s">
        <v>279</v>
      </c>
      <c r="G9272" s="10">
        <v>10</v>
      </c>
      <c r="H9272" s="14">
        <v>6000</v>
      </c>
    </row>
    <row r="9273" spans="1:8" ht="19.5" customHeight="1" x14ac:dyDescent="0.25">
      <c r="A9273" s="4">
        <v>45536</v>
      </c>
      <c r="B9273" s="3">
        <v>2960</v>
      </c>
      <c r="C9273" s="10" t="s">
        <v>926</v>
      </c>
      <c r="D9273" s="10" t="s">
        <v>45</v>
      </c>
      <c r="H9273" s="14">
        <v>1200</v>
      </c>
    </row>
    <row r="9274" spans="1:8" ht="19.5" customHeight="1" x14ac:dyDescent="0.25">
      <c r="A9274" s="4">
        <v>45536</v>
      </c>
      <c r="B9274" s="3">
        <v>2960</v>
      </c>
      <c r="C9274" s="10" t="s">
        <v>23</v>
      </c>
      <c r="D9274" s="10" t="s">
        <v>20</v>
      </c>
      <c r="E9274" s="10" t="s">
        <v>350</v>
      </c>
      <c r="H9274" s="14">
        <v>900</v>
      </c>
    </row>
    <row r="9275" spans="1:8" ht="19.5" customHeight="1" x14ac:dyDescent="0.25">
      <c r="A9275" s="4">
        <v>45536</v>
      </c>
      <c r="B9275" s="3">
        <v>2960</v>
      </c>
      <c r="C9275" s="10" t="s">
        <v>23</v>
      </c>
      <c r="D9275" s="10" t="s">
        <v>20</v>
      </c>
      <c r="E9275" s="10" t="s">
        <v>44</v>
      </c>
      <c r="H9275" s="14">
        <v>340</v>
      </c>
    </row>
    <row r="9276" spans="1:8" ht="19.5" customHeight="1" x14ac:dyDescent="0.25">
      <c r="A9276" s="4">
        <v>45536</v>
      </c>
      <c r="B9276" s="3">
        <v>2961</v>
      </c>
      <c r="C9276" s="10" t="s">
        <v>26</v>
      </c>
      <c r="D9276" s="10" t="s">
        <v>216</v>
      </c>
      <c r="E9276" s="10" t="s">
        <v>1527</v>
      </c>
      <c r="F9276" s="10" t="s">
        <v>30</v>
      </c>
      <c r="H9276" s="14">
        <v>2000</v>
      </c>
    </row>
    <row r="9277" spans="1:8" ht="19.5" customHeight="1" x14ac:dyDescent="0.25">
      <c r="A9277" s="4">
        <v>45537</v>
      </c>
      <c r="B9277" s="3">
        <v>2962</v>
      </c>
      <c r="C9277" s="10" t="s">
        <v>72</v>
      </c>
      <c r="D9277" s="10" t="s">
        <v>202</v>
      </c>
      <c r="E9277" s="10" t="s">
        <v>1013</v>
      </c>
      <c r="F9277" s="10" t="s">
        <v>25</v>
      </c>
      <c r="H9277" s="14">
        <v>5130</v>
      </c>
    </row>
    <row r="9278" spans="1:8" ht="19.5" customHeight="1" x14ac:dyDescent="0.25">
      <c r="A9278" s="4">
        <v>45537</v>
      </c>
      <c r="B9278" s="3">
        <v>2962</v>
      </c>
      <c r="C9278" s="10" t="s">
        <v>24</v>
      </c>
      <c r="D9278" s="10" t="s">
        <v>513</v>
      </c>
      <c r="E9278" s="10" t="s">
        <v>279</v>
      </c>
      <c r="H9278" s="14">
        <v>1000</v>
      </c>
    </row>
    <row r="9279" spans="1:8" ht="19.5" customHeight="1" x14ac:dyDescent="0.25">
      <c r="A9279" s="4">
        <v>45537</v>
      </c>
      <c r="B9279" s="3">
        <v>2963</v>
      </c>
      <c r="C9279" s="10" t="s">
        <v>24</v>
      </c>
      <c r="D9279" s="10" t="s">
        <v>174</v>
      </c>
      <c r="E9279" s="10" t="s">
        <v>279</v>
      </c>
      <c r="G9279" s="10">
        <v>10</v>
      </c>
      <c r="H9279" s="14">
        <v>6000</v>
      </c>
    </row>
    <row r="9280" spans="1:8" ht="19.5" customHeight="1" x14ac:dyDescent="0.25">
      <c r="A9280" s="4">
        <v>45537</v>
      </c>
      <c r="B9280" s="3">
        <v>2963</v>
      </c>
      <c r="C9280" s="10" t="s">
        <v>24</v>
      </c>
      <c r="D9280" s="10" t="s">
        <v>174</v>
      </c>
      <c r="E9280" s="10" t="s">
        <v>279</v>
      </c>
      <c r="G9280" s="10">
        <v>3</v>
      </c>
      <c r="H9280" s="14">
        <v>1200</v>
      </c>
    </row>
    <row r="9281" spans="1:8" ht="19.5" customHeight="1" x14ac:dyDescent="0.25">
      <c r="A9281" s="4">
        <v>45537</v>
      </c>
      <c r="B9281" s="3">
        <v>2963</v>
      </c>
      <c r="C9281" s="10" t="s">
        <v>24</v>
      </c>
      <c r="D9281" s="10" t="s">
        <v>60</v>
      </c>
      <c r="E9281" s="10" t="s">
        <v>890</v>
      </c>
      <c r="H9281" s="14">
        <v>150</v>
      </c>
    </row>
    <row r="9282" spans="1:8" ht="19.5" customHeight="1" x14ac:dyDescent="0.25">
      <c r="A9282" s="4">
        <v>45537</v>
      </c>
      <c r="B9282" s="3">
        <v>2963</v>
      </c>
      <c r="C9282" s="10" t="s">
        <v>172</v>
      </c>
      <c r="D9282" s="10" t="s">
        <v>20</v>
      </c>
      <c r="H9282" s="14">
        <v>700</v>
      </c>
    </row>
    <row r="9283" spans="1:8" ht="19.5" customHeight="1" x14ac:dyDescent="0.25">
      <c r="A9283" s="4">
        <v>45538</v>
      </c>
      <c r="B9283" s="3">
        <v>2964</v>
      </c>
      <c r="C9283" s="10" t="s">
        <v>72</v>
      </c>
      <c r="D9283" s="10" t="s">
        <v>202</v>
      </c>
      <c r="E9283" s="10" t="s">
        <v>1013</v>
      </c>
      <c r="F9283" s="10" t="s">
        <v>25</v>
      </c>
      <c r="H9283" s="14">
        <v>3130</v>
      </c>
    </row>
    <row r="9284" spans="1:8" ht="19.5" customHeight="1" x14ac:dyDescent="0.25">
      <c r="A9284" s="4">
        <v>45538</v>
      </c>
      <c r="B9284" s="3">
        <v>2964</v>
      </c>
      <c r="C9284" s="10" t="s">
        <v>24</v>
      </c>
      <c r="D9284" s="10" t="s">
        <v>513</v>
      </c>
      <c r="E9284" s="10" t="s">
        <v>279</v>
      </c>
      <c r="H9284" s="14">
        <v>400</v>
      </c>
    </row>
    <row r="9285" spans="1:8" ht="19.5" customHeight="1" x14ac:dyDescent="0.25">
      <c r="A9285" s="4">
        <v>45538</v>
      </c>
      <c r="B9285" s="3">
        <v>2964</v>
      </c>
      <c r="C9285" s="10" t="s">
        <v>24</v>
      </c>
      <c r="D9285" s="10" t="s">
        <v>1205</v>
      </c>
      <c r="H9285" s="14">
        <v>200</v>
      </c>
    </row>
    <row r="9286" spans="1:8" ht="19.5" customHeight="1" x14ac:dyDescent="0.25">
      <c r="A9286" s="4">
        <v>45538</v>
      </c>
      <c r="B9286" s="3">
        <v>2965</v>
      </c>
      <c r="C9286" s="10" t="s">
        <v>23</v>
      </c>
      <c r="D9286" s="10" t="s">
        <v>20</v>
      </c>
      <c r="E9286" s="10" t="s">
        <v>350</v>
      </c>
      <c r="H9286" s="14">
        <v>900</v>
      </c>
    </row>
    <row r="9287" spans="1:8" ht="19.5" customHeight="1" x14ac:dyDescent="0.25">
      <c r="A9287" s="4">
        <v>45538</v>
      </c>
      <c r="B9287" s="3">
        <v>2965</v>
      </c>
      <c r="C9287" s="10" t="s">
        <v>23</v>
      </c>
      <c r="D9287" s="10" t="s">
        <v>20</v>
      </c>
      <c r="E9287" s="10" t="s">
        <v>44</v>
      </c>
      <c r="H9287" s="14">
        <v>340</v>
      </c>
    </row>
    <row r="9288" spans="1:8" ht="19.5" customHeight="1" x14ac:dyDescent="0.25">
      <c r="A9288" s="4">
        <v>45538</v>
      </c>
      <c r="B9288" s="3">
        <v>2965</v>
      </c>
      <c r="C9288" s="10" t="s">
        <v>23</v>
      </c>
      <c r="D9288" s="10" t="s">
        <v>407</v>
      </c>
      <c r="H9288" s="14">
        <v>200</v>
      </c>
    </row>
    <row r="9289" spans="1:8" ht="19.5" customHeight="1" x14ac:dyDescent="0.25">
      <c r="A9289" s="4">
        <v>45538</v>
      </c>
      <c r="B9289" s="3">
        <v>2965</v>
      </c>
      <c r="C9289" s="10" t="s">
        <v>70</v>
      </c>
      <c r="D9289" s="10" t="s">
        <v>582</v>
      </c>
      <c r="E9289" s="10" t="s">
        <v>1530</v>
      </c>
      <c r="F9289" s="10" t="s">
        <v>273</v>
      </c>
      <c r="H9289" s="14">
        <v>350</v>
      </c>
    </row>
    <row r="9290" spans="1:8" ht="19.5" customHeight="1" x14ac:dyDescent="0.25">
      <c r="A9290" s="4">
        <v>45539</v>
      </c>
      <c r="B9290" s="3">
        <v>2966</v>
      </c>
      <c r="C9290" s="10" t="s">
        <v>72</v>
      </c>
      <c r="D9290" s="10" t="s">
        <v>202</v>
      </c>
      <c r="E9290" s="10" t="s">
        <v>1092</v>
      </c>
      <c r="F9290" s="10" t="s">
        <v>25</v>
      </c>
      <c r="H9290" s="14">
        <v>20000</v>
      </c>
    </row>
    <row r="9291" spans="1:8" ht="19.5" customHeight="1" x14ac:dyDescent="0.25">
      <c r="A9291" s="4">
        <v>45539</v>
      </c>
      <c r="B9291" s="3">
        <v>2966</v>
      </c>
      <c r="C9291" s="10" t="s">
        <v>24</v>
      </c>
      <c r="D9291" s="10" t="s">
        <v>1205</v>
      </c>
      <c r="H9291" s="14">
        <v>3500</v>
      </c>
    </row>
    <row r="9292" spans="1:8" ht="19.5" customHeight="1" x14ac:dyDescent="0.25">
      <c r="A9292" s="4">
        <v>45539</v>
      </c>
      <c r="B9292" s="3">
        <v>2966</v>
      </c>
      <c r="C9292" s="10" t="s">
        <v>24</v>
      </c>
      <c r="D9292" s="10" t="s">
        <v>513</v>
      </c>
      <c r="E9292" s="10" t="s">
        <v>279</v>
      </c>
      <c r="H9292" s="14">
        <v>1600</v>
      </c>
    </row>
    <row r="9293" spans="1:8" ht="19.5" customHeight="1" x14ac:dyDescent="0.25">
      <c r="A9293" s="4">
        <v>45539</v>
      </c>
      <c r="B9293" s="3">
        <v>2967</v>
      </c>
      <c r="C9293" s="10" t="s">
        <v>926</v>
      </c>
      <c r="D9293" s="10" t="s">
        <v>45</v>
      </c>
      <c r="E9293" s="10" t="s">
        <v>1531</v>
      </c>
      <c r="H9293" s="14">
        <v>700</v>
      </c>
    </row>
    <row r="9294" spans="1:8" ht="19.5" customHeight="1" x14ac:dyDescent="0.25">
      <c r="A9294" s="4">
        <v>45539</v>
      </c>
      <c r="B9294" s="3">
        <v>2967</v>
      </c>
      <c r="C9294" s="10" t="s">
        <v>24</v>
      </c>
      <c r="D9294" s="10" t="s">
        <v>513</v>
      </c>
      <c r="E9294" s="10" t="s">
        <v>279</v>
      </c>
      <c r="H9294" s="14">
        <v>6000</v>
      </c>
    </row>
    <row r="9295" spans="1:8" ht="19.5" customHeight="1" x14ac:dyDescent="0.25">
      <c r="A9295" s="4">
        <v>45539</v>
      </c>
      <c r="B9295" s="3">
        <v>2967</v>
      </c>
      <c r="C9295" s="10" t="s">
        <v>23</v>
      </c>
      <c r="D9295" s="10" t="s">
        <v>64</v>
      </c>
      <c r="E9295" s="10" t="s">
        <v>424</v>
      </c>
      <c r="H9295" s="14">
        <v>100</v>
      </c>
    </row>
    <row r="9296" spans="1:8" ht="19.5" customHeight="1" x14ac:dyDescent="0.25">
      <c r="A9296" s="4">
        <v>45539</v>
      </c>
      <c r="B9296" s="3">
        <v>2967</v>
      </c>
      <c r="C9296" s="10" t="s">
        <v>23</v>
      </c>
      <c r="D9296" s="10" t="s">
        <v>64</v>
      </c>
      <c r="E9296" s="10" t="s">
        <v>1013</v>
      </c>
      <c r="H9296" s="14">
        <v>500</v>
      </c>
    </row>
    <row r="9297" spans="1:8" ht="19.5" customHeight="1" x14ac:dyDescent="0.25">
      <c r="A9297" s="4">
        <v>45539</v>
      </c>
      <c r="B9297" s="3">
        <v>2968</v>
      </c>
      <c r="C9297" s="10" t="s">
        <v>24</v>
      </c>
      <c r="D9297" s="10" t="s">
        <v>174</v>
      </c>
      <c r="G9297" s="10">
        <v>1</v>
      </c>
      <c r="H9297" s="14">
        <v>400</v>
      </c>
    </row>
    <row r="9298" spans="1:8" ht="19.5" customHeight="1" x14ac:dyDescent="0.25">
      <c r="A9298" s="4">
        <v>45539</v>
      </c>
      <c r="B9298" s="3">
        <v>2968</v>
      </c>
      <c r="C9298" s="10" t="s">
        <v>23</v>
      </c>
      <c r="D9298" s="10" t="s">
        <v>192</v>
      </c>
      <c r="E9298" s="10" t="s">
        <v>211</v>
      </c>
      <c r="H9298" s="14">
        <v>2500</v>
      </c>
    </row>
    <row r="9299" spans="1:8" ht="19.5" customHeight="1" x14ac:dyDescent="0.25">
      <c r="A9299" s="4">
        <v>45539</v>
      </c>
      <c r="B9299" s="3">
        <v>2968</v>
      </c>
      <c r="C9299" s="10" t="s">
        <v>23</v>
      </c>
      <c r="D9299" s="10" t="s">
        <v>22</v>
      </c>
      <c r="H9299" s="14">
        <v>20</v>
      </c>
    </row>
    <row r="9300" spans="1:8" ht="19.5" customHeight="1" x14ac:dyDescent="0.25">
      <c r="A9300" s="4">
        <v>45540</v>
      </c>
      <c r="B9300" s="3">
        <v>2969</v>
      </c>
      <c r="C9300" s="10" t="s">
        <v>23</v>
      </c>
      <c r="D9300" s="10" t="s">
        <v>20</v>
      </c>
      <c r="E9300" s="10" t="s">
        <v>350</v>
      </c>
      <c r="H9300" s="14">
        <v>900</v>
      </c>
    </row>
    <row r="9301" spans="1:8" ht="19.5" customHeight="1" x14ac:dyDescent="0.25">
      <c r="A9301" s="4">
        <v>45540</v>
      </c>
      <c r="B9301" s="3">
        <v>2969</v>
      </c>
      <c r="C9301" s="10" t="s">
        <v>23</v>
      </c>
      <c r="D9301" s="10" t="s">
        <v>20</v>
      </c>
      <c r="E9301" s="10" t="s">
        <v>44</v>
      </c>
      <c r="H9301" s="14">
        <v>340</v>
      </c>
    </row>
    <row r="9302" spans="1:8" ht="19.5" customHeight="1" x14ac:dyDescent="0.25">
      <c r="A9302" s="4">
        <v>45540</v>
      </c>
      <c r="B9302" s="3">
        <v>2969</v>
      </c>
      <c r="C9302" s="10" t="s">
        <v>926</v>
      </c>
      <c r="D9302" s="10" t="s">
        <v>45</v>
      </c>
      <c r="E9302" s="10" t="s">
        <v>1531</v>
      </c>
      <c r="H9302" s="14">
        <v>800</v>
      </c>
    </row>
    <row r="9303" spans="1:8" ht="19.5" customHeight="1" x14ac:dyDescent="0.25">
      <c r="A9303" s="4">
        <v>45541</v>
      </c>
      <c r="B9303" s="3">
        <v>2970</v>
      </c>
      <c r="C9303" s="10" t="s">
        <v>926</v>
      </c>
      <c r="D9303" s="10" t="s">
        <v>45</v>
      </c>
      <c r="E9303" s="10" t="s">
        <v>1531</v>
      </c>
      <c r="H9303" s="14">
        <v>700</v>
      </c>
    </row>
    <row r="9304" spans="1:8" ht="19.5" customHeight="1" x14ac:dyDescent="0.25">
      <c r="A9304" s="4">
        <v>45541</v>
      </c>
      <c r="B9304" s="3">
        <v>2970</v>
      </c>
      <c r="C9304" s="10" t="s">
        <v>23</v>
      </c>
      <c r="D9304" s="10" t="s">
        <v>295</v>
      </c>
      <c r="E9304" s="10" t="s">
        <v>606</v>
      </c>
      <c r="H9304" s="14">
        <v>200</v>
      </c>
    </row>
    <row r="9305" spans="1:8" ht="19.5" customHeight="1" x14ac:dyDescent="0.25">
      <c r="A9305" s="4">
        <v>45541</v>
      </c>
      <c r="B9305" s="3">
        <v>2970</v>
      </c>
      <c r="C9305" s="10" t="s">
        <v>926</v>
      </c>
      <c r="D9305" s="10" t="s">
        <v>45</v>
      </c>
      <c r="E9305" s="10" t="s">
        <v>1531</v>
      </c>
      <c r="H9305" s="14">
        <v>400</v>
      </c>
    </row>
    <row r="9306" spans="1:8" ht="19.5" customHeight="1" x14ac:dyDescent="0.25">
      <c r="A9306" s="4">
        <v>45541</v>
      </c>
      <c r="B9306" s="3">
        <v>2970</v>
      </c>
      <c r="C9306" s="10" t="s">
        <v>24</v>
      </c>
      <c r="D9306" s="10" t="s">
        <v>197</v>
      </c>
      <c r="E9306" s="10" t="s">
        <v>279</v>
      </c>
      <c r="H9306" s="14">
        <v>10000</v>
      </c>
    </row>
    <row r="9307" spans="1:8" ht="19.5" customHeight="1" x14ac:dyDescent="0.25">
      <c r="A9307" s="4">
        <v>45542</v>
      </c>
      <c r="B9307" s="3">
        <v>2971</v>
      </c>
      <c r="C9307" s="10" t="s">
        <v>23</v>
      </c>
      <c r="D9307" s="10" t="s">
        <v>20</v>
      </c>
      <c r="E9307" s="10" t="s">
        <v>350</v>
      </c>
      <c r="H9307" s="14">
        <v>900</v>
      </c>
    </row>
    <row r="9308" spans="1:8" ht="19.5" customHeight="1" x14ac:dyDescent="0.25">
      <c r="A9308" s="4">
        <v>45542</v>
      </c>
      <c r="B9308" s="3">
        <v>2971</v>
      </c>
      <c r="C9308" s="10" t="s">
        <v>23</v>
      </c>
      <c r="D9308" s="10" t="s">
        <v>20</v>
      </c>
      <c r="E9308" s="10" t="s">
        <v>44</v>
      </c>
      <c r="H9308" s="14">
        <v>340</v>
      </c>
    </row>
    <row r="9309" spans="1:8" ht="19.5" customHeight="1" x14ac:dyDescent="0.25">
      <c r="A9309" s="4">
        <v>45542</v>
      </c>
      <c r="B9309" s="3">
        <v>2971</v>
      </c>
      <c r="C9309" s="10" t="s">
        <v>23</v>
      </c>
      <c r="D9309" s="10" t="s">
        <v>295</v>
      </c>
      <c r="E9309" s="10" t="s">
        <v>606</v>
      </c>
      <c r="H9309" s="14">
        <v>200</v>
      </c>
    </row>
    <row r="9310" spans="1:8" ht="19.5" customHeight="1" x14ac:dyDescent="0.25">
      <c r="A9310" s="4">
        <v>45542</v>
      </c>
      <c r="B9310" s="3">
        <v>2971</v>
      </c>
      <c r="C9310" s="10" t="s">
        <v>24</v>
      </c>
      <c r="D9310" s="10" t="s">
        <v>513</v>
      </c>
      <c r="E9310" s="10" t="s">
        <v>279</v>
      </c>
      <c r="H9310" s="14">
        <v>1300</v>
      </c>
    </row>
    <row r="9311" spans="1:8" ht="19.5" customHeight="1" x14ac:dyDescent="0.25">
      <c r="A9311" s="4">
        <v>45543</v>
      </c>
      <c r="B9311" s="3">
        <v>2972</v>
      </c>
      <c r="C9311" s="10" t="s">
        <v>24</v>
      </c>
      <c r="D9311" s="10" t="s">
        <v>174</v>
      </c>
      <c r="E9311" s="10" t="s">
        <v>279</v>
      </c>
      <c r="H9311" s="14">
        <v>2400</v>
      </c>
    </row>
    <row r="9312" spans="1:8" ht="19.5" customHeight="1" x14ac:dyDescent="0.25">
      <c r="A9312" s="4">
        <v>45543</v>
      </c>
      <c r="B9312" s="3">
        <v>2972</v>
      </c>
      <c r="C9312" s="10" t="s">
        <v>24</v>
      </c>
      <c r="D9312" s="10" t="s">
        <v>513</v>
      </c>
      <c r="E9312" s="10" t="s">
        <v>279</v>
      </c>
      <c r="H9312" s="14">
        <v>200</v>
      </c>
    </row>
    <row r="9313" spans="1:8" ht="19.5" customHeight="1" x14ac:dyDescent="0.25">
      <c r="A9313" s="4">
        <v>45544</v>
      </c>
      <c r="B9313" s="3">
        <v>2973</v>
      </c>
      <c r="C9313" s="10" t="s">
        <v>302</v>
      </c>
      <c r="D9313" s="10" t="s">
        <v>274</v>
      </c>
      <c r="E9313" s="10" t="s">
        <v>1092</v>
      </c>
      <c r="F9313" s="10" t="s">
        <v>1532</v>
      </c>
      <c r="G9313" s="10">
        <v>17.25</v>
      </c>
      <c r="H9313" s="14">
        <v>13060</v>
      </c>
    </row>
    <row r="9314" spans="1:8" ht="19.5" customHeight="1" x14ac:dyDescent="0.25">
      <c r="A9314" s="4">
        <v>45544</v>
      </c>
      <c r="B9314" s="3">
        <v>2974</v>
      </c>
      <c r="C9314" s="10" t="s">
        <v>24</v>
      </c>
      <c r="D9314" s="10" t="s">
        <v>174</v>
      </c>
      <c r="E9314" s="10" t="s">
        <v>279</v>
      </c>
      <c r="G9314" s="10">
        <v>6</v>
      </c>
      <c r="H9314" s="14">
        <v>3600</v>
      </c>
    </row>
    <row r="9315" spans="1:8" ht="19.5" customHeight="1" x14ac:dyDescent="0.25">
      <c r="A9315" s="4">
        <v>45544</v>
      </c>
      <c r="B9315" s="3">
        <v>2974</v>
      </c>
      <c r="C9315" s="10" t="s">
        <v>23</v>
      </c>
      <c r="D9315" s="10" t="s">
        <v>20</v>
      </c>
      <c r="E9315" s="10" t="s">
        <v>350</v>
      </c>
      <c r="H9315" s="14">
        <v>900</v>
      </c>
    </row>
    <row r="9316" spans="1:8" ht="19.5" customHeight="1" x14ac:dyDescent="0.25">
      <c r="A9316" s="4">
        <v>45544</v>
      </c>
      <c r="B9316" s="3">
        <v>2974</v>
      </c>
      <c r="C9316" s="10" t="s">
        <v>23</v>
      </c>
      <c r="D9316" s="10" t="s">
        <v>20</v>
      </c>
      <c r="E9316" s="10" t="s">
        <v>44</v>
      </c>
      <c r="H9316" s="14">
        <v>340</v>
      </c>
    </row>
    <row r="9317" spans="1:8" ht="19.5" customHeight="1" x14ac:dyDescent="0.25">
      <c r="A9317" s="4">
        <v>45545</v>
      </c>
      <c r="B9317" s="3">
        <v>2975</v>
      </c>
      <c r="C9317" s="10" t="s">
        <v>72</v>
      </c>
      <c r="D9317" s="10" t="s">
        <v>202</v>
      </c>
      <c r="E9317" s="10" t="s">
        <v>1092</v>
      </c>
      <c r="F9317" s="10" t="s">
        <v>25</v>
      </c>
      <c r="H9317" s="14">
        <v>11000</v>
      </c>
    </row>
    <row r="9318" spans="1:8" ht="19.5" customHeight="1" x14ac:dyDescent="0.25">
      <c r="A9318" s="4">
        <v>45545</v>
      </c>
      <c r="B9318" s="3">
        <v>2976</v>
      </c>
      <c r="C9318" s="10" t="s">
        <v>24</v>
      </c>
      <c r="D9318" s="10" t="s">
        <v>174</v>
      </c>
      <c r="E9318" s="10" t="s">
        <v>279</v>
      </c>
      <c r="G9318" s="10">
        <v>6</v>
      </c>
      <c r="H9318" s="14">
        <v>3600</v>
      </c>
    </row>
    <row r="9319" spans="1:8" ht="19.5" customHeight="1" x14ac:dyDescent="0.25">
      <c r="A9319" s="4">
        <v>45545</v>
      </c>
      <c r="B9319" s="3">
        <v>2976</v>
      </c>
      <c r="C9319" s="10" t="s">
        <v>24</v>
      </c>
      <c r="D9319" s="10" t="s">
        <v>174</v>
      </c>
      <c r="E9319" s="10" t="s">
        <v>279</v>
      </c>
      <c r="H9319" s="14">
        <v>1000</v>
      </c>
    </row>
    <row r="9320" spans="1:8" ht="19.5" customHeight="1" x14ac:dyDescent="0.25">
      <c r="A9320" s="4">
        <v>45545</v>
      </c>
      <c r="B9320" s="3">
        <v>2976</v>
      </c>
      <c r="C9320" s="10" t="s">
        <v>172</v>
      </c>
      <c r="D9320" s="10" t="s">
        <v>20</v>
      </c>
      <c r="H9320" s="14">
        <v>700</v>
      </c>
    </row>
    <row r="9321" spans="1:8" ht="19.5" customHeight="1" x14ac:dyDescent="0.25">
      <c r="A9321" s="4">
        <v>45545</v>
      </c>
      <c r="B9321" s="3">
        <v>2976</v>
      </c>
      <c r="C9321" s="10" t="s">
        <v>23</v>
      </c>
      <c r="D9321" s="10" t="s">
        <v>64</v>
      </c>
      <c r="E9321" s="10" t="s">
        <v>343</v>
      </c>
      <c r="H9321" s="14">
        <v>500</v>
      </c>
    </row>
    <row r="9322" spans="1:8" ht="19.5" customHeight="1" x14ac:dyDescent="0.25">
      <c r="A9322" s="4">
        <v>45545</v>
      </c>
      <c r="B9322" s="3">
        <v>2977</v>
      </c>
      <c r="C9322" s="10" t="s">
        <v>24</v>
      </c>
      <c r="D9322" s="10" t="s">
        <v>513</v>
      </c>
      <c r="E9322" s="10" t="s">
        <v>279</v>
      </c>
      <c r="H9322" s="14">
        <v>1000</v>
      </c>
    </row>
    <row r="9323" spans="1:8" ht="19.5" customHeight="1" x14ac:dyDescent="0.25">
      <c r="A9323" s="4">
        <v>45545</v>
      </c>
      <c r="B9323" s="3">
        <v>2977</v>
      </c>
      <c r="C9323" s="10" t="s">
        <v>24</v>
      </c>
      <c r="D9323" s="10" t="s">
        <v>60</v>
      </c>
      <c r="E9323" s="10" t="s">
        <v>890</v>
      </c>
      <c r="H9323" s="14">
        <v>300</v>
      </c>
    </row>
    <row r="9324" spans="1:8" ht="19.5" customHeight="1" x14ac:dyDescent="0.25">
      <c r="A9324" s="4">
        <v>45545</v>
      </c>
      <c r="B9324" s="3">
        <v>2977</v>
      </c>
      <c r="C9324" s="10" t="s">
        <v>24</v>
      </c>
      <c r="D9324" s="10" t="s">
        <v>60</v>
      </c>
      <c r="E9324" s="10" t="s">
        <v>890</v>
      </c>
      <c r="H9324" s="14">
        <v>150</v>
      </c>
    </row>
    <row r="9325" spans="1:8" ht="19.5" customHeight="1" x14ac:dyDescent="0.25">
      <c r="A9325" s="4">
        <v>45545</v>
      </c>
      <c r="B9325" s="3">
        <v>2978</v>
      </c>
      <c r="C9325" s="10" t="s">
        <v>72</v>
      </c>
      <c r="D9325" s="10" t="s">
        <v>40</v>
      </c>
      <c r="E9325" s="10" t="s">
        <v>1092</v>
      </c>
      <c r="F9325" s="10" t="s">
        <v>764</v>
      </c>
      <c r="H9325" s="14">
        <v>5000</v>
      </c>
    </row>
    <row r="9326" spans="1:8" ht="19.5" customHeight="1" x14ac:dyDescent="0.25">
      <c r="A9326" s="4">
        <v>45545</v>
      </c>
      <c r="B9326" s="3">
        <v>2979</v>
      </c>
      <c r="C9326" s="10" t="s">
        <v>72</v>
      </c>
      <c r="D9326" s="10" t="s">
        <v>40</v>
      </c>
      <c r="E9326" s="10" t="s">
        <v>1092</v>
      </c>
      <c r="F9326" s="10" t="s">
        <v>1202</v>
      </c>
      <c r="H9326" s="14">
        <v>20000</v>
      </c>
    </row>
    <row r="9327" spans="1:8" ht="19.5" customHeight="1" x14ac:dyDescent="0.25">
      <c r="A9327" s="4">
        <v>45546</v>
      </c>
      <c r="B9327" s="3">
        <v>2980</v>
      </c>
      <c r="C9327" s="10" t="s">
        <v>24</v>
      </c>
      <c r="D9327" s="10" t="s">
        <v>513</v>
      </c>
      <c r="E9327" s="10" t="s">
        <v>279</v>
      </c>
      <c r="H9327" s="14">
        <v>5400</v>
      </c>
    </row>
    <row r="9328" spans="1:8" ht="19.5" customHeight="1" x14ac:dyDescent="0.25">
      <c r="A9328" s="4">
        <v>45546</v>
      </c>
      <c r="B9328" s="3">
        <v>2980</v>
      </c>
      <c r="C9328" s="10" t="s">
        <v>23</v>
      </c>
      <c r="D9328" s="10" t="s">
        <v>20</v>
      </c>
      <c r="E9328" s="10" t="s">
        <v>350</v>
      </c>
      <c r="H9328" s="14">
        <v>900</v>
      </c>
    </row>
    <row r="9329" spans="1:8" ht="19.5" customHeight="1" x14ac:dyDescent="0.25">
      <c r="A9329" s="4">
        <v>45546</v>
      </c>
      <c r="B9329" s="3">
        <v>2980</v>
      </c>
      <c r="C9329" s="10" t="s">
        <v>23</v>
      </c>
      <c r="D9329" s="10" t="s">
        <v>20</v>
      </c>
      <c r="E9329" s="10" t="s">
        <v>44</v>
      </c>
      <c r="H9329" s="14">
        <v>340</v>
      </c>
    </row>
    <row r="9330" spans="1:8" ht="19.5" customHeight="1" x14ac:dyDescent="0.25">
      <c r="A9330" s="4">
        <v>45546</v>
      </c>
      <c r="B9330" s="3">
        <v>2980</v>
      </c>
      <c r="C9330" s="10" t="s">
        <v>23</v>
      </c>
      <c r="D9330" s="10" t="s">
        <v>64</v>
      </c>
      <c r="E9330" s="10" t="s">
        <v>424</v>
      </c>
      <c r="H9330" s="14">
        <v>100</v>
      </c>
    </row>
    <row r="9331" spans="1:8" ht="19.5" customHeight="1" x14ac:dyDescent="0.25">
      <c r="A9331" s="4">
        <v>45547</v>
      </c>
      <c r="B9331" s="3">
        <v>2981</v>
      </c>
      <c r="C9331" s="10" t="s">
        <v>24</v>
      </c>
      <c r="D9331" s="10" t="s">
        <v>174</v>
      </c>
      <c r="E9331" s="10" t="s">
        <v>279</v>
      </c>
      <c r="G9331" s="10">
        <v>13</v>
      </c>
      <c r="H9331" s="14">
        <v>7800</v>
      </c>
    </row>
    <row r="9332" spans="1:8" ht="19.5" customHeight="1" x14ac:dyDescent="0.25">
      <c r="A9332" s="4">
        <v>45547</v>
      </c>
      <c r="B9332" s="3">
        <v>2981</v>
      </c>
      <c r="C9332" s="10" t="s">
        <v>172</v>
      </c>
      <c r="D9332" s="10" t="s">
        <v>20</v>
      </c>
      <c r="H9332" s="14">
        <v>500</v>
      </c>
    </row>
    <row r="9333" spans="1:8" ht="19.5" customHeight="1" x14ac:dyDescent="0.25">
      <c r="A9333" s="4">
        <v>45547</v>
      </c>
      <c r="B9333" s="3">
        <v>2981</v>
      </c>
      <c r="C9333" s="10" t="s">
        <v>23</v>
      </c>
      <c r="D9333" s="10" t="s">
        <v>372</v>
      </c>
      <c r="F9333" s="10" t="s">
        <v>47</v>
      </c>
      <c r="H9333" s="14">
        <v>440</v>
      </c>
    </row>
    <row r="9334" spans="1:8" ht="19.5" customHeight="1" x14ac:dyDescent="0.25">
      <c r="A9334" s="4">
        <v>45547</v>
      </c>
      <c r="B9334" s="3">
        <v>2981</v>
      </c>
      <c r="C9334" s="10" t="s">
        <v>172</v>
      </c>
      <c r="D9334" s="10" t="s">
        <v>295</v>
      </c>
      <c r="H9334" s="14">
        <v>100</v>
      </c>
    </row>
    <row r="9335" spans="1:8" ht="19.5" customHeight="1" x14ac:dyDescent="0.25">
      <c r="A9335" s="4">
        <v>45547</v>
      </c>
      <c r="B9335" s="3">
        <v>2982</v>
      </c>
      <c r="C9335" s="10" t="s">
        <v>926</v>
      </c>
      <c r="D9335" s="10" t="s">
        <v>58</v>
      </c>
      <c r="G9335" s="10">
        <v>10</v>
      </c>
      <c r="H9335" s="14">
        <v>2200</v>
      </c>
    </row>
    <row r="9336" spans="1:8" ht="19.5" customHeight="1" x14ac:dyDescent="0.25">
      <c r="A9336" s="4">
        <v>45547</v>
      </c>
      <c r="B9336" s="3">
        <v>2982</v>
      </c>
      <c r="C9336" s="10" t="s">
        <v>926</v>
      </c>
      <c r="D9336" s="10" t="s">
        <v>58</v>
      </c>
      <c r="E9336" s="10" t="s">
        <v>935</v>
      </c>
      <c r="H9336" s="14">
        <v>150</v>
      </c>
    </row>
    <row r="9337" spans="1:8" ht="19.5" customHeight="1" x14ac:dyDescent="0.25">
      <c r="A9337" s="4">
        <v>45548</v>
      </c>
      <c r="B9337" s="3">
        <v>2983</v>
      </c>
      <c r="C9337" s="10" t="s">
        <v>23</v>
      </c>
      <c r="D9337" s="10" t="s">
        <v>20</v>
      </c>
      <c r="E9337" s="10" t="s">
        <v>350</v>
      </c>
      <c r="H9337" s="14">
        <v>900</v>
      </c>
    </row>
    <row r="9338" spans="1:8" ht="19.5" customHeight="1" x14ac:dyDescent="0.25">
      <c r="A9338" s="4">
        <v>45548</v>
      </c>
      <c r="B9338" s="3">
        <v>2983</v>
      </c>
      <c r="C9338" s="10" t="s">
        <v>23</v>
      </c>
      <c r="D9338" s="10" t="s">
        <v>20</v>
      </c>
      <c r="E9338" s="10" t="s">
        <v>44</v>
      </c>
      <c r="H9338" s="14">
        <v>340</v>
      </c>
    </row>
    <row r="9339" spans="1:8" ht="19.5" customHeight="1" x14ac:dyDescent="0.25">
      <c r="A9339" s="4">
        <v>45549</v>
      </c>
      <c r="B9339" s="3">
        <v>2986</v>
      </c>
      <c r="C9339" s="10" t="s">
        <v>26</v>
      </c>
      <c r="D9339" s="10" t="s">
        <v>274</v>
      </c>
      <c r="E9339" s="10" t="s">
        <v>1530</v>
      </c>
      <c r="F9339" s="10" t="s">
        <v>276</v>
      </c>
      <c r="H9339" s="14">
        <v>5000</v>
      </c>
    </row>
    <row r="9340" spans="1:8" ht="19.5" customHeight="1" x14ac:dyDescent="0.25">
      <c r="A9340" s="4">
        <v>45549</v>
      </c>
      <c r="B9340" s="3">
        <v>2985</v>
      </c>
      <c r="C9340" s="10" t="s">
        <v>24</v>
      </c>
      <c r="D9340" s="10" t="s">
        <v>513</v>
      </c>
      <c r="E9340" s="10" t="s">
        <v>279</v>
      </c>
      <c r="H9340" s="14">
        <v>1000</v>
      </c>
    </row>
    <row r="9341" spans="1:8" ht="19.5" customHeight="1" x14ac:dyDescent="0.25">
      <c r="A9341" s="4">
        <v>45549</v>
      </c>
      <c r="B9341" s="3">
        <v>2985</v>
      </c>
      <c r="C9341" s="10" t="s">
        <v>23</v>
      </c>
      <c r="D9341" s="10" t="s">
        <v>64</v>
      </c>
      <c r="E9341" s="10" t="s">
        <v>424</v>
      </c>
      <c r="H9341" s="14">
        <v>100</v>
      </c>
    </row>
    <row r="9342" spans="1:8" ht="19.5" customHeight="1" x14ac:dyDescent="0.25">
      <c r="A9342" s="4">
        <v>45549</v>
      </c>
      <c r="B9342" s="3">
        <v>2985</v>
      </c>
      <c r="C9342" s="10" t="s">
        <v>23</v>
      </c>
      <c r="D9342" s="10" t="s">
        <v>22</v>
      </c>
      <c r="H9342" s="14">
        <v>50</v>
      </c>
    </row>
    <row r="9343" spans="1:8" ht="19.5" customHeight="1" x14ac:dyDescent="0.25">
      <c r="A9343" s="4">
        <v>45549</v>
      </c>
      <c r="B9343" s="3">
        <v>2984</v>
      </c>
      <c r="C9343" s="10" t="s">
        <v>72</v>
      </c>
      <c r="D9343" s="10" t="s">
        <v>202</v>
      </c>
      <c r="E9343" s="10" t="s">
        <v>1092</v>
      </c>
      <c r="F9343" s="10" t="s">
        <v>25</v>
      </c>
      <c r="H9343" s="14">
        <v>29000</v>
      </c>
    </row>
    <row r="9344" spans="1:8" ht="19.5" customHeight="1" x14ac:dyDescent="0.25">
      <c r="A9344" s="4">
        <v>45550</v>
      </c>
      <c r="B9344" s="3">
        <v>2987</v>
      </c>
      <c r="C9344" s="10" t="s">
        <v>23</v>
      </c>
      <c r="D9344" s="10" t="s">
        <v>20</v>
      </c>
      <c r="E9344" s="10" t="s">
        <v>350</v>
      </c>
      <c r="H9344" s="14">
        <v>900</v>
      </c>
    </row>
    <row r="9345" spans="1:8" ht="19.5" customHeight="1" x14ac:dyDescent="0.25">
      <c r="A9345" s="4">
        <v>45550</v>
      </c>
      <c r="B9345" s="3">
        <v>2987</v>
      </c>
      <c r="C9345" s="10" t="s">
        <v>23</v>
      </c>
      <c r="D9345" s="10" t="s">
        <v>20</v>
      </c>
      <c r="E9345" s="10" t="s">
        <v>44</v>
      </c>
      <c r="H9345" s="14">
        <v>340</v>
      </c>
    </row>
    <row r="9346" spans="1:8" ht="19.5" customHeight="1" x14ac:dyDescent="0.25">
      <c r="A9346" s="4">
        <v>45550</v>
      </c>
      <c r="B9346" s="3">
        <v>2987</v>
      </c>
      <c r="C9346" s="10" t="s">
        <v>24</v>
      </c>
      <c r="D9346" s="10" t="s">
        <v>174</v>
      </c>
      <c r="E9346" s="10" t="s">
        <v>279</v>
      </c>
      <c r="G9346" s="10">
        <v>10</v>
      </c>
      <c r="H9346" s="14">
        <v>6000</v>
      </c>
    </row>
    <row r="9347" spans="1:8" ht="19.5" customHeight="1" x14ac:dyDescent="0.25">
      <c r="A9347" s="4">
        <v>45550</v>
      </c>
      <c r="B9347" s="3">
        <v>2987</v>
      </c>
      <c r="C9347" s="10" t="s">
        <v>70</v>
      </c>
      <c r="D9347" s="10" t="s">
        <v>582</v>
      </c>
      <c r="E9347" s="10" t="s">
        <v>1530</v>
      </c>
      <c r="H9347" s="14">
        <v>350</v>
      </c>
    </row>
    <row r="9348" spans="1:8" ht="19.5" customHeight="1" x14ac:dyDescent="0.25">
      <c r="A9348" s="4">
        <v>45550</v>
      </c>
      <c r="B9348" s="3">
        <v>2988</v>
      </c>
      <c r="C9348" s="10" t="s">
        <v>26</v>
      </c>
      <c r="D9348" s="10" t="s">
        <v>274</v>
      </c>
      <c r="E9348" s="10" t="s">
        <v>1530</v>
      </c>
      <c r="F9348" s="10" t="s">
        <v>30</v>
      </c>
      <c r="H9348" s="14">
        <v>3300</v>
      </c>
    </row>
    <row r="9349" spans="1:8" ht="19.5" customHeight="1" x14ac:dyDescent="0.25">
      <c r="A9349" s="4">
        <v>45550</v>
      </c>
      <c r="B9349" s="3">
        <v>2988</v>
      </c>
      <c r="C9349" s="10" t="s">
        <v>119</v>
      </c>
      <c r="F9349" s="10" t="s">
        <v>1057</v>
      </c>
      <c r="H9349" s="14">
        <v>1000</v>
      </c>
    </row>
    <row r="9350" spans="1:8" ht="19.5" customHeight="1" x14ac:dyDescent="0.25">
      <c r="A9350" s="4">
        <v>45552</v>
      </c>
      <c r="B9350" s="3">
        <v>2989</v>
      </c>
      <c r="C9350" s="10" t="s">
        <v>26</v>
      </c>
      <c r="D9350" s="10" t="s">
        <v>274</v>
      </c>
      <c r="E9350" s="10" t="s">
        <v>1530</v>
      </c>
      <c r="F9350" s="10" t="s">
        <v>467</v>
      </c>
      <c r="H9350" s="14">
        <v>3300</v>
      </c>
    </row>
    <row r="9351" spans="1:8" ht="19.5" customHeight="1" x14ac:dyDescent="0.25">
      <c r="A9351" s="4">
        <v>45552</v>
      </c>
      <c r="B9351" s="3">
        <v>2990</v>
      </c>
      <c r="C9351" s="10" t="s">
        <v>26</v>
      </c>
      <c r="D9351" s="10" t="s">
        <v>274</v>
      </c>
      <c r="E9351" s="10" t="s">
        <v>1530</v>
      </c>
      <c r="F9351" s="10" t="s">
        <v>999</v>
      </c>
      <c r="H9351" s="14">
        <v>3300</v>
      </c>
    </row>
    <row r="9352" spans="1:8" ht="19.5" customHeight="1" x14ac:dyDescent="0.25">
      <c r="A9352" s="4">
        <v>45552</v>
      </c>
      <c r="B9352" s="3">
        <v>2991</v>
      </c>
      <c r="C9352" s="10" t="s">
        <v>26</v>
      </c>
      <c r="D9352" s="10" t="s">
        <v>274</v>
      </c>
      <c r="E9352" s="10" t="s">
        <v>1530</v>
      </c>
      <c r="F9352" s="10" t="s">
        <v>148</v>
      </c>
      <c r="H9352" s="14">
        <v>2500</v>
      </c>
    </row>
    <row r="9353" spans="1:8" ht="19.5" customHeight="1" x14ac:dyDescent="0.25">
      <c r="A9353" s="4">
        <v>45552</v>
      </c>
      <c r="B9353" s="3">
        <v>2992</v>
      </c>
      <c r="C9353" s="10" t="s">
        <v>26</v>
      </c>
      <c r="D9353" s="10" t="s">
        <v>274</v>
      </c>
      <c r="E9353" s="10" t="s">
        <v>1530</v>
      </c>
      <c r="F9353" s="10" t="s">
        <v>25</v>
      </c>
      <c r="H9353" s="14">
        <v>3300</v>
      </c>
    </row>
    <row r="9354" spans="1:8" ht="19.5" customHeight="1" x14ac:dyDescent="0.25">
      <c r="A9354" s="4">
        <v>45552</v>
      </c>
      <c r="B9354" s="3">
        <v>2993</v>
      </c>
      <c r="C9354" s="10" t="s">
        <v>23</v>
      </c>
      <c r="D9354" s="10" t="s">
        <v>20</v>
      </c>
      <c r="E9354" s="10" t="s">
        <v>350</v>
      </c>
      <c r="H9354" s="14">
        <v>900</v>
      </c>
    </row>
    <row r="9355" spans="1:8" ht="19.5" customHeight="1" x14ac:dyDescent="0.25">
      <c r="A9355" s="4">
        <v>45552</v>
      </c>
      <c r="B9355" s="3">
        <v>2993</v>
      </c>
      <c r="C9355" s="10" t="s">
        <v>23</v>
      </c>
      <c r="D9355" s="10" t="s">
        <v>20</v>
      </c>
      <c r="E9355" s="10" t="s">
        <v>44</v>
      </c>
      <c r="H9355" s="14">
        <v>340</v>
      </c>
    </row>
    <row r="9356" spans="1:8" ht="19.5" customHeight="1" x14ac:dyDescent="0.25">
      <c r="A9356" s="4">
        <v>45552</v>
      </c>
      <c r="B9356" s="3">
        <v>2993</v>
      </c>
      <c r="C9356" s="10" t="s">
        <v>24</v>
      </c>
      <c r="D9356" s="10" t="s">
        <v>513</v>
      </c>
      <c r="E9356" s="10" t="s">
        <v>279</v>
      </c>
      <c r="H9356" s="14">
        <v>600</v>
      </c>
    </row>
    <row r="9357" spans="1:8" ht="19.5" customHeight="1" x14ac:dyDescent="0.25">
      <c r="A9357" s="4">
        <v>45552</v>
      </c>
      <c r="B9357" s="3">
        <v>2993</v>
      </c>
      <c r="C9357" s="10" t="s">
        <v>24</v>
      </c>
      <c r="D9357" s="10" t="s">
        <v>513</v>
      </c>
      <c r="E9357" s="10" t="s">
        <v>992</v>
      </c>
      <c r="H9357" s="14">
        <v>400</v>
      </c>
    </row>
    <row r="9358" spans="1:8" ht="19.5" customHeight="1" x14ac:dyDescent="0.25">
      <c r="A9358" s="4">
        <v>45552</v>
      </c>
      <c r="B9358" s="3">
        <v>2994</v>
      </c>
      <c r="C9358" s="10" t="s">
        <v>24</v>
      </c>
      <c r="D9358" s="10" t="s">
        <v>174</v>
      </c>
      <c r="E9358" s="10" t="s">
        <v>279</v>
      </c>
      <c r="G9358" s="10">
        <v>12</v>
      </c>
      <c r="H9358" s="14">
        <v>7200</v>
      </c>
    </row>
    <row r="9359" spans="1:8" ht="19.5" customHeight="1" x14ac:dyDescent="0.25">
      <c r="A9359" s="4">
        <v>45552</v>
      </c>
      <c r="B9359" s="3">
        <v>2994</v>
      </c>
      <c r="C9359" s="10" t="s">
        <v>24</v>
      </c>
      <c r="D9359" s="10" t="s">
        <v>513</v>
      </c>
      <c r="E9359" s="10" t="s">
        <v>279</v>
      </c>
      <c r="H9359" s="14">
        <v>1600</v>
      </c>
    </row>
    <row r="9360" spans="1:8" ht="19.5" customHeight="1" x14ac:dyDescent="0.25">
      <c r="A9360" s="4">
        <v>45552</v>
      </c>
      <c r="B9360" s="3">
        <v>2994</v>
      </c>
      <c r="C9360" s="10" t="s">
        <v>23</v>
      </c>
      <c r="D9360" s="10" t="s">
        <v>64</v>
      </c>
      <c r="E9360" s="10" t="s">
        <v>424</v>
      </c>
      <c r="H9360" s="14">
        <v>200</v>
      </c>
    </row>
    <row r="9361" spans="1:8" ht="19.5" customHeight="1" x14ac:dyDescent="0.25">
      <c r="A9361" s="4">
        <v>45552</v>
      </c>
      <c r="B9361" s="3">
        <v>2994</v>
      </c>
      <c r="C9361" s="10" t="s">
        <v>23</v>
      </c>
      <c r="D9361" s="10" t="s">
        <v>22</v>
      </c>
      <c r="H9361" s="14">
        <v>20</v>
      </c>
    </row>
    <row r="9362" spans="1:8" ht="19.5" customHeight="1" x14ac:dyDescent="0.25">
      <c r="A9362" s="4">
        <v>45553</v>
      </c>
      <c r="B9362" s="3">
        <v>2995</v>
      </c>
      <c r="C9362" s="10" t="s">
        <v>24</v>
      </c>
      <c r="D9362" s="10" t="s">
        <v>513</v>
      </c>
      <c r="E9362" s="10" t="s">
        <v>279</v>
      </c>
      <c r="G9362" s="10">
        <v>14</v>
      </c>
      <c r="H9362" s="14">
        <v>8400</v>
      </c>
    </row>
    <row r="9363" spans="1:8" ht="19.5" customHeight="1" x14ac:dyDescent="0.25">
      <c r="A9363" s="4">
        <v>45553</v>
      </c>
      <c r="B9363" s="3">
        <v>2995</v>
      </c>
      <c r="C9363" s="10" t="s">
        <v>24</v>
      </c>
      <c r="D9363" s="10" t="s">
        <v>174</v>
      </c>
      <c r="G9363" s="10">
        <v>2</v>
      </c>
      <c r="H9363" s="14">
        <v>800</v>
      </c>
    </row>
    <row r="9364" spans="1:8" ht="19.5" customHeight="1" x14ac:dyDescent="0.25">
      <c r="A9364" s="4">
        <v>45553</v>
      </c>
      <c r="B9364" s="3">
        <v>2995</v>
      </c>
      <c r="C9364" s="10" t="s">
        <v>23</v>
      </c>
      <c r="D9364" s="10" t="s">
        <v>295</v>
      </c>
      <c r="E9364" s="10" t="s">
        <v>606</v>
      </c>
      <c r="H9364" s="14">
        <v>100</v>
      </c>
    </row>
    <row r="9365" spans="1:8" ht="19.5" customHeight="1" x14ac:dyDescent="0.25">
      <c r="A9365" s="4">
        <v>45553</v>
      </c>
      <c r="B9365" s="3">
        <v>2995</v>
      </c>
      <c r="C9365" s="10" t="s">
        <v>23</v>
      </c>
      <c r="D9365" s="10" t="s">
        <v>64</v>
      </c>
      <c r="E9365" s="10" t="s">
        <v>424</v>
      </c>
      <c r="H9365" s="14">
        <v>200</v>
      </c>
    </row>
    <row r="9366" spans="1:8" ht="19.5" customHeight="1" x14ac:dyDescent="0.25">
      <c r="A9366" s="4">
        <v>45554</v>
      </c>
      <c r="B9366" s="3">
        <v>2996</v>
      </c>
      <c r="C9366" s="10" t="s">
        <v>23</v>
      </c>
      <c r="D9366" s="10" t="s">
        <v>20</v>
      </c>
      <c r="E9366" s="10" t="s">
        <v>350</v>
      </c>
      <c r="H9366" s="14">
        <v>900</v>
      </c>
    </row>
    <row r="9367" spans="1:8" ht="19.5" customHeight="1" x14ac:dyDescent="0.25">
      <c r="A9367" s="4">
        <v>45554</v>
      </c>
      <c r="B9367" s="3">
        <v>2996</v>
      </c>
      <c r="C9367" s="10" t="s">
        <v>23</v>
      </c>
      <c r="D9367" s="10" t="s">
        <v>20</v>
      </c>
      <c r="E9367" s="10" t="s">
        <v>44</v>
      </c>
      <c r="H9367" s="14">
        <v>340</v>
      </c>
    </row>
    <row r="9368" spans="1:8" ht="19.5" customHeight="1" x14ac:dyDescent="0.25">
      <c r="A9368" s="4">
        <v>45554</v>
      </c>
      <c r="B9368" s="3">
        <v>2996</v>
      </c>
      <c r="C9368" s="10" t="s">
        <v>23</v>
      </c>
      <c r="D9368" s="10" t="s">
        <v>64</v>
      </c>
      <c r="E9368" s="10" t="s">
        <v>424</v>
      </c>
      <c r="H9368" s="14">
        <v>200</v>
      </c>
    </row>
    <row r="9369" spans="1:8" ht="19.5" customHeight="1" x14ac:dyDescent="0.25">
      <c r="A9369" s="4">
        <v>45554</v>
      </c>
      <c r="B9369" s="3">
        <v>2996</v>
      </c>
      <c r="C9369" s="10" t="s">
        <v>24</v>
      </c>
      <c r="D9369" s="10" t="s">
        <v>513</v>
      </c>
      <c r="E9369" s="10" t="s">
        <v>279</v>
      </c>
      <c r="H9369" s="14">
        <v>800</v>
      </c>
    </row>
    <row r="9370" spans="1:8" ht="19.5" customHeight="1" x14ac:dyDescent="0.25">
      <c r="A9370" s="4">
        <v>45554</v>
      </c>
      <c r="B9370" s="3">
        <v>2997</v>
      </c>
      <c r="C9370" s="10" t="s">
        <v>24</v>
      </c>
      <c r="D9370" s="10" t="s">
        <v>174</v>
      </c>
      <c r="E9370" s="10" t="s">
        <v>279</v>
      </c>
      <c r="G9370" s="10">
        <v>13</v>
      </c>
      <c r="H9370" s="14">
        <v>7800</v>
      </c>
    </row>
    <row r="9371" spans="1:8" ht="19.5" customHeight="1" x14ac:dyDescent="0.25">
      <c r="A9371" s="4">
        <v>45554</v>
      </c>
      <c r="B9371" s="3">
        <v>2997</v>
      </c>
      <c r="C9371" s="10" t="s">
        <v>24</v>
      </c>
      <c r="D9371" s="10" t="s">
        <v>60</v>
      </c>
      <c r="E9371" s="10" t="s">
        <v>890</v>
      </c>
      <c r="H9371" s="14">
        <v>200</v>
      </c>
    </row>
    <row r="9372" spans="1:8" ht="19.5" customHeight="1" x14ac:dyDescent="0.25">
      <c r="A9372" s="4">
        <v>45554</v>
      </c>
      <c r="B9372" s="3">
        <v>2997</v>
      </c>
      <c r="C9372" s="10" t="s">
        <v>23</v>
      </c>
      <c r="D9372" s="10" t="s">
        <v>295</v>
      </c>
      <c r="E9372" s="10" t="s">
        <v>606</v>
      </c>
      <c r="H9372" s="14">
        <v>200</v>
      </c>
    </row>
    <row r="9373" spans="1:8" ht="19.5" customHeight="1" x14ac:dyDescent="0.25">
      <c r="A9373" s="4">
        <v>45554</v>
      </c>
      <c r="B9373" s="3">
        <v>2997</v>
      </c>
      <c r="C9373" s="10" t="s">
        <v>23</v>
      </c>
      <c r="D9373" s="10" t="s">
        <v>64</v>
      </c>
      <c r="E9373" s="10" t="s">
        <v>424</v>
      </c>
      <c r="H9373" s="14">
        <v>120</v>
      </c>
    </row>
    <row r="9374" spans="1:8" ht="19.5" customHeight="1" x14ac:dyDescent="0.25">
      <c r="A9374" s="4">
        <v>45554</v>
      </c>
      <c r="B9374" s="3">
        <v>2998</v>
      </c>
      <c r="C9374" s="10" t="s">
        <v>72</v>
      </c>
      <c r="D9374" s="10" t="s">
        <v>40</v>
      </c>
      <c r="E9374" s="10" t="s">
        <v>1092</v>
      </c>
      <c r="F9374" s="10" t="s">
        <v>764</v>
      </c>
      <c r="H9374" s="14">
        <v>5000</v>
      </c>
    </row>
    <row r="9375" spans="1:8" ht="19.5" customHeight="1" x14ac:dyDescent="0.25">
      <c r="A9375" s="4">
        <v>45555</v>
      </c>
      <c r="B9375" s="3">
        <v>2999</v>
      </c>
      <c r="C9375" s="10" t="s">
        <v>23</v>
      </c>
      <c r="D9375" s="10" t="s">
        <v>372</v>
      </c>
      <c r="F9375" s="10" t="s">
        <v>47</v>
      </c>
      <c r="H9375" s="14">
        <v>7100</v>
      </c>
    </row>
    <row r="9376" spans="1:8" ht="19.5" customHeight="1" x14ac:dyDescent="0.25">
      <c r="A9376" s="4">
        <v>45555</v>
      </c>
      <c r="B9376" s="3">
        <v>2999</v>
      </c>
      <c r="C9376" s="10" t="s">
        <v>23</v>
      </c>
      <c r="D9376" s="10" t="s">
        <v>64</v>
      </c>
      <c r="E9376" s="10" t="s">
        <v>1023</v>
      </c>
      <c r="H9376" s="14">
        <v>100</v>
      </c>
    </row>
    <row r="9377" spans="1:8" ht="19.5" customHeight="1" x14ac:dyDescent="0.25">
      <c r="A9377" s="4">
        <v>45555</v>
      </c>
      <c r="B9377" s="3">
        <v>2999</v>
      </c>
      <c r="C9377" s="10" t="s">
        <v>23</v>
      </c>
      <c r="D9377" s="10" t="s">
        <v>64</v>
      </c>
      <c r="E9377" s="10" t="s">
        <v>424</v>
      </c>
      <c r="H9377" s="14">
        <v>100</v>
      </c>
    </row>
    <row r="9378" spans="1:8" ht="19.5" customHeight="1" x14ac:dyDescent="0.25">
      <c r="A9378" s="4">
        <v>45556</v>
      </c>
      <c r="B9378" s="3">
        <v>3000</v>
      </c>
      <c r="C9378" s="10" t="s">
        <v>24</v>
      </c>
      <c r="D9378" s="10" t="s">
        <v>513</v>
      </c>
      <c r="E9378" s="10" t="s">
        <v>279</v>
      </c>
      <c r="H9378" s="14">
        <v>800</v>
      </c>
    </row>
    <row r="9379" spans="1:8" ht="19.5" customHeight="1" x14ac:dyDescent="0.25">
      <c r="A9379" s="4">
        <v>45556</v>
      </c>
      <c r="B9379" s="3">
        <v>3000</v>
      </c>
      <c r="C9379" s="10" t="s">
        <v>23</v>
      </c>
      <c r="D9379" s="10" t="s">
        <v>20</v>
      </c>
      <c r="E9379" s="10" t="s">
        <v>350</v>
      </c>
      <c r="H9379" s="14">
        <v>900</v>
      </c>
    </row>
    <row r="9380" spans="1:8" ht="19.5" customHeight="1" x14ac:dyDescent="0.25">
      <c r="A9380" s="4">
        <v>45556</v>
      </c>
      <c r="B9380" s="3">
        <v>3000</v>
      </c>
      <c r="C9380" s="10" t="s">
        <v>23</v>
      </c>
      <c r="D9380" s="10" t="s">
        <v>20</v>
      </c>
      <c r="E9380" s="10" t="s">
        <v>44</v>
      </c>
      <c r="H9380" s="14">
        <v>340</v>
      </c>
    </row>
    <row r="9381" spans="1:8" ht="19.5" customHeight="1" x14ac:dyDescent="0.25">
      <c r="A9381" s="4">
        <v>45556</v>
      </c>
      <c r="B9381" s="3">
        <v>3000</v>
      </c>
      <c r="C9381" s="10" t="s">
        <v>23</v>
      </c>
      <c r="D9381" s="10" t="s">
        <v>295</v>
      </c>
      <c r="E9381" s="10" t="s">
        <v>606</v>
      </c>
      <c r="H9381" s="14">
        <v>200</v>
      </c>
    </row>
    <row r="9382" spans="1:8" ht="19.5" customHeight="1" x14ac:dyDescent="0.25">
      <c r="A9382" s="4">
        <v>45556</v>
      </c>
      <c r="B9382" s="3">
        <v>3001</v>
      </c>
      <c r="C9382" s="10" t="s">
        <v>24</v>
      </c>
      <c r="D9382" s="10" t="s">
        <v>265</v>
      </c>
      <c r="E9382" s="10" t="s">
        <v>1533</v>
      </c>
      <c r="G9382" s="10">
        <v>1</v>
      </c>
      <c r="H9382" s="14">
        <v>600</v>
      </c>
    </row>
    <row r="9383" spans="1:8" ht="19.5" customHeight="1" x14ac:dyDescent="0.25">
      <c r="A9383" s="4">
        <v>45556</v>
      </c>
      <c r="B9383" s="3">
        <v>3001</v>
      </c>
      <c r="C9383" s="10" t="s">
        <v>24</v>
      </c>
      <c r="D9383" s="10" t="s">
        <v>265</v>
      </c>
      <c r="E9383" s="10" t="s">
        <v>39</v>
      </c>
      <c r="G9383" s="10">
        <v>1</v>
      </c>
      <c r="H9383" s="14">
        <v>400</v>
      </c>
    </row>
    <row r="9384" spans="1:8" ht="19.5" customHeight="1" x14ac:dyDescent="0.25">
      <c r="A9384" s="4">
        <v>45556</v>
      </c>
      <c r="B9384" s="3">
        <v>3001</v>
      </c>
      <c r="C9384" s="10" t="s">
        <v>926</v>
      </c>
      <c r="D9384" s="10" t="s">
        <v>45</v>
      </c>
      <c r="H9384" s="14">
        <v>1000</v>
      </c>
    </row>
    <row r="9385" spans="1:8" ht="19.5" customHeight="1" x14ac:dyDescent="0.25">
      <c r="A9385" s="4">
        <v>45556</v>
      </c>
      <c r="B9385" s="3">
        <v>3001</v>
      </c>
      <c r="C9385" s="10" t="s">
        <v>23</v>
      </c>
      <c r="D9385" s="10" t="s">
        <v>372</v>
      </c>
      <c r="E9385" s="10" t="s">
        <v>277</v>
      </c>
      <c r="F9385" s="10" t="s">
        <v>47</v>
      </c>
      <c r="H9385" s="14">
        <v>2220</v>
      </c>
    </row>
    <row r="9386" spans="1:8" ht="19.5" customHeight="1" x14ac:dyDescent="0.25">
      <c r="A9386" s="4">
        <v>45556</v>
      </c>
      <c r="B9386" s="3">
        <v>3002</v>
      </c>
      <c r="C9386" s="10" t="s">
        <v>23</v>
      </c>
      <c r="D9386" s="10" t="s">
        <v>372</v>
      </c>
      <c r="F9386" s="10" t="s">
        <v>47</v>
      </c>
      <c r="H9386" s="14">
        <v>2480</v>
      </c>
    </row>
    <row r="9387" spans="1:8" ht="19.5" customHeight="1" x14ac:dyDescent="0.25">
      <c r="A9387" s="4">
        <v>45556</v>
      </c>
      <c r="B9387" s="3">
        <v>3002</v>
      </c>
      <c r="C9387" s="10" t="s">
        <v>23</v>
      </c>
      <c r="D9387" s="10" t="s">
        <v>192</v>
      </c>
      <c r="H9387" s="14">
        <v>800</v>
      </c>
    </row>
    <row r="9388" spans="1:8" ht="19.5" customHeight="1" x14ac:dyDescent="0.25">
      <c r="A9388" s="4">
        <v>45556</v>
      </c>
      <c r="B9388" s="3">
        <v>3002</v>
      </c>
      <c r="C9388" s="10" t="s">
        <v>70</v>
      </c>
      <c r="D9388" s="10" t="s">
        <v>37</v>
      </c>
      <c r="E9388" s="10" t="s">
        <v>1527</v>
      </c>
      <c r="F9388" s="10" t="s">
        <v>273</v>
      </c>
      <c r="H9388" s="14">
        <v>9236</v>
      </c>
    </row>
    <row r="9389" spans="1:8" ht="19.5" customHeight="1" x14ac:dyDescent="0.25">
      <c r="A9389" s="4">
        <v>45556</v>
      </c>
      <c r="B9389" s="3">
        <v>3002</v>
      </c>
      <c r="C9389" s="10" t="s">
        <v>23</v>
      </c>
      <c r="D9389" s="10" t="s">
        <v>20</v>
      </c>
      <c r="H9389" s="14">
        <v>600</v>
      </c>
    </row>
    <row r="9390" spans="1:8" ht="19.5" customHeight="1" x14ac:dyDescent="0.25">
      <c r="A9390" s="4">
        <v>45556</v>
      </c>
      <c r="B9390" s="3">
        <v>3003</v>
      </c>
      <c r="C9390" s="10" t="s">
        <v>72</v>
      </c>
      <c r="D9390" s="10" t="s">
        <v>40</v>
      </c>
      <c r="E9390" s="10" t="s">
        <v>1092</v>
      </c>
      <c r="F9390" s="10" t="s">
        <v>902</v>
      </c>
      <c r="H9390" s="14">
        <v>1000</v>
      </c>
    </row>
    <row r="9391" spans="1:8" ht="19.5" customHeight="1" x14ac:dyDescent="0.25">
      <c r="A9391" s="4">
        <v>45557</v>
      </c>
      <c r="B9391" s="3">
        <v>3004</v>
      </c>
      <c r="C9391" s="10" t="s">
        <v>24</v>
      </c>
      <c r="D9391" s="10" t="s">
        <v>513</v>
      </c>
      <c r="E9391" s="10" t="s">
        <v>279</v>
      </c>
      <c r="H9391" s="14">
        <v>500</v>
      </c>
    </row>
    <row r="9392" spans="1:8" ht="19.5" customHeight="1" x14ac:dyDescent="0.25">
      <c r="A9392" s="4">
        <v>45557</v>
      </c>
      <c r="B9392" s="3">
        <v>3004</v>
      </c>
      <c r="C9392" s="10" t="s">
        <v>24</v>
      </c>
      <c r="D9392" s="10" t="s">
        <v>174</v>
      </c>
      <c r="E9392" s="10" t="s">
        <v>279</v>
      </c>
      <c r="G9392" s="10">
        <v>12</v>
      </c>
      <c r="H9392" s="14">
        <v>7200</v>
      </c>
    </row>
    <row r="9393" spans="1:8" ht="19.5" customHeight="1" x14ac:dyDescent="0.25">
      <c r="A9393" s="4">
        <v>45557</v>
      </c>
      <c r="B9393" s="3">
        <v>3004</v>
      </c>
      <c r="C9393" s="10" t="s">
        <v>23</v>
      </c>
      <c r="D9393" s="10" t="s">
        <v>192</v>
      </c>
      <c r="H9393" s="14">
        <v>250</v>
      </c>
    </row>
    <row r="9394" spans="1:8" ht="19.5" customHeight="1" x14ac:dyDescent="0.25">
      <c r="A9394" s="4">
        <v>45557</v>
      </c>
      <c r="B9394" s="3">
        <v>3004</v>
      </c>
      <c r="C9394" s="10" t="s">
        <v>23</v>
      </c>
      <c r="D9394" s="10" t="s">
        <v>372</v>
      </c>
      <c r="E9394" s="10" t="s">
        <v>99</v>
      </c>
      <c r="H9394" s="14">
        <v>300</v>
      </c>
    </row>
    <row r="9395" spans="1:8" ht="19.5" customHeight="1" x14ac:dyDescent="0.25">
      <c r="A9395" s="4">
        <v>45558</v>
      </c>
      <c r="B9395" s="3">
        <v>3005</v>
      </c>
      <c r="C9395" s="10" t="s">
        <v>24</v>
      </c>
      <c r="D9395" s="10" t="s">
        <v>174</v>
      </c>
      <c r="E9395" s="10" t="s">
        <v>279</v>
      </c>
      <c r="G9395" s="10">
        <v>9</v>
      </c>
      <c r="H9395" s="14">
        <v>5400</v>
      </c>
    </row>
    <row r="9396" spans="1:8" ht="19.5" customHeight="1" x14ac:dyDescent="0.25">
      <c r="A9396" s="4">
        <v>45558</v>
      </c>
      <c r="B9396" s="3">
        <v>3005</v>
      </c>
      <c r="C9396" s="10" t="s">
        <v>23</v>
      </c>
      <c r="D9396" s="10" t="s">
        <v>20</v>
      </c>
      <c r="E9396" s="10" t="s">
        <v>350</v>
      </c>
      <c r="H9396" s="14">
        <v>900</v>
      </c>
    </row>
    <row r="9397" spans="1:8" ht="19.5" customHeight="1" x14ac:dyDescent="0.25">
      <c r="A9397" s="4">
        <v>45558</v>
      </c>
      <c r="B9397" s="3">
        <v>3005</v>
      </c>
      <c r="C9397" s="10" t="s">
        <v>23</v>
      </c>
      <c r="D9397" s="10" t="s">
        <v>20</v>
      </c>
      <c r="E9397" s="10" t="s">
        <v>44</v>
      </c>
      <c r="H9397" s="14">
        <v>340</v>
      </c>
    </row>
    <row r="9398" spans="1:8" ht="19.5" customHeight="1" x14ac:dyDescent="0.25">
      <c r="A9398" s="4">
        <v>45558</v>
      </c>
      <c r="B9398" s="3">
        <v>3005</v>
      </c>
      <c r="C9398" s="10" t="s">
        <v>23</v>
      </c>
      <c r="D9398" s="10" t="s">
        <v>295</v>
      </c>
      <c r="E9398" s="10" t="s">
        <v>606</v>
      </c>
      <c r="H9398" s="14">
        <v>200</v>
      </c>
    </row>
    <row r="9399" spans="1:8" ht="19.5" customHeight="1" x14ac:dyDescent="0.25">
      <c r="A9399" s="4">
        <v>45559</v>
      </c>
      <c r="B9399" s="3">
        <v>3007</v>
      </c>
      <c r="C9399" s="10" t="s">
        <v>24</v>
      </c>
      <c r="D9399" s="10" t="s">
        <v>192</v>
      </c>
      <c r="E9399" s="10" t="s">
        <v>1534</v>
      </c>
      <c r="H9399" s="14">
        <v>5500</v>
      </c>
    </row>
    <row r="9400" spans="1:8" ht="19.5" customHeight="1" x14ac:dyDescent="0.25">
      <c r="A9400" s="4">
        <v>45559</v>
      </c>
      <c r="B9400" s="3">
        <v>3007</v>
      </c>
      <c r="C9400" s="10" t="s">
        <v>23</v>
      </c>
      <c r="D9400" s="10" t="s">
        <v>22</v>
      </c>
      <c r="E9400" s="10" t="s">
        <v>1535</v>
      </c>
      <c r="H9400" s="14">
        <v>120</v>
      </c>
    </row>
    <row r="9401" spans="1:8" ht="19.5" customHeight="1" x14ac:dyDescent="0.25">
      <c r="A9401" s="4">
        <v>45559</v>
      </c>
      <c r="B9401" s="3">
        <v>3007</v>
      </c>
      <c r="C9401" s="10" t="s">
        <v>23</v>
      </c>
      <c r="D9401" s="10" t="s">
        <v>64</v>
      </c>
      <c r="H9401" s="14">
        <v>290</v>
      </c>
    </row>
    <row r="9402" spans="1:8" ht="19.5" customHeight="1" x14ac:dyDescent="0.25">
      <c r="A9402" s="4">
        <v>45559</v>
      </c>
      <c r="B9402" s="3">
        <v>3007</v>
      </c>
      <c r="C9402" s="10" t="s">
        <v>172</v>
      </c>
      <c r="D9402" s="10" t="s">
        <v>296</v>
      </c>
      <c r="G9402" s="10">
        <v>8</v>
      </c>
      <c r="H9402" s="14">
        <v>1000</v>
      </c>
    </row>
    <row r="9403" spans="1:8" ht="19.5" customHeight="1" x14ac:dyDescent="0.25">
      <c r="A9403" s="4">
        <v>45559</v>
      </c>
      <c r="B9403" s="3">
        <v>3008</v>
      </c>
      <c r="C9403" s="10" t="s">
        <v>23</v>
      </c>
      <c r="D9403" s="10" t="s">
        <v>192</v>
      </c>
      <c r="H9403" s="14">
        <v>600</v>
      </c>
    </row>
    <row r="9404" spans="1:8" ht="19.5" customHeight="1" x14ac:dyDescent="0.25">
      <c r="A9404" s="4">
        <v>45559</v>
      </c>
      <c r="B9404" s="3">
        <v>3006</v>
      </c>
      <c r="C9404" s="10" t="s">
        <v>26</v>
      </c>
      <c r="D9404" s="10" t="s">
        <v>216</v>
      </c>
      <c r="E9404" s="10" t="s">
        <v>1536</v>
      </c>
      <c r="F9404" s="10" t="s">
        <v>1012</v>
      </c>
      <c r="H9404" s="14">
        <v>10000</v>
      </c>
    </row>
    <row r="9405" spans="1:8" ht="19.5" customHeight="1" x14ac:dyDescent="0.25">
      <c r="A9405" s="4">
        <v>45560</v>
      </c>
      <c r="B9405" s="3">
        <v>3009</v>
      </c>
      <c r="C9405" s="10" t="s">
        <v>23</v>
      </c>
      <c r="D9405" s="10" t="s">
        <v>372</v>
      </c>
      <c r="E9405" s="10" t="s">
        <v>711</v>
      </c>
      <c r="F9405" s="10" t="s">
        <v>47</v>
      </c>
      <c r="H9405" s="14">
        <v>9850</v>
      </c>
    </row>
    <row r="9406" spans="1:8" ht="19.5" customHeight="1" x14ac:dyDescent="0.25">
      <c r="A9406" s="4">
        <v>45560</v>
      </c>
      <c r="B9406" s="3">
        <v>3009</v>
      </c>
      <c r="C9406" s="10" t="s">
        <v>23</v>
      </c>
      <c r="D9406" s="10" t="s">
        <v>372</v>
      </c>
      <c r="F9406" s="10" t="s">
        <v>47</v>
      </c>
      <c r="H9406" s="14">
        <v>150</v>
      </c>
    </row>
    <row r="9407" spans="1:8" ht="19.5" customHeight="1" x14ac:dyDescent="0.25">
      <c r="A9407" s="4">
        <v>45560</v>
      </c>
      <c r="B9407" s="3">
        <v>3009</v>
      </c>
      <c r="C9407" s="10" t="s">
        <v>23</v>
      </c>
      <c r="D9407" s="10" t="s">
        <v>20</v>
      </c>
      <c r="E9407" s="10" t="s">
        <v>350</v>
      </c>
      <c r="H9407" s="14">
        <v>900</v>
      </c>
    </row>
    <row r="9408" spans="1:8" ht="19.5" customHeight="1" x14ac:dyDescent="0.25">
      <c r="A9408" s="4">
        <v>45560</v>
      </c>
      <c r="B9408" s="3">
        <v>3009</v>
      </c>
      <c r="C9408" s="10" t="s">
        <v>23</v>
      </c>
      <c r="D9408" s="10" t="s">
        <v>20</v>
      </c>
      <c r="E9408" s="10" t="s">
        <v>44</v>
      </c>
      <c r="H9408" s="14">
        <v>340</v>
      </c>
    </row>
    <row r="9409" spans="1:8" ht="19.5" customHeight="1" x14ac:dyDescent="0.25">
      <c r="A9409" s="4">
        <v>45560</v>
      </c>
      <c r="B9409" s="3">
        <v>3010</v>
      </c>
      <c r="C9409" s="10" t="s">
        <v>23</v>
      </c>
      <c r="D9409" s="10" t="s">
        <v>20</v>
      </c>
      <c r="H9409" s="14">
        <v>600</v>
      </c>
    </row>
    <row r="9410" spans="1:8" ht="19.5" customHeight="1" x14ac:dyDescent="0.25">
      <c r="A9410" s="4">
        <v>45560</v>
      </c>
      <c r="B9410" s="3">
        <v>3010</v>
      </c>
      <c r="C9410" s="10" t="s">
        <v>23</v>
      </c>
      <c r="D9410" s="10" t="s">
        <v>295</v>
      </c>
      <c r="E9410" s="10" t="s">
        <v>606</v>
      </c>
      <c r="H9410" s="14">
        <v>200</v>
      </c>
    </row>
    <row r="9411" spans="1:8" ht="19.5" customHeight="1" x14ac:dyDescent="0.25">
      <c r="A9411" s="4">
        <v>45560</v>
      </c>
      <c r="B9411" s="3">
        <v>3010</v>
      </c>
      <c r="C9411" s="10" t="s">
        <v>23</v>
      </c>
      <c r="D9411" s="10" t="s">
        <v>64</v>
      </c>
      <c r="E9411" s="10" t="s">
        <v>606</v>
      </c>
      <c r="H9411" s="14">
        <v>100</v>
      </c>
    </row>
    <row r="9412" spans="1:8" ht="19.5" customHeight="1" x14ac:dyDescent="0.25">
      <c r="A9412" s="4">
        <v>45560</v>
      </c>
      <c r="B9412" s="3">
        <v>3010</v>
      </c>
      <c r="C9412" s="10" t="s">
        <v>23</v>
      </c>
      <c r="D9412" s="10" t="s">
        <v>295</v>
      </c>
      <c r="E9412" s="10" t="s">
        <v>606</v>
      </c>
      <c r="H9412" s="14">
        <v>100</v>
      </c>
    </row>
    <row r="9413" spans="1:8" ht="19.5" customHeight="1" x14ac:dyDescent="0.25">
      <c r="A9413" s="4">
        <v>45563</v>
      </c>
      <c r="B9413" s="3">
        <v>3011</v>
      </c>
      <c r="C9413" s="10" t="s">
        <v>23</v>
      </c>
      <c r="D9413" s="10" t="s">
        <v>20</v>
      </c>
      <c r="E9413" s="10" t="s">
        <v>350</v>
      </c>
      <c r="H9413" s="14">
        <v>900</v>
      </c>
    </row>
    <row r="9414" spans="1:8" ht="19.5" customHeight="1" x14ac:dyDescent="0.25">
      <c r="A9414" s="4">
        <v>45563</v>
      </c>
      <c r="B9414" s="3">
        <v>3011</v>
      </c>
      <c r="C9414" s="10" t="s">
        <v>23</v>
      </c>
      <c r="D9414" s="10" t="s">
        <v>20</v>
      </c>
      <c r="E9414" s="10" t="s">
        <v>44</v>
      </c>
      <c r="H9414" s="14">
        <v>340</v>
      </c>
    </row>
    <row r="9415" spans="1:8" ht="19.5" customHeight="1" x14ac:dyDescent="0.25">
      <c r="A9415" s="4">
        <v>45563</v>
      </c>
      <c r="B9415" s="3">
        <v>3011</v>
      </c>
      <c r="C9415" s="10" t="s">
        <v>23</v>
      </c>
      <c r="D9415" s="10" t="s">
        <v>295</v>
      </c>
      <c r="E9415" s="10" t="s">
        <v>606</v>
      </c>
      <c r="H9415" s="14">
        <v>300</v>
      </c>
    </row>
    <row r="9416" spans="1:8" ht="19.5" customHeight="1" x14ac:dyDescent="0.25">
      <c r="A9416" s="4">
        <v>45563</v>
      </c>
      <c r="B9416" s="3">
        <v>3011</v>
      </c>
      <c r="C9416" s="10" t="s">
        <v>23</v>
      </c>
      <c r="D9416" s="10" t="s">
        <v>20</v>
      </c>
      <c r="E9416" s="10" t="s">
        <v>211</v>
      </c>
      <c r="H9416" s="14">
        <v>600</v>
      </c>
    </row>
    <row r="9417" spans="1:8" ht="19.5" customHeight="1" x14ac:dyDescent="0.25">
      <c r="A9417" s="4">
        <v>45563</v>
      </c>
      <c r="B9417" s="3">
        <v>3012</v>
      </c>
      <c r="C9417" s="10" t="s">
        <v>23</v>
      </c>
      <c r="D9417" s="10" t="s">
        <v>372</v>
      </c>
      <c r="E9417" s="10" t="s">
        <v>56</v>
      </c>
      <c r="F9417" s="10" t="s">
        <v>47</v>
      </c>
      <c r="H9417" s="14">
        <v>13600</v>
      </c>
    </row>
    <row r="9418" spans="1:8" ht="19.5" customHeight="1" x14ac:dyDescent="0.25">
      <c r="A9418" s="4">
        <v>45563</v>
      </c>
      <c r="B9418" s="3">
        <v>3012</v>
      </c>
      <c r="C9418" s="10" t="s">
        <v>70</v>
      </c>
      <c r="D9418" s="10" t="s">
        <v>37</v>
      </c>
      <c r="E9418" s="10" t="s">
        <v>1527</v>
      </c>
      <c r="F9418" s="10" t="s">
        <v>211</v>
      </c>
      <c r="H9418" s="14">
        <v>9640</v>
      </c>
    </row>
    <row r="9419" spans="1:8" ht="19.5" customHeight="1" x14ac:dyDescent="0.25">
      <c r="A9419" s="4">
        <v>45563</v>
      </c>
      <c r="B9419" s="3">
        <v>3012</v>
      </c>
      <c r="C9419" s="10" t="s">
        <v>23</v>
      </c>
      <c r="D9419" s="10" t="s">
        <v>372</v>
      </c>
      <c r="E9419" s="10" t="s">
        <v>826</v>
      </c>
      <c r="H9419" s="14">
        <v>3585</v>
      </c>
    </row>
    <row r="9420" spans="1:8" ht="19.5" customHeight="1" x14ac:dyDescent="0.25">
      <c r="A9420" s="4">
        <v>45563</v>
      </c>
      <c r="B9420" s="3">
        <v>3012</v>
      </c>
      <c r="C9420" s="10" t="s">
        <v>23</v>
      </c>
      <c r="D9420" s="10" t="s">
        <v>64</v>
      </c>
      <c r="E9420" s="10" t="s">
        <v>424</v>
      </c>
      <c r="H9420" s="14">
        <v>100</v>
      </c>
    </row>
    <row r="9421" spans="1:8" ht="19.5" customHeight="1" x14ac:dyDescent="0.25">
      <c r="A9421" s="4">
        <v>45564</v>
      </c>
      <c r="B9421" s="3">
        <v>3013</v>
      </c>
      <c r="C9421" s="10" t="s">
        <v>23</v>
      </c>
      <c r="D9421" s="10" t="s">
        <v>372</v>
      </c>
      <c r="E9421" s="10" t="s">
        <v>211</v>
      </c>
      <c r="F9421" s="10" t="s">
        <v>47</v>
      </c>
      <c r="H9421" s="14">
        <v>7410</v>
      </c>
    </row>
    <row r="9422" spans="1:8" ht="19.5" customHeight="1" x14ac:dyDescent="0.25">
      <c r="A9422" s="4">
        <v>45564</v>
      </c>
      <c r="B9422" s="3">
        <v>3013</v>
      </c>
      <c r="C9422" s="10" t="s">
        <v>23</v>
      </c>
      <c r="D9422" s="10" t="s">
        <v>372</v>
      </c>
      <c r="H9422" s="14">
        <v>530</v>
      </c>
    </row>
    <row r="9423" spans="1:8" ht="19.5" customHeight="1" x14ac:dyDescent="0.25">
      <c r="A9423" s="4">
        <v>45564</v>
      </c>
      <c r="B9423" s="3">
        <v>3013</v>
      </c>
      <c r="C9423" s="10" t="s">
        <v>23</v>
      </c>
      <c r="D9423" s="10" t="s">
        <v>20</v>
      </c>
      <c r="E9423" s="10" t="s">
        <v>350</v>
      </c>
      <c r="H9423" s="14">
        <v>900</v>
      </c>
    </row>
    <row r="9424" spans="1:8" ht="19.5" customHeight="1" x14ac:dyDescent="0.25">
      <c r="A9424" s="4">
        <v>45564</v>
      </c>
      <c r="B9424" s="3">
        <v>3013</v>
      </c>
      <c r="C9424" s="10" t="s">
        <v>23</v>
      </c>
      <c r="D9424" s="10" t="s">
        <v>20</v>
      </c>
      <c r="E9424" s="10" t="s">
        <v>44</v>
      </c>
      <c r="H9424" s="14">
        <v>340</v>
      </c>
    </row>
    <row r="9425" spans="1:8" ht="19.5" customHeight="1" x14ac:dyDescent="0.25">
      <c r="A9425" s="4">
        <v>45564</v>
      </c>
      <c r="B9425" s="3">
        <v>3014</v>
      </c>
      <c r="C9425" s="10" t="s">
        <v>23</v>
      </c>
      <c r="D9425" s="10" t="s">
        <v>295</v>
      </c>
      <c r="E9425" s="10" t="s">
        <v>606</v>
      </c>
      <c r="H9425" s="14">
        <v>300</v>
      </c>
    </row>
    <row r="9426" spans="1:8" ht="19.5" customHeight="1" x14ac:dyDescent="0.25">
      <c r="A9426" s="4">
        <v>45564</v>
      </c>
      <c r="B9426" s="3">
        <v>3014</v>
      </c>
      <c r="C9426" s="10" t="s">
        <v>23</v>
      </c>
      <c r="D9426" s="10" t="s">
        <v>20</v>
      </c>
      <c r="E9426" s="10" t="s">
        <v>315</v>
      </c>
      <c r="H9426" s="14">
        <v>400</v>
      </c>
    </row>
    <row r="9427" spans="1:8" ht="19.5" customHeight="1" x14ac:dyDescent="0.25">
      <c r="A9427" s="4">
        <v>45564</v>
      </c>
      <c r="B9427" s="3">
        <v>3014</v>
      </c>
      <c r="C9427" s="10" t="s">
        <v>23</v>
      </c>
      <c r="D9427" s="10" t="s">
        <v>22</v>
      </c>
      <c r="H9427" s="14">
        <v>30</v>
      </c>
    </row>
    <row r="9428" spans="1:8" ht="19.5" customHeight="1" x14ac:dyDescent="0.25">
      <c r="A9428" s="4">
        <v>45564</v>
      </c>
      <c r="B9428" s="3">
        <v>3014</v>
      </c>
      <c r="C9428" s="10" t="s">
        <v>24</v>
      </c>
      <c r="D9428" s="10" t="s">
        <v>174</v>
      </c>
      <c r="E9428" s="10" t="s">
        <v>1201</v>
      </c>
      <c r="H9428" s="14">
        <v>1200</v>
      </c>
    </row>
    <row r="9429" spans="1:8" ht="19.5" customHeight="1" x14ac:dyDescent="0.25">
      <c r="A9429" s="4">
        <v>45564</v>
      </c>
      <c r="B9429" s="3">
        <v>3015</v>
      </c>
      <c r="C9429" s="10" t="s">
        <v>72</v>
      </c>
      <c r="D9429" s="10" t="s">
        <v>40</v>
      </c>
      <c r="E9429" s="10" t="s">
        <v>1092</v>
      </c>
      <c r="F9429" s="10" t="s">
        <v>764</v>
      </c>
      <c r="H9429" s="14">
        <v>8000</v>
      </c>
    </row>
    <row r="9430" spans="1:8" ht="19.5" customHeight="1" x14ac:dyDescent="0.25">
      <c r="A9430" s="4">
        <v>45564</v>
      </c>
      <c r="B9430" s="3">
        <v>3016</v>
      </c>
      <c r="C9430" s="10" t="s">
        <v>26</v>
      </c>
      <c r="D9430" s="10" t="s">
        <v>216</v>
      </c>
      <c r="E9430" s="10" t="s">
        <v>1530</v>
      </c>
      <c r="F9430" s="10" t="s">
        <v>999</v>
      </c>
      <c r="H9430" s="14">
        <v>3300</v>
      </c>
    </row>
    <row r="9431" spans="1:8" ht="19.5" customHeight="1" x14ac:dyDescent="0.25">
      <c r="A9431" s="4">
        <v>45566</v>
      </c>
      <c r="B9431" s="3">
        <v>3017</v>
      </c>
      <c r="C9431" s="10" t="s">
        <v>26</v>
      </c>
      <c r="D9431" s="10" t="s">
        <v>216</v>
      </c>
      <c r="E9431" s="10" t="s">
        <v>1530</v>
      </c>
      <c r="F9431" s="10" t="s">
        <v>467</v>
      </c>
      <c r="H9431" s="14">
        <v>3300</v>
      </c>
    </row>
    <row r="9432" spans="1:8" ht="19.5" customHeight="1" x14ac:dyDescent="0.25">
      <c r="A9432" s="4">
        <v>45566</v>
      </c>
      <c r="B9432" s="3">
        <v>3018</v>
      </c>
      <c r="C9432" s="10" t="s">
        <v>26</v>
      </c>
      <c r="D9432" s="10" t="s">
        <v>216</v>
      </c>
      <c r="E9432" s="10" t="s">
        <v>1530</v>
      </c>
      <c r="F9432" s="10" t="s">
        <v>148</v>
      </c>
      <c r="H9432" s="14">
        <v>2500</v>
      </c>
    </row>
    <row r="9433" spans="1:8" ht="19.5" customHeight="1" x14ac:dyDescent="0.25">
      <c r="A9433" s="4">
        <v>45566</v>
      </c>
      <c r="B9433" s="3">
        <v>3019</v>
      </c>
      <c r="C9433" s="10" t="s">
        <v>26</v>
      </c>
      <c r="D9433" s="10" t="s">
        <v>216</v>
      </c>
      <c r="E9433" s="10" t="s">
        <v>1530</v>
      </c>
      <c r="F9433" s="10" t="s">
        <v>30</v>
      </c>
      <c r="H9433" s="14">
        <v>2300</v>
      </c>
    </row>
    <row r="9434" spans="1:8" ht="19.5" customHeight="1" x14ac:dyDescent="0.25">
      <c r="A9434" s="4">
        <v>45566</v>
      </c>
      <c r="B9434" s="3">
        <v>3020</v>
      </c>
      <c r="C9434" s="10" t="s">
        <v>23</v>
      </c>
      <c r="D9434" s="10" t="s">
        <v>192</v>
      </c>
      <c r="E9434" s="10" t="s">
        <v>1201</v>
      </c>
      <c r="H9434" s="14">
        <v>600</v>
      </c>
    </row>
    <row r="9435" spans="1:8" ht="19.5" customHeight="1" x14ac:dyDescent="0.25">
      <c r="A9435" s="4">
        <v>45566</v>
      </c>
      <c r="B9435" s="3">
        <v>3020</v>
      </c>
      <c r="C9435" s="10" t="s">
        <v>24</v>
      </c>
      <c r="D9435" s="10" t="s">
        <v>513</v>
      </c>
      <c r="E9435" s="10" t="s">
        <v>857</v>
      </c>
      <c r="H9435" s="14">
        <v>1600</v>
      </c>
    </row>
    <row r="9436" spans="1:8" ht="19.5" customHeight="1" x14ac:dyDescent="0.25">
      <c r="A9436" s="4">
        <v>45566</v>
      </c>
      <c r="B9436" s="3">
        <v>3020</v>
      </c>
      <c r="C9436" s="10" t="s">
        <v>24</v>
      </c>
      <c r="D9436" s="10" t="s">
        <v>174</v>
      </c>
      <c r="G9436" s="10">
        <v>2</v>
      </c>
      <c r="H9436" s="14">
        <v>800</v>
      </c>
    </row>
    <row r="9437" spans="1:8" ht="19.5" customHeight="1" x14ac:dyDescent="0.25">
      <c r="A9437" s="4">
        <v>45566</v>
      </c>
      <c r="B9437" s="3">
        <v>3020</v>
      </c>
      <c r="C9437" s="10" t="s">
        <v>23</v>
      </c>
      <c r="D9437" s="10" t="s">
        <v>64</v>
      </c>
      <c r="E9437" s="10" t="s">
        <v>424</v>
      </c>
      <c r="H9437" s="14">
        <v>200</v>
      </c>
    </row>
    <row r="9438" spans="1:8" ht="19.5" customHeight="1" x14ac:dyDescent="0.25">
      <c r="A9438" s="4">
        <v>45566</v>
      </c>
      <c r="B9438" s="3">
        <v>3021</v>
      </c>
      <c r="C9438" s="10" t="s">
        <v>23</v>
      </c>
      <c r="D9438" s="10" t="s">
        <v>564</v>
      </c>
      <c r="E9438" s="10" t="s">
        <v>1537</v>
      </c>
      <c r="H9438" s="14">
        <v>3000</v>
      </c>
    </row>
    <row r="9439" spans="1:8" ht="19.5" customHeight="1" x14ac:dyDescent="0.25">
      <c r="A9439" s="4">
        <v>45566</v>
      </c>
      <c r="B9439" s="3">
        <v>3021</v>
      </c>
      <c r="C9439" s="10" t="s">
        <v>23</v>
      </c>
      <c r="D9439" s="10" t="s">
        <v>22</v>
      </c>
      <c r="H9439" s="14">
        <v>80</v>
      </c>
    </row>
    <row r="9440" spans="1:8" ht="19.5" customHeight="1" x14ac:dyDescent="0.25">
      <c r="A9440" s="4">
        <v>45566</v>
      </c>
      <c r="B9440" s="3">
        <v>3021</v>
      </c>
      <c r="C9440" s="10" t="s">
        <v>23</v>
      </c>
      <c r="D9440" s="10" t="s">
        <v>20</v>
      </c>
      <c r="E9440" s="10" t="s">
        <v>350</v>
      </c>
      <c r="H9440" s="14">
        <v>900</v>
      </c>
    </row>
    <row r="9441" spans="1:8" ht="19.5" customHeight="1" x14ac:dyDescent="0.25">
      <c r="A9441" s="4">
        <v>45566</v>
      </c>
      <c r="B9441" s="3">
        <v>3021</v>
      </c>
      <c r="C9441" s="10" t="s">
        <v>23</v>
      </c>
      <c r="D9441" s="10" t="s">
        <v>20</v>
      </c>
      <c r="E9441" s="10" t="s">
        <v>44</v>
      </c>
      <c r="H9441" s="14">
        <v>340</v>
      </c>
    </row>
    <row r="9442" spans="1:8" ht="19.5" customHeight="1" x14ac:dyDescent="0.25">
      <c r="A9442" s="4">
        <v>45566</v>
      </c>
      <c r="B9442" s="3">
        <v>3022</v>
      </c>
      <c r="C9442" s="10" t="s">
        <v>23</v>
      </c>
      <c r="D9442" s="10" t="s">
        <v>295</v>
      </c>
      <c r="E9442" s="10" t="s">
        <v>606</v>
      </c>
      <c r="H9442" s="14">
        <v>300</v>
      </c>
    </row>
    <row r="9443" spans="1:8" ht="19.5" customHeight="1" x14ac:dyDescent="0.25">
      <c r="A9443" s="4">
        <v>45566</v>
      </c>
      <c r="B9443" s="3">
        <v>3022</v>
      </c>
      <c r="C9443" s="10" t="s">
        <v>23</v>
      </c>
      <c r="D9443" s="10" t="s">
        <v>64</v>
      </c>
      <c r="E9443" s="10" t="s">
        <v>1201</v>
      </c>
      <c r="H9443" s="14">
        <v>100</v>
      </c>
    </row>
    <row r="9444" spans="1:8" ht="19.5" customHeight="1" x14ac:dyDescent="0.25">
      <c r="A9444" s="4">
        <v>45566</v>
      </c>
      <c r="B9444" s="3">
        <v>3022</v>
      </c>
      <c r="C9444" s="10" t="s">
        <v>70</v>
      </c>
      <c r="D9444" s="10" t="s">
        <v>582</v>
      </c>
      <c r="E9444" s="10" t="s">
        <v>1530</v>
      </c>
      <c r="F9444" s="10" t="s">
        <v>273</v>
      </c>
      <c r="H9444" s="14">
        <v>350</v>
      </c>
    </row>
    <row r="9445" spans="1:8" ht="19.5" customHeight="1" x14ac:dyDescent="0.25">
      <c r="A9445" s="4">
        <v>45566</v>
      </c>
      <c r="B9445" s="3">
        <v>3023</v>
      </c>
      <c r="C9445" s="10" t="s">
        <v>26</v>
      </c>
      <c r="D9445" s="10" t="s">
        <v>216</v>
      </c>
      <c r="E9445" s="10" t="s">
        <v>1530</v>
      </c>
      <c r="F9445" s="10" t="s">
        <v>217</v>
      </c>
      <c r="H9445" s="14">
        <v>3300</v>
      </c>
    </row>
    <row r="9446" spans="1:8" ht="19.5" customHeight="1" x14ac:dyDescent="0.25">
      <c r="A9446" s="4">
        <v>45566</v>
      </c>
      <c r="B9446" s="3">
        <v>3024</v>
      </c>
      <c r="C9446" s="10" t="s">
        <v>26</v>
      </c>
      <c r="D9446" s="10" t="s">
        <v>216</v>
      </c>
      <c r="E9446" s="10" t="s">
        <v>1530</v>
      </c>
      <c r="F9446" s="10" t="s">
        <v>770</v>
      </c>
      <c r="H9446" s="14">
        <v>5000</v>
      </c>
    </row>
    <row r="9447" spans="1:8" ht="19.5" customHeight="1" x14ac:dyDescent="0.25">
      <c r="A9447" s="4">
        <v>45567</v>
      </c>
      <c r="B9447" s="3">
        <v>3025</v>
      </c>
      <c r="C9447" s="10" t="s">
        <v>24</v>
      </c>
      <c r="D9447" s="10" t="s">
        <v>513</v>
      </c>
      <c r="E9447" s="10" t="s">
        <v>857</v>
      </c>
      <c r="G9447" s="10">
        <v>3</v>
      </c>
      <c r="H9447" s="14">
        <v>1800</v>
      </c>
    </row>
    <row r="9448" spans="1:8" ht="19.5" customHeight="1" x14ac:dyDescent="0.25">
      <c r="A9448" s="4">
        <v>45567</v>
      </c>
      <c r="B9448" s="3">
        <v>3025</v>
      </c>
      <c r="C9448" s="10" t="s">
        <v>24</v>
      </c>
      <c r="D9448" s="10" t="s">
        <v>174</v>
      </c>
      <c r="G9448" s="10">
        <v>3</v>
      </c>
      <c r="H9448" s="14">
        <v>1200</v>
      </c>
    </row>
    <row r="9449" spans="1:8" ht="19.5" customHeight="1" x14ac:dyDescent="0.25">
      <c r="A9449" s="4">
        <v>45567</v>
      </c>
      <c r="B9449" s="3">
        <v>3025</v>
      </c>
      <c r="C9449" s="10" t="s">
        <v>23</v>
      </c>
      <c r="D9449" s="10" t="s">
        <v>64</v>
      </c>
      <c r="E9449" s="10" t="s">
        <v>1538</v>
      </c>
      <c r="H9449" s="14">
        <v>160</v>
      </c>
    </row>
    <row r="9450" spans="1:8" ht="19.5" customHeight="1" x14ac:dyDescent="0.25">
      <c r="A9450" s="4">
        <v>45567</v>
      </c>
      <c r="B9450" s="3">
        <v>3025</v>
      </c>
      <c r="C9450" s="10" t="s">
        <v>172</v>
      </c>
      <c r="D9450" s="10" t="s">
        <v>20</v>
      </c>
      <c r="H9450" s="14">
        <v>700</v>
      </c>
    </row>
    <row r="9451" spans="1:8" ht="19.5" customHeight="1" x14ac:dyDescent="0.25">
      <c r="A9451" s="4">
        <v>45568</v>
      </c>
      <c r="B9451" s="3">
        <v>3026</v>
      </c>
      <c r="C9451" s="10" t="s">
        <v>24</v>
      </c>
      <c r="D9451" s="10" t="s">
        <v>174</v>
      </c>
      <c r="E9451" s="10" t="s">
        <v>857</v>
      </c>
      <c r="G9451" s="10">
        <v>4</v>
      </c>
      <c r="H9451" s="14">
        <v>2400</v>
      </c>
    </row>
    <row r="9452" spans="1:8" ht="19.5" customHeight="1" x14ac:dyDescent="0.25">
      <c r="A9452" s="4">
        <v>45568</v>
      </c>
      <c r="B9452" s="3">
        <v>3026</v>
      </c>
      <c r="C9452" s="10" t="s">
        <v>24</v>
      </c>
      <c r="D9452" s="10" t="s">
        <v>174</v>
      </c>
      <c r="G9452" s="10">
        <v>1</v>
      </c>
      <c r="H9452" s="14">
        <v>400</v>
      </c>
    </row>
    <row r="9453" spans="1:8" ht="19.5" customHeight="1" x14ac:dyDescent="0.25">
      <c r="A9453" s="4">
        <v>45568</v>
      </c>
      <c r="B9453" s="3">
        <v>3026</v>
      </c>
      <c r="C9453" s="10" t="s">
        <v>23</v>
      </c>
      <c r="D9453" s="10" t="s">
        <v>20</v>
      </c>
      <c r="E9453" s="10" t="s">
        <v>350</v>
      </c>
      <c r="H9453" s="14">
        <v>900</v>
      </c>
    </row>
    <row r="9454" spans="1:8" ht="19.5" customHeight="1" x14ac:dyDescent="0.25">
      <c r="A9454" s="4">
        <v>45568</v>
      </c>
      <c r="B9454" s="3">
        <v>3026</v>
      </c>
      <c r="C9454" s="10" t="s">
        <v>23</v>
      </c>
      <c r="D9454" s="10" t="s">
        <v>20</v>
      </c>
      <c r="E9454" s="10" t="s">
        <v>44</v>
      </c>
      <c r="H9454" s="14">
        <v>340</v>
      </c>
    </row>
    <row r="9455" spans="1:8" ht="19.5" customHeight="1" x14ac:dyDescent="0.25">
      <c r="A9455" s="4">
        <v>45568</v>
      </c>
      <c r="B9455" s="3">
        <v>3027</v>
      </c>
      <c r="C9455" s="10" t="s">
        <v>23</v>
      </c>
      <c r="D9455" s="10" t="s">
        <v>295</v>
      </c>
      <c r="E9455" s="10" t="s">
        <v>606</v>
      </c>
      <c r="H9455" s="14">
        <v>200</v>
      </c>
    </row>
    <row r="9456" spans="1:8" ht="19.5" customHeight="1" x14ac:dyDescent="0.25">
      <c r="A9456" s="4">
        <v>45568</v>
      </c>
      <c r="B9456" s="3">
        <v>3027</v>
      </c>
      <c r="C9456" s="10" t="s">
        <v>23</v>
      </c>
      <c r="D9456" s="10" t="s">
        <v>192</v>
      </c>
      <c r="E9456" s="10" t="s">
        <v>1538</v>
      </c>
      <c r="H9456" s="14">
        <v>300</v>
      </c>
    </row>
    <row r="9457" spans="1:8" ht="19.5" customHeight="1" x14ac:dyDescent="0.25">
      <c r="A9457" s="4">
        <v>45568</v>
      </c>
      <c r="B9457" s="3">
        <v>3027</v>
      </c>
      <c r="C9457" s="10" t="s">
        <v>23</v>
      </c>
      <c r="D9457" s="10" t="s">
        <v>64</v>
      </c>
      <c r="H9457" s="14">
        <v>100</v>
      </c>
    </row>
    <row r="9458" spans="1:8" ht="19.5" customHeight="1" x14ac:dyDescent="0.25">
      <c r="A9458" s="4">
        <v>45570</v>
      </c>
      <c r="B9458" s="3">
        <v>3028</v>
      </c>
      <c r="C9458" s="10" t="s">
        <v>23</v>
      </c>
      <c r="D9458" s="10" t="s">
        <v>20</v>
      </c>
      <c r="E9458" s="10" t="s">
        <v>350</v>
      </c>
      <c r="H9458" s="14">
        <v>900</v>
      </c>
    </row>
    <row r="9459" spans="1:8" ht="19.5" customHeight="1" x14ac:dyDescent="0.25">
      <c r="A9459" s="4">
        <v>45570</v>
      </c>
      <c r="B9459" s="3">
        <v>3028</v>
      </c>
      <c r="C9459" s="10" t="s">
        <v>23</v>
      </c>
      <c r="D9459" s="10" t="s">
        <v>20</v>
      </c>
      <c r="E9459" s="10" t="s">
        <v>44</v>
      </c>
      <c r="H9459" s="14">
        <v>340</v>
      </c>
    </row>
    <row r="9460" spans="1:8" ht="19.5" customHeight="1" x14ac:dyDescent="0.25">
      <c r="A9460" s="4">
        <v>45570</v>
      </c>
      <c r="B9460" s="3">
        <v>3028</v>
      </c>
      <c r="C9460" s="10" t="s">
        <v>24</v>
      </c>
      <c r="D9460" s="10" t="s">
        <v>174</v>
      </c>
      <c r="G9460" s="10">
        <v>1</v>
      </c>
      <c r="H9460" s="14">
        <v>400</v>
      </c>
    </row>
    <row r="9461" spans="1:8" ht="19.5" customHeight="1" x14ac:dyDescent="0.25">
      <c r="A9461" s="4">
        <v>45570</v>
      </c>
      <c r="B9461" s="3">
        <v>3028</v>
      </c>
      <c r="C9461" s="10" t="s">
        <v>23</v>
      </c>
      <c r="D9461" s="10" t="s">
        <v>295</v>
      </c>
      <c r="E9461" s="10" t="s">
        <v>606</v>
      </c>
      <c r="H9461" s="14">
        <v>400</v>
      </c>
    </row>
    <row r="9462" spans="1:8" ht="19.5" customHeight="1" x14ac:dyDescent="0.25">
      <c r="A9462" s="4">
        <v>45572</v>
      </c>
      <c r="B9462" s="3">
        <v>3029</v>
      </c>
      <c r="C9462" s="10" t="s">
        <v>24</v>
      </c>
      <c r="D9462" s="10" t="s">
        <v>174</v>
      </c>
      <c r="E9462" s="10" t="s">
        <v>857</v>
      </c>
      <c r="G9462" s="10">
        <v>8</v>
      </c>
      <c r="H9462" s="14">
        <v>4800</v>
      </c>
    </row>
    <row r="9463" spans="1:8" ht="19.5" customHeight="1" x14ac:dyDescent="0.25">
      <c r="A9463" s="4">
        <v>45572</v>
      </c>
      <c r="B9463" s="3">
        <v>3029</v>
      </c>
      <c r="C9463" s="10" t="s">
        <v>23</v>
      </c>
      <c r="D9463" s="10" t="s">
        <v>20</v>
      </c>
      <c r="E9463" s="10" t="s">
        <v>350</v>
      </c>
      <c r="H9463" s="14">
        <v>900</v>
      </c>
    </row>
    <row r="9464" spans="1:8" ht="19.5" customHeight="1" x14ac:dyDescent="0.25">
      <c r="A9464" s="4">
        <v>45572</v>
      </c>
      <c r="B9464" s="3">
        <v>3029</v>
      </c>
      <c r="C9464" s="10" t="s">
        <v>23</v>
      </c>
      <c r="D9464" s="10" t="s">
        <v>20</v>
      </c>
      <c r="E9464" s="10" t="s">
        <v>44</v>
      </c>
      <c r="H9464" s="14">
        <v>440</v>
      </c>
    </row>
    <row r="9465" spans="1:8" ht="19.5" customHeight="1" x14ac:dyDescent="0.25">
      <c r="A9465" s="4">
        <v>45572</v>
      </c>
      <c r="B9465" s="3">
        <v>3029</v>
      </c>
      <c r="C9465" s="10" t="s">
        <v>24</v>
      </c>
      <c r="D9465" s="10" t="s">
        <v>513</v>
      </c>
      <c r="E9465" s="10" t="s">
        <v>857</v>
      </c>
      <c r="H9465" s="14">
        <v>1000</v>
      </c>
    </row>
    <row r="9466" spans="1:8" ht="19.5" customHeight="1" x14ac:dyDescent="0.25">
      <c r="A9466" s="4">
        <v>45572</v>
      </c>
      <c r="B9466" s="3">
        <v>3030</v>
      </c>
      <c r="C9466" s="10" t="s">
        <v>172</v>
      </c>
      <c r="D9466" s="10" t="s">
        <v>20</v>
      </c>
      <c r="H9466" s="14">
        <v>700</v>
      </c>
    </row>
    <row r="9467" spans="1:8" ht="19.5" customHeight="1" x14ac:dyDescent="0.25">
      <c r="A9467" s="4">
        <v>45572</v>
      </c>
      <c r="B9467" s="3">
        <v>3030</v>
      </c>
      <c r="C9467" s="10" t="s">
        <v>23</v>
      </c>
      <c r="D9467" s="10" t="s">
        <v>64</v>
      </c>
      <c r="E9467" s="10" t="s">
        <v>551</v>
      </c>
      <c r="H9467" s="14">
        <v>300</v>
      </c>
    </row>
    <row r="9468" spans="1:8" ht="19.5" customHeight="1" x14ac:dyDescent="0.25">
      <c r="A9468" s="4">
        <v>45573</v>
      </c>
      <c r="B9468" s="3">
        <v>3031</v>
      </c>
      <c r="C9468" s="10" t="s">
        <v>24</v>
      </c>
      <c r="D9468" s="10" t="s">
        <v>174</v>
      </c>
      <c r="E9468" s="10" t="s">
        <v>857</v>
      </c>
      <c r="G9468" s="10">
        <v>8</v>
      </c>
      <c r="H9468" s="14">
        <v>4800</v>
      </c>
    </row>
    <row r="9469" spans="1:8" ht="19.5" customHeight="1" x14ac:dyDescent="0.25">
      <c r="A9469" s="4">
        <v>45573</v>
      </c>
      <c r="B9469" s="3">
        <v>3031</v>
      </c>
      <c r="C9469" s="10" t="s">
        <v>24</v>
      </c>
      <c r="D9469" s="10" t="s">
        <v>513</v>
      </c>
      <c r="E9469" s="10" t="s">
        <v>857</v>
      </c>
      <c r="H9469" s="14">
        <v>800</v>
      </c>
    </row>
    <row r="9470" spans="1:8" ht="19.5" customHeight="1" x14ac:dyDescent="0.25">
      <c r="A9470" s="4">
        <v>45574</v>
      </c>
      <c r="B9470" s="3">
        <v>3032</v>
      </c>
      <c r="C9470" s="10" t="s">
        <v>23</v>
      </c>
      <c r="D9470" s="10" t="s">
        <v>20</v>
      </c>
      <c r="E9470" s="10" t="s">
        <v>350</v>
      </c>
      <c r="H9470" s="14">
        <v>900</v>
      </c>
    </row>
    <row r="9471" spans="1:8" ht="19.5" customHeight="1" x14ac:dyDescent="0.25">
      <c r="A9471" s="4">
        <v>45574</v>
      </c>
      <c r="B9471" s="3">
        <v>3032</v>
      </c>
      <c r="C9471" s="10" t="s">
        <v>23</v>
      </c>
      <c r="D9471" s="10" t="s">
        <v>20</v>
      </c>
      <c r="E9471" s="10" t="s">
        <v>44</v>
      </c>
      <c r="H9471" s="14">
        <v>340</v>
      </c>
    </row>
    <row r="9472" spans="1:8" ht="19.5" customHeight="1" x14ac:dyDescent="0.25">
      <c r="A9472" s="4">
        <v>45574</v>
      </c>
      <c r="B9472" s="3">
        <v>3032</v>
      </c>
      <c r="C9472" s="10" t="s">
        <v>24</v>
      </c>
      <c r="D9472" s="10" t="s">
        <v>174</v>
      </c>
      <c r="G9472" s="10">
        <v>1</v>
      </c>
      <c r="H9472" s="14">
        <v>400</v>
      </c>
    </row>
    <row r="9473" spans="1:8" ht="19.5" customHeight="1" x14ac:dyDescent="0.25">
      <c r="A9473" s="4">
        <v>45574</v>
      </c>
      <c r="B9473" s="3">
        <v>3032</v>
      </c>
      <c r="C9473" s="10" t="s">
        <v>23</v>
      </c>
      <c r="D9473" s="10" t="s">
        <v>22</v>
      </c>
      <c r="H9473" s="14">
        <v>80</v>
      </c>
    </row>
    <row r="9474" spans="1:8" ht="19.5" customHeight="1" x14ac:dyDescent="0.25">
      <c r="A9474" s="4">
        <v>45575</v>
      </c>
      <c r="B9474" s="3">
        <v>3033</v>
      </c>
      <c r="C9474" s="10" t="s">
        <v>926</v>
      </c>
      <c r="D9474" s="10" t="s">
        <v>58</v>
      </c>
      <c r="G9474" s="10">
        <v>4</v>
      </c>
      <c r="H9474" s="14">
        <v>880</v>
      </c>
    </row>
    <row r="9475" spans="1:8" ht="19.5" customHeight="1" x14ac:dyDescent="0.25">
      <c r="A9475" s="4">
        <v>45575</v>
      </c>
      <c r="B9475" s="3">
        <v>3033</v>
      </c>
      <c r="C9475" s="10" t="s">
        <v>23</v>
      </c>
      <c r="D9475" s="10" t="s">
        <v>372</v>
      </c>
      <c r="E9475" s="10" t="s">
        <v>799</v>
      </c>
      <c r="H9475" s="14">
        <v>270</v>
      </c>
    </row>
    <row r="9476" spans="1:8" ht="19.5" customHeight="1" x14ac:dyDescent="0.25">
      <c r="A9476" s="4">
        <v>45575</v>
      </c>
      <c r="B9476" s="3">
        <v>3033</v>
      </c>
      <c r="C9476" s="10" t="s">
        <v>23</v>
      </c>
      <c r="D9476" s="10" t="s">
        <v>22</v>
      </c>
      <c r="H9476" s="14">
        <v>110</v>
      </c>
    </row>
    <row r="9477" spans="1:8" ht="19.5" customHeight="1" x14ac:dyDescent="0.25">
      <c r="A9477" s="4">
        <v>45575</v>
      </c>
      <c r="B9477" s="3">
        <v>3033</v>
      </c>
      <c r="C9477" s="10" t="s">
        <v>926</v>
      </c>
      <c r="D9477" s="10" t="s">
        <v>58</v>
      </c>
      <c r="E9477" s="10" t="s">
        <v>935</v>
      </c>
      <c r="H9477" s="14">
        <v>100</v>
      </c>
    </row>
    <row r="9478" spans="1:8" ht="19.5" customHeight="1" x14ac:dyDescent="0.25">
      <c r="A9478" s="4">
        <v>45575</v>
      </c>
      <c r="B9478" s="3">
        <v>3034</v>
      </c>
      <c r="C9478" s="10" t="s">
        <v>24</v>
      </c>
      <c r="D9478" s="10" t="s">
        <v>174</v>
      </c>
      <c r="G9478" s="10">
        <v>2</v>
      </c>
      <c r="H9478" s="14">
        <v>800</v>
      </c>
    </row>
    <row r="9479" spans="1:8" ht="19.5" customHeight="1" x14ac:dyDescent="0.25">
      <c r="A9479" s="4">
        <v>45575</v>
      </c>
      <c r="B9479" s="3">
        <v>3034</v>
      </c>
      <c r="C9479" s="10" t="s">
        <v>23</v>
      </c>
      <c r="D9479" s="10" t="s">
        <v>372</v>
      </c>
      <c r="E9479" s="10" t="s">
        <v>1539</v>
      </c>
      <c r="H9479" s="14">
        <v>1300</v>
      </c>
    </row>
    <row r="9480" spans="1:8" ht="19.5" customHeight="1" x14ac:dyDescent="0.25">
      <c r="A9480" s="4">
        <v>45575</v>
      </c>
      <c r="B9480" s="3">
        <v>3034</v>
      </c>
      <c r="C9480" s="10" t="s">
        <v>23</v>
      </c>
      <c r="D9480" s="10" t="s">
        <v>372</v>
      </c>
      <c r="E9480" s="10" t="s">
        <v>211</v>
      </c>
      <c r="F9480" s="10" t="s">
        <v>47</v>
      </c>
      <c r="H9480" s="14">
        <v>65000</v>
      </c>
    </row>
    <row r="9481" spans="1:8" ht="19.5" customHeight="1" x14ac:dyDescent="0.25">
      <c r="A9481" s="4">
        <v>45575</v>
      </c>
      <c r="B9481" s="3">
        <v>3034</v>
      </c>
      <c r="C9481" s="10" t="s">
        <v>23</v>
      </c>
      <c r="D9481" s="10" t="s">
        <v>22</v>
      </c>
      <c r="E9481" s="10" t="s">
        <v>211</v>
      </c>
      <c r="H9481" s="14">
        <v>1000</v>
      </c>
    </row>
    <row r="9482" spans="1:8" ht="19.5" customHeight="1" x14ac:dyDescent="0.25">
      <c r="A9482" s="4">
        <v>45576</v>
      </c>
      <c r="B9482" s="3">
        <v>3035</v>
      </c>
      <c r="C9482" s="10" t="s">
        <v>23</v>
      </c>
      <c r="D9482" s="10" t="s">
        <v>20</v>
      </c>
      <c r="E9482" s="10" t="s">
        <v>350</v>
      </c>
      <c r="H9482" s="14">
        <v>900</v>
      </c>
    </row>
    <row r="9483" spans="1:8" ht="19.5" customHeight="1" x14ac:dyDescent="0.25">
      <c r="A9483" s="4">
        <v>45576</v>
      </c>
      <c r="B9483" s="3">
        <v>3035</v>
      </c>
      <c r="C9483" s="10" t="s">
        <v>23</v>
      </c>
      <c r="D9483" s="10" t="s">
        <v>20</v>
      </c>
      <c r="E9483" s="10" t="s">
        <v>44</v>
      </c>
      <c r="H9483" s="14">
        <v>340</v>
      </c>
    </row>
    <row r="9484" spans="1:8" ht="19.5" customHeight="1" x14ac:dyDescent="0.25">
      <c r="A9484" s="4">
        <v>45576</v>
      </c>
      <c r="B9484" s="3">
        <v>3035</v>
      </c>
      <c r="C9484" s="10" t="s">
        <v>23</v>
      </c>
      <c r="D9484" s="10" t="s">
        <v>295</v>
      </c>
      <c r="E9484" s="10" t="s">
        <v>606</v>
      </c>
      <c r="H9484" s="14">
        <v>200</v>
      </c>
    </row>
    <row r="9485" spans="1:8" ht="19.5" customHeight="1" x14ac:dyDescent="0.25">
      <c r="A9485" s="4">
        <v>45576</v>
      </c>
      <c r="B9485" s="3">
        <v>3035</v>
      </c>
      <c r="C9485" s="10" t="s">
        <v>24</v>
      </c>
      <c r="D9485" s="10" t="s">
        <v>174</v>
      </c>
      <c r="G9485" s="10">
        <v>2</v>
      </c>
      <c r="H9485" s="14">
        <v>800</v>
      </c>
    </row>
    <row r="9486" spans="1:8" ht="19.5" customHeight="1" x14ac:dyDescent="0.25">
      <c r="A9486" s="4">
        <v>45576</v>
      </c>
      <c r="B9486" s="3">
        <v>3036</v>
      </c>
      <c r="C9486" s="10" t="s">
        <v>26</v>
      </c>
      <c r="D9486" s="10" t="s">
        <v>274</v>
      </c>
      <c r="E9486" s="10" t="s">
        <v>1530</v>
      </c>
      <c r="F9486" s="10" t="s">
        <v>30</v>
      </c>
      <c r="H9486" s="14">
        <v>3000</v>
      </c>
    </row>
    <row r="9487" spans="1:8" ht="19.5" customHeight="1" x14ac:dyDescent="0.25">
      <c r="A9487" s="4">
        <v>45576</v>
      </c>
      <c r="B9487" s="3">
        <v>3036</v>
      </c>
      <c r="C9487" s="10" t="s">
        <v>119</v>
      </c>
      <c r="F9487" s="10" t="s">
        <v>1057</v>
      </c>
      <c r="H9487" s="14">
        <v>1000</v>
      </c>
    </row>
    <row r="9488" spans="1:8" ht="19.5" customHeight="1" x14ac:dyDescent="0.25">
      <c r="A9488" s="4">
        <v>45577</v>
      </c>
      <c r="B9488" s="3">
        <v>3037</v>
      </c>
      <c r="C9488" s="10" t="s">
        <v>24</v>
      </c>
      <c r="D9488" s="10" t="s">
        <v>174</v>
      </c>
      <c r="G9488" s="10">
        <v>2</v>
      </c>
      <c r="H9488" s="14">
        <v>800</v>
      </c>
    </row>
    <row r="9489" spans="1:8" ht="19.5" customHeight="1" x14ac:dyDescent="0.25">
      <c r="A9489" s="4">
        <v>45577</v>
      </c>
      <c r="B9489" s="3">
        <v>3037</v>
      </c>
      <c r="C9489" s="10" t="s">
        <v>23</v>
      </c>
      <c r="D9489" s="10" t="s">
        <v>372</v>
      </c>
      <c r="H9489" s="14">
        <v>100</v>
      </c>
    </row>
    <row r="9490" spans="1:8" ht="19.5" customHeight="1" x14ac:dyDescent="0.25">
      <c r="A9490" s="4">
        <v>45577</v>
      </c>
      <c r="B9490" s="3">
        <v>3037</v>
      </c>
      <c r="C9490" s="10" t="s">
        <v>23</v>
      </c>
      <c r="D9490" s="10" t="s">
        <v>265</v>
      </c>
      <c r="E9490" s="10" t="s">
        <v>1533</v>
      </c>
      <c r="G9490" s="10">
        <v>1</v>
      </c>
      <c r="H9490" s="14">
        <v>600</v>
      </c>
    </row>
    <row r="9491" spans="1:8" ht="19.5" customHeight="1" x14ac:dyDescent="0.25">
      <c r="A9491" s="4">
        <v>45577</v>
      </c>
      <c r="B9491" s="3">
        <v>3037</v>
      </c>
      <c r="C9491" s="10" t="s">
        <v>24</v>
      </c>
      <c r="D9491" s="10" t="s">
        <v>60</v>
      </c>
      <c r="E9491" s="10" t="s">
        <v>890</v>
      </c>
      <c r="H9491" s="14">
        <v>150</v>
      </c>
    </row>
    <row r="9492" spans="1:8" ht="19.5" customHeight="1" x14ac:dyDescent="0.25">
      <c r="A9492" s="4">
        <v>45578</v>
      </c>
      <c r="B9492" s="3">
        <v>3038</v>
      </c>
      <c r="C9492" s="10" t="s">
        <v>23</v>
      </c>
      <c r="D9492" s="10" t="s">
        <v>20</v>
      </c>
      <c r="E9492" s="10" t="s">
        <v>350</v>
      </c>
      <c r="H9492" s="14">
        <v>900</v>
      </c>
    </row>
    <row r="9493" spans="1:8" ht="19.5" customHeight="1" x14ac:dyDescent="0.25">
      <c r="A9493" s="4">
        <v>45578</v>
      </c>
      <c r="B9493" s="3">
        <v>3038</v>
      </c>
      <c r="C9493" s="10" t="s">
        <v>23</v>
      </c>
      <c r="D9493" s="10" t="s">
        <v>20</v>
      </c>
      <c r="E9493" s="10" t="s">
        <v>44</v>
      </c>
      <c r="H9493" s="14">
        <v>340</v>
      </c>
    </row>
    <row r="9494" spans="1:8" ht="19.5" customHeight="1" x14ac:dyDescent="0.25">
      <c r="A9494" s="4">
        <v>45578</v>
      </c>
      <c r="B9494" s="3">
        <v>3038</v>
      </c>
      <c r="C9494" s="10" t="s">
        <v>23</v>
      </c>
      <c r="D9494" s="10" t="s">
        <v>295</v>
      </c>
      <c r="H9494" s="14">
        <v>100</v>
      </c>
    </row>
    <row r="9495" spans="1:8" ht="19.5" customHeight="1" x14ac:dyDescent="0.25">
      <c r="A9495" s="4">
        <v>45578</v>
      </c>
      <c r="B9495" s="3">
        <v>3038</v>
      </c>
      <c r="C9495" s="10" t="s">
        <v>23</v>
      </c>
      <c r="D9495" s="10" t="s">
        <v>372</v>
      </c>
      <c r="F9495" s="10" t="s">
        <v>47</v>
      </c>
      <c r="H9495" s="14">
        <v>200</v>
      </c>
    </row>
    <row r="9496" spans="1:8" ht="19.5" customHeight="1" x14ac:dyDescent="0.25">
      <c r="A9496" s="4">
        <v>45578</v>
      </c>
      <c r="B9496" s="3">
        <v>3039</v>
      </c>
      <c r="C9496" s="10" t="s">
        <v>24</v>
      </c>
      <c r="D9496" s="10" t="s">
        <v>174</v>
      </c>
      <c r="G9496" s="10">
        <v>3</v>
      </c>
      <c r="H9496" s="14">
        <v>1200</v>
      </c>
    </row>
    <row r="9497" spans="1:8" ht="19.5" customHeight="1" x14ac:dyDescent="0.25">
      <c r="A9497" s="4">
        <v>45578</v>
      </c>
      <c r="B9497" s="3">
        <v>3039</v>
      </c>
      <c r="C9497" s="10" t="s">
        <v>23</v>
      </c>
      <c r="D9497" s="10" t="s">
        <v>265</v>
      </c>
      <c r="E9497" s="10" t="s">
        <v>1533</v>
      </c>
      <c r="G9497" s="10">
        <v>1</v>
      </c>
      <c r="H9497" s="14">
        <v>650</v>
      </c>
    </row>
    <row r="9498" spans="1:8" ht="19.5" customHeight="1" x14ac:dyDescent="0.25">
      <c r="A9498" s="4">
        <v>45579</v>
      </c>
      <c r="B9498" s="3">
        <v>3040</v>
      </c>
      <c r="C9498" s="10" t="s">
        <v>24</v>
      </c>
      <c r="D9498" s="10" t="s">
        <v>174</v>
      </c>
      <c r="E9498" s="10" t="s">
        <v>857</v>
      </c>
      <c r="G9498" s="10">
        <v>3</v>
      </c>
      <c r="H9498" s="14">
        <v>1800</v>
      </c>
    </row>
    <row r="9499" spans="1:8" ht="19.5" customHeight="1" x14ac:dyDescent="0.25">
      <c r="A9499" s="4">
        <v>45579</v>
      </c>
      <c r="B9499" s="3">
        <v>3040</v>
      </c>
      <c r="C9499" s="10" t="s">
        <v>23</v>
      </c>
      <c r="D9499" s="10" t="s">
        <v>564</v>
      </c>
      <c r="H9499" s="14">
        <v>120</v>
      </c>
    </row>
    <row r="9500" spans="1:8" ht="19.5" customHeight="1" x14ac:dyDescent="0.25">
      <c r="A9500" s="4">
        <v>45579</v>
      </c>
      <c r="B9500" s="3">
        <v>3040</v>
      </c>
      <c r="C9500" s="10" t="s">
        <v>23</v>
      </c>
      <c r="D9500" s="10" t="s">
        <v>265</v>
      </c>
      <c r="E9500" s="10" t="s">
        <v>1533</v>
      </c>
      <c r="G9500" s="10">
        <v>1</v>
      </c>
      <c r="H9500" s="14">
        <v>650</v>
      </c>
    </row>
    <row r="9501" spans="1:8" ht="19.5" customHeight="1" x14ac:dyDescent="0.25">
      <c r="A9501" s="4">
        <v>45579</v>
      </c>
      <c r="B9501" s="3">
        <v>3040</v>
      </c>
      <c r="C9501" s="10" t="s">
        <v>23</v>
      </c>
      <c r="D9501" s="10" t="s">
        <v>295</v>
      </c>
      <c r="E9501" s="10" t="s">
        <v>606</v>
      </c>
      <c r="H9501" s="14">
        <v>100</v>
      </c>
    </row>
    <row r="9502" spans="1:8" ht="19.5" customHeight="1" x14ac:dyDescent="0.25">
      <c r="A9502" s="4">
        <v>45579</v>
      </c>
      <c r="B9502" s="3">
        <v>3041</v>
      </c>
      <c r="C9502" s="10" t="s">
        <v>23</v>
      </c>
      <c r="D9502" s="10" t="s">
        <v>372</v>
      </c>
      <c r="F9502" s="10" t="s">
        <v>47</v>
      </c>
      <c r="H9502" s="14">
        <v>1100</v>
      </c>
    </row>
    <row r="9503" spans="1:8" ht="19.5" customHeight="1" x14ac:dyDescent="0.25">
      <c r="A9503" s="4">
        <v>45579</v>
      </c>
      <c r="B9503" s="3">
        <v>3041</v>
      </c>
      <c r="C9503" s="10" t="s">
        <v>23</v>
      </c>
      <c r="D9503" s="10" t="s">
        <v>372</v>
      </c>
      <c r="F9503" s="10" t="s">
        <v>47</v>
      </c>
      <c r="H9503" s="14">
        <v>670</v>
      </c>
    </row>
    <row r="9504" spans="1:8" ht="19.5" customHeight="1" x14ac:dyDescent="0.25">
      <c r="A9504" s="4">
        <v>45579</v>
      </c>
      <c r="B9504" s="3">
        <v>3041</v>
      </c>
      <c r="C9504" s="10" t="s">
        <v>23</v>
      </c>
      <c r="D9504" s="10" t="s">
        <v>372</v>
      </c>
      <c r="F9504" s="10" t="s">
        <v>47</v>
      </c>
      <c r="H9504" s="14">
        <v>4490</v>
      </c>
    </row>
    <row r="9505" spans="1:8" ht="19.5" customHeight="1" x14ac:dyDescent="0.25">
      <c r="A9505" s="4">
        <v>45579</v>
      </c>
      <c r="B9505" s="3">
        <v>3041</v>
      </c>
      <c r="C9505" s="10" t="s">
        <v>24</v>
      </c>
      <c r="D9505" s="10" t="s">
        <v>174</v>
      </c>
      <c r="G9505" s="10">
        <v>3</v>
      </c>
      <c r="H9505" s="14">
        <v>1200</v>
      </c>
    </row>
    <row r="9506" spans="1:8" ht="19.5" customHeight="1" x14ac:dyDescent="0.25">
      <c r="A9506" s="4">
        <v>45582</v>
      </c>
      <c r="B9506" s="3">
        <v>3042</v>
      </c>
      <c r="C9506" s="10" t="s">
        <v>24</v>
      </c>
      <c r="D9506" s="10" t="s">
        <v>174</v>
      </c>
      <c r="G9506" s="10">
        <v>4</v>
      </c>
      <c r="H9506" s="14">
        <v>1600</v>
      </c>
    </row>
    <row r="9507" spans="1:8" ht="19.5" customHeight="1" x14ac:dyDescent="0.25">
      <c r="A9507" s="4">
        <v>45582</v>
      </c>
      <c r="B9507" s="3">
        <v>3042</v>
      </c>
      <c r="C9507" s="10" t="s">
        <v>24</v>
      </c>
      <c r="D9507" s="10" t="s">
        <v>174</v>
      </c>
      <c r="E9507" s="10" t="s">
        <v>857</v>
      </c>
      <c r="G9507" s="10">
        <v>3</v>
      </c>
      <c r="H9507" s="14">
        <v>1800</v>
      </c>
    </row>
    <row r="9508" spans="1:8" ht="19.5" customHeight="1" x14ac:dyDescent="0.25">
      <c r="A9508" s="4">
        <v>45582</v>
      </c>
      <c r="B9508" s="3">
        <v>3042</v>
      </c>
      <c r="C9508" s="10" t="s">
        <v>23</v>
      </c>
      <c r="D9508" s="10" t="s">
        <v>265</v>
      </c>
      <c r="H9508" s="14">
        <v>1300</v>
      </c>
    </row>
    <row r="9509" spans="1:8" ht="19.5" customHeight="1" x14ac:dyDescent="0.25">
      <c r="A9509" s="4">
        <v>45582</v>
      </c>
      <c r="B9509" s="3">
        <v>3042</v>
      </c>
      <c r="C9509" s="10" t="s">
        <v>23</v>
      </c>
      <c r="D9509" s="10" t="s">
        <v>192</v>
      </c>
      <c r="E9509" s="10" t="s">
        <v>826</v>
      </c>
      <c r="H9509" s="14">
        <v>200</v>
      </c>
    </row>
    <row r="9510" spans="1:8" ht="19.5" customHeight="1" x14ac:dyDescent="0.25">
      <c r="A9510" s="4">
        <v>45582</v>
      </c>
      <c r="B9510" s="3">
        <v>3043</v>
      </c>
      <c r="C9510" s="10" t="s">
        <v>23</v>
      </c>
      <c r="D9510" s="10" t="s">
        <v>372</v>
      </c>
      <c r="F9510" s="10" t="s">
        <v>47</v>
      </c>
      <c r="H9510" s="14">
        <v>410</v>
      </c>
    </row>
    <row r="9511" spans="1:8" ht="19.5" customHeight="1" x14ac:dyDescent="0.25">
      <c r="A9511" s="4">
        <v>45582</v>
      </c>
      <c r="B9511" s="3">
        <v>3043</v>
      </c>
      <c r="C9511" s="10" t="s">
        <v>23</v>
      </c>
      <c r="D9511" s="10" t="s">
        <v>372</v>
      </c>
      <c r="H9511" s="14">
        <v>180</v>
      </c>
    </row>
    <row r="9512" spans="1:8" ht="19.5" customHeight="1" x14ac:dyDescent="0.25">
      <c r="A9512" s="4">
        <v>45582</v>
      </c>
      <c r="B9512" s="3">
        <v>3043</v>
      </c>
      <c r="C9512" s="10" t="s">
        <v>23</v>
      </c>
      <c r="D9512" s="10" t="s">
        <v>20</v>
      </c>
      <c r="E9512" s="10" t="s">
        <v>350</v>
      </c>
      <c r="H9512" s="14">
        <v>1800</v>
      </c>
    </row>
    <row r="9513" spans="1:8" ht="19.5" customHeight="1" x14ac:dyDescent="0.25">
      <c r="A9513" s="4">
        <v>45582</v>
      </c>
      <c r="B9513" s="3">
        <v>3043</v>
      </c>
      <c r="C9513" s="10" t="s">
        <v>23</v>
      </c>
      <c r="D9513" s="10" t="s">
        <v>20</v>
      </c>
      <c r="E9513" s="10" t="s">
        <v>44</v>
      </c>
      <c r="H9513" s="14">
        <v>680</v>
      </c>
    </row>
    <row r="9514" spans="1:8" ht="19.5" customHeight="1" x14ac:dyDescent="0.25">
      <c r="A9514" s="4">
        <v>45582</v>
      </c>
      <c r="B9514" s="3">
        <v>3044</v>
      </c>
      <c r="C9514" s="10" t="s">
        <v>23</v>
      </c>
      <c r="D9514" s="10" t="s">
        <v>295</v>
      </c>
      <c r="E9514" s="10" t="s">
        <v>606</v>
      </c>
      <c r="H9514" s="14">
        <v>400</v>
      </c>
    </row>
    <row r="9515" spans="1:8" ht="19.5" customHeight="1" x14ac:dyDescent="0.25">
      <c r="A9515" s="4">
        <v>45582</v>
      </c>
      <c r="B9515" s="3">
        <v>3044</v>
      </c>
      <c r="C9515" s="10" t="s">
        <v>23</v>
      </c>
      <c r="D9515" s="10" t="s">
        <v>295</v>
      </c>
      <c r="E9515" s="10" t="s">
        <v>1540</v>
      </c>
      <c r="H9515" s="14">
        <v>200</v>
      </c>
    </row>
    <row r="9516" spans="1:8" ht="19.5" customHeight="1" x14ac:dyDescent="0.25">
      <c r="A9516" s="4">
        <v>45582</v>
      </c>
      <c r="B9516" s="3">
        <v>3044</v>
      </c>
      <c r="C9516" s="10" t="s">
        <v>24</v>
      </c>
      <c r="D9516" s="10" t="s">
        <v>60</v>
      </c>
      <c r="H9516" s="14">
        <v>300</v>
      </c>
    </row>
    <row r="9517" spans="1:8" ht="19.5" customHeight="1" x14ac:dyDescent="0.25">
      <c r="A9517" s="4">
        <v>45582</v>
      </c>
      <c r="B9517" s="3">
        <v>3045</v>
      </c>
      <c r="C9517" s="10" t="s">
        <v>26</v>
      </c>
      <c r="D9517" s="10" t="s">
        <v>274</v>
      </c>
      <c r="E9517" s="10" t="s">
        <v>1541</v>
      </c>
      <c r="F9517" s="10" t="s">
        <v>467</v>
      </c>
      <c r="H9517" s="14">
        <v>3500</v>
      </c>
    </row>
    <row r="9518" spans="1:8" ht="19.5" customHeight="1" x14ac:dyDescent="0.25">
      <c r="A9518" s="4">
        <v>45582</v>
      </c>
      <c r="B9518" s="3">
        <v>3046</v>
      </c>
      <c r="C9518" s="10" t="s">
        <v>26</v>
      </c>
      <c r="D9518" s="10" t="s">
        <v>274</v>
      </c>
      <c r="E9518" s="10" t="s">
        <v>1541</v>
      </c>
      <c r="F9518" s="10" t="s">
        <v>999</v>
      </c>
      <c r="H9518" s="14">
        <v>3500</v>
      </c>
    </row>
    <row r="9519" spans="1:8" ht="19.5" customHeight="1" x14ac:dyDescent="0.25">
      <c r="A9519" s="4">
        <v>45582</v>
      </c>
      <c r="B9519" s="3">
        <v>3047</v>
      </c>
      <c r="C9519" s="10" t="s">
        <v>26</v>
      </c>
      <c r="D9519" s="10" t="s">
        <v>274</v>
      </c>
      <c r="E9519" s="10" t="s">
        <v>1541</v>
      </c>
      <c r="F9519" s="10" t="s">
        <v>770</v>
      </c>
      <c r="H9519" s="14">
        <v>5500</v>
      </c>
    </row>
    <row r="9520" spans="1:8" ht="19.5" customHeight="1" x14ac:dyDescent="0.25">
      <c r="A9520" s="4">
        <v>45583</v>
      </c>
      <c r="B9520" s="3">
        <v>3048</v>
      </c>
      <c r="C9520" s="10" t="s">
        <v>26</v>
      </c>
      <c r="D9520" s="10" t="s">
        <v>274</v>
      </c>
      <c r="E9520" s="10" t="s">
        <v>1541</v>
      </c>
      <c r="F9520" s="10" t="s">
        <v>217</v>
      </c>
      <c r="H9520" s="14">
        <v>3500</v>
      </c>
    </row>
    <row r="9521" spans="1:8" ht="19.5" customHeight="1" x14ac:dyDescent="0.25">
      <c r="A9521" s="4">
        <v>45583</v>
      </c>
      <c r="B9521" s="3">
        <v>3049</v>
      </c>
      <c r="C9521" s="10" t="s">
        <v>26</v>
      </c>
      <c r="D9521" s="10" t="s">
        <v>274</v>
      </c>
      <c r="E9521" s="10" t="s">
        <v>1541</v>
      </c>
      <c r="F9521" s="10" t="s">
        <v>148</v>
      </c>
      <c r="H9521" s="14">
        <v>2500</v>
      </c>
    </row>
    <row r="9522" spans="1:8" ht="19.5" customHeight="1" x14ac:dyDescent="0.25">
      <c r="A9522" s="4">
        <v>45584</v>
      </c>
      <c r="B9522" s="3">
        <v>3050</v>
      </c>
      <c r="C9522" s="10" t="s">
        <v>23</v>
      </c>
      <c r="D9522" s="10" t="s">
        <v>20</v>
      </c>
      <c r="E9522" s="10" t="s">
        <v>350</v>
      </c>
      <c r="H9522" s="14">
        <v>900</v>
      </c>
    </row>
    <row r="9523" spans="1:8" ht="19.5" customHeight="1" x14ac:dyDescent="0.25">
      <c r="A9523" s="4">
        <v>45584</v>
      </c>
      <c r="B9523" s="3">
        <v>3050</v>
      </c>
      <c r="C9523" s="10" t="s">
        <v>23</v>
      </c>
      <c r="D9523" s="10" t="s">
        <v>20</v>
      </c>
      <c r="E9523" s="10" t="s">
        <v>44</v>
      </c>
      <c r="H9523" s="14">
        <v>340</v>
      </c>
    </row>
    <row r="9524" spans="1:8" ht="19.5" customHeight="1" x14ac:dyDescent="0.25">
      <c r="A9524" s="4">
        <v>45584</v>
      </c>
      <c r="B9524" s="3">
        <v>3050</v>
      </c>
      <c r="C9524" s="10" t="s">
        <v>23</v>
      </c>
      <c r="D9524" s="10" t="s">
        <v>64</v>
      </c>
      <c r="E9524" s="10" t="s">
        <v>1023</v>
      </c>
      <c r="H9524" s="14">
        <v>600</v>
      </c>
    </row>
    <row r="9525" spans="1:8" ht="19.5" customHeight="1" x14ac:dyDescent="0.25">
      <c r="A9525" s="4">
        <v>45584</v>
      </c>
      <c r="B9525" s="3">
        <v>3050</v>
      </c>
      <c r="C9525" s="10" t="s">
        <v>23</v>
      </c>
      <c r="D9525" s="10" t="s">
        <v>295</v>
      </c>
      <c r="E9525" s="10" t="s">
        <v>265</v>
      </c>
      <c r="H9525" s="14">
        <v>100</v>
      </c>
    </row>
    <row r="9526" spans="1:8" ht="19.5" customHeight="1" x14ac:dyDescent="0.25">
      <c r="A9526" s="4">
        <v>45584</v>
      </c>
      <c r="B9526" s="3">
        <v>3051</v>
      </c>
      <c r="C9526" s="10" t="s">
        <v>24</v>
      </c>
      <c r="D9526" s="10" t="s">
        <v>174</v>
      </c>
      <c r="G9526" s="10">
        <v>1</v>
      </c>
      <c r="H9526" s="14">
        <v>400</v>
      </c>
    </row>
    <row r="9527" spans="1:8" ht="19.5" customHeight="1" x14ac:dyDescent="0.25">
      <c r="A9527" s="4">
        <v>45584</v>
      </c>
      <c r="B9527" s="3">
        <v>3051</v>
      </c>
      <c r="C9527" s="10" t="s">
        <v>23</v>
      </c>
      <c r="D9527" s="10" t="s">
        <v>64</v>
      </c>
      <c r="E9527" s="10" t="s">
        <v>343</v>
      </c>
      <c r="H9527" s="14">
        <v>1360</v>
      </c>
    </row>
    <row r="9528" spans="1:8" ht="19.5" customHeight="1" x14ac:dyDescent="0.25">
      <c r="A9528" s="4">
        <v>45584</v>
      </c>
      <c r="B9528" s="3">
        <v>3051</v>
      </c>
      <c r="C9528" s="10" t="s">
        <v>23</v>
      </c>
      <c r="D9528" s="10" t="s">
        <v>265</v>
      </c>
      <c r="H9528" s="14">
        <v>650</v>
      </c>
    </row>
    <row r="9529" spans="1:8" ht="19.5" customHeight="1" x14ac:dyDescent="0.25">
      <c r="A9529" s="4">
        <v>45584</v>
      </c>
      <c r="B9529" s="3">
        <v>3051</v>
      </c>
      <c r="C9529" s="10" t="s">
        <v>242</v>
      </c>
      <c r="D9529" s="10" t="s">
        <v>1183</v>
      </c>
      <c r="E9529" s="10" t="s">
        <v>1528</v>
      </c>
      <c r="H9529" s="14">
        <v>10000</v>
      </c>
    </row>
    <row r="9530" spans="1:8" ht="19.5" customHeight="1" x14ac:dyDescent="0.25">
      <c r="A9530" s="4">
        <v>45584</v>
      </c>
      <c r="B9530" s="3">
        <v>3052</v>
      </c>
      <c r="C9530" s="10" t="s">
        <v>26</v>
      </c>
      <c r="D9530" s="10" t="s">
        <v>216</v>
      </c>
      <c r="E9530" s="10" t="s">
        <v>1530</v>
      </c>
      <c r="F9530" s="10" t="s">
        <v>1012</v>
      </c>
      <c r="H9530" s="14">
        <v>5000</v>
      </c>
    </row>
    <row r="9531" spans="1:8" ht="19.5" customHeight="1" x14ac:dyDescent="0.25">
      <c r="A9531" s="4">
        <v>45585</v>
      </c>
      <c r="B9531" s="3">
        <v>3053</v>
      </c>
      <c r="C9531" s="10" t="s">
        <v>23</v>
      </c>
      <c r="D9531" s="10" t="s">
        <v>265</v>
      </c>
      <c r="H9531" s="14">
        <v>650</v>
      </c>
    </row>
    <row r="9532" spans="1:8" ht="19.5" customHeight="1" x14ac:dyDescent="0.25">
      <c r="A9532" s="4">
        <v>45585</v>
      </c>
      <c r="B9532" s="3">
        <v>3053</v>
      </c>
      <c r="C9532" s="10" t="s">
        <v>23</v>
      </c>
      <c r="D9532" s="10" t="s">
        <v>192</v>
      </c>
      <c r="H9532" s="14">
        <v>100</v>
      </c>
    </row>
    <row r="9533" spans="1:8" ht="19.5" customHeight="1" x14ac:dyDescent="0.25">
      <c r="A9533" s="4">
        <v>45585</v>
      </c>
      <c r="B9533" s="3">
        <v>3053</v>
      </c>
      <c r="C9533" s="10" t="s">
        <v>23</v>
      </c>
      <c r="D9533" s="10" t="s">
        <v>192</v>
      </c>
      <c r="H9533" s="14">
        <v>150</v>
      </c>
    </row>
    <row r="9534" spans="1:8" ht="19.5" customHeight="1" x14ac:dyDescent="0.25">
      <c r="A9534" s="4">
        <v>45585</v>
      </c>
      <c r="B9534" s="3">
        <v>3053</v>
      </c>
      <c r="C9534" s="10" t="s">
        <v>23</v>
      </c>
      <c r="D9534" s="10" t="s">
        <v>64</v>
      </c>
      <c r="E9534" s="10" t="s">
        <v>343</v>
      </c>
      <c r="H9534" s="14">
        <v>250</v>
      </c>
    </row>
    <row r="9535" spans="1:8" ht="19.5" customHeight="1" x14ac:dyDescent="0.25">
      <c r="A9535" s="4">
        <v>45585</v>
      </c>
      <c r="B9535" s="3">
        <v>3054</v>
      </c>
      <c r="C9535" s="10" t="s">
        <v>24</v>
      </c>
      <c r="D9535" s="10" t="s">
        <v>174</v>
      </c>
      <c r="G9535" s="10">
        <v>1</v>
      </c>
      <c r="H9535" s="14">
        <v>400</v>
      </c>
    </row>
    <row r="9536" spans="1:8" ht="19.5" customHeight="1" x14ac:dyDescent="0.25">
      <c r="A9536" s="4">
        <v>45585</v>
      </c>
      <c r="B9536" s="3">
        <v>3054</v>
      </c>
      <c r="C9536" s="10" t="s">
        <v>23</v>
      </c>
      <c r="D9536" s="10" t="s">
        <v>372</v>
      </c>
      <c r="F9536" s="10" t="s">
        <v>47</v>
      </c>
      <c r="H9536" s="14">
        <v>5930</v>
      </c>
    </row>
    <row r="9537" spans="1:8" ht="19.5" customHeight="1" x14ac:dyDescent="0.25">
      <c r="A9537" s="4">
        <v>45586</v>
      </c>
      <c r="B9537" s="3">
        <v>3055</v>
      </c>
      <c r="C9537" s="10" t="s">
        <v>23</v>
      </c>
      <c r="D9537" s="10" t="s">
        <v>20</v>
      </c>
      <c r="E9537" s="10" t="s">
        <v>350</v>
      </c>
      <c r="H9537" s="14">
        <v>900</v>
      </c>
    </row>
    <row r="9538" spans="1:8" ht="19.5" customHeight="1" x14ac:dyDescent="0.25">
      <c r="A9538" s="4">
        <v>45586</v>
      </c>
      <c r="B9538" s="3">
        <v>3055</v>
      </c>
      <c r="C9538" s="10" t="s">
        <v>23</v>
      </c>
      <c r="D9538" s="10" t="s">
        <v>20</v>
      </c>
      <c r="E9538" s="10" t="s">
        <v>44</v>
      </c>
      <c r="H9538" s="14">
        <v>340</v>
      </c>
    </row>
    <row r="9539" spans="1:8" ht="19.5" customHeight="1" x14ac:dyDescent="0.25">
      <c r="A9539" s="4">
        <v>45586</v>
      </c>
      <c r="B9539" s="3">
        <v>3055</v>
      </c>
      <c r="C9539" s="10" t="s">
        <v>172</v>
      </c>
      <c r="D9539" s="10" t="s">
        <v>295</v>
      </c>
      <c r="H9539" s="14">
        <v>100</v>
      </c>
    </row>
    <row r="9540" spans="1:8" ht="19.5" customHeight="1" x14ac:dyDescent="0.25">
      <c r="A9540" s="4">
        <v>45586</v>
      </c>
      <c r="B9540" s="3">
        <v>3055</v>
      </c>
      <c r="C9540" s="10" t="s">
        <v>23</v>
      </c>
      <c r="D9540" s="10" t="s">
        <v>295</v>
      </c>
      <c r="E9540" s="10" t="s">
        <v>265</v>
      </c>
      <c r="H9540" s="14">
        <v>100</v>
      </c>
    </row>
    <row r="9541" spans="1:8" ht="19.5" customHeight="1" x14ac:dyDescent="0.25">
      <c r="A9541" s="4">
        <v>45586</v>
      </c>
      <c r="B9541" s="3">
        <v>3056</v>
      </c>
      <c r="C9541" s="10" t="s">
        <v>24</v>
      </c>
      <c r="D9541" s="10" t="s">
        <v>174</v>
      </c>
      <c r="G9541" s="10">
        <v>1</v>
      </c>
      <c r="H9541" s="14">
        <v>400</v>
      </c>
    </row>
    <row r="9542" spans="1:8" ht="19.5" customHeight="1" x14ac:dyDescent="0.25">
      <c r="A9542" s="4">
        <v>45586</v>
      </c>
      <c r="B9542" s="3">
        <v>3056</v>
      </c>
      <c r="C9542" s="10" t="s">
        <v>23</v>
      </c>
      <c r="D9542" s="10" t="s">
        <v>372</v>
      </c>
      <c r="H9542" s="14">
        <v>200</v>
      </c>
    </row>
    <row r="9543" spans="1:8" ht="19.5" customHeight="1" x14ac:dyDescent="0.25">
      <c r="A9543" s="4">
        <v>45586</v>
      </c>
      <c r="B9543" s="3">
        <v>3056</v>
      </c>
      <c r="C9543" s="10" t="s">
        <v>172</v>
      </c>
      <c r="D9543" s="10" t="s">
        <v>296</v>
      </c>
      <c r="G9543" s="10">
        <v>4</v>
      </c>
      <c r="H9543" s="14">
        <v>500</v>
      </c>
    </row>
    <row r="9544" spans="1:8" ht="19.5" customHeight="1" x14ac:dyDescent="0.25">
      <c r="A9544" s="4">
        <v>45586</v>
      </c>
      <c r="B9544" s="3">
        <v>3056</v>
      </c>
      <c r="C9544" s="10" t="s">
        <v>23</v>
      </c>
      <c r="D9544" s="10" t="s">
        <v>192</v>
      </c>
      <c r="E9544" s="10" t="s">
        <v>484</v>
      </c>
      <c r="H9544" s="14">
        <v>11100</v>
      </c>
    </row>
    <row r="9545" spans="1:8" ht="19.5" customHeight="1" x14ac:dyDescent="0.25">
      <c r="A9545" s="4">
        <v>45586</v>
      </c>
      <c r="B9545" s="3">
        <v>3057</v>
      </c>
      <c r="C9545" s="10" t="s">
        <v>23</v>
      </c>
      <c r="D9545" s="10" t="s">
        <v>192</v>
      </c>
      <c r="E9545" s="10" t="s">
        <v>1543</v>
      </c>
      <c r="H9545" s="14">
        <v>3300</v>
      </c>
    </row>
    <row r="9546" spans="1:8" ht="19.5" customHeight="1" x14ac:dyDescent="0.25">
      <c r="A9546" s="4">
        <v>45586</v>
      </c>
      <c r="B9546" s="3">
        <v>3057</v>
      </c>
      <c r="C9546" s="10" t="s">
        <v>23</v>
      </c>
      <c r="D9546" s="10" t="s">
        <v>192</v>
      </c>
      <c r="E9546" s="10" t="s">
        <v>1544</v>
      </c>
      <c r="F9546" s="10" t="s">
        <v>47</v>
      </c>
      <c r="H9546" s="14">
        <v>1180</v>
      </c>
    </row>
    <row r="9547" spans="1:8" ht="19.5" customHeight="1" x14ac:dyDescent="0.25">
      <c r="A9547" s="4">
        <v>45586</v>
      </c>
      <c r="B9547" s="3">
        <v>3057</v>
      </c>
      <c r="C9547" s="10" t="s">
        <v>24</v>
      </c>
      <c r="D9547" s="10" t="s">
        <v>513</v>
      </c>
      <c r="H9547" s="14">
        <v>200</v>
      </c>
    </row>
    <row r="9548" spans="1:8" ht="19.5" customHeight="1" x14ac:dyDescent="0.25">
      <c r="A9548" s="4">
        <v>45586</v>
      </c>
      <c r="B9548" s="3">
        <v>3057</v>
      </c>
      <c r="C9548" s="10" t="s">
        <v>24</v>
      </c>
      <c r="D9548" s="10" t="s">
        <v>60</v>
      </c>
      <c r="H9548" s="14">
        <v>150</v>
      </c>
    </row>
    <row r="9549" spans="1:8" ht="19.5" customHeight="1" x14ac:dyDescent="0.25">
      <c r="A9549" s="4">
        <v>45586</v>
      </c>
      <c r="B9549" s="3">
        <v>3058</v>
      </c>
      <c r="C9549" s="10" t="s">
        <v>24</v>
      </c>
      <c r="D9549" s="10" t="s">
        <v>174</v>
      </c>
      <c r="E9549" s="10" t="s">
        <v>857</v>
      </c>
      <c r="G9549" s="10">
        <v>3</v>
      </c>
      <c r="H9549" s="14">
        <v>1800</v>
      </c>
    </row>
    <row r="9550" spans="1:8" ht="19.5" customHeight="1" x14ac:dyDescent="0.25">
      <c r="A9550" s="4">
        <v>45586</v>
      </c>
      <c r="B9550" s="3">
        <v>3058</v>
      </c>
      <c r="C9550" s="10" t="s">
        <v>23</v>
      </c>
      <c r="D9550" s="10" t="s">
        <v>192</v>
      </c>
      <c r="E9550" s="10" t="s">
        <v>265</v>
      </c>
      <c r="G9550" s="10">
        <v>1</v>
      </c>
      <c r="H9550" s="14">
        <v>650</v>
      </c>
    </row>
    <row r="9551" spans="1:8" ht="19.5" customHeight="1" x14ac:dyDescent="0.25">
      <c r="A9551" s="4">
        <v>45587</v>
      </c>
      <c r="B9551" s="3">
        <v>3059</v>
      </c>
      <c r="C9551" s="10" t="s">
        <v>23</v>
      </c>
      <c r="D9551" s="10" t="s">
        <v>372</v>
      </c>
      <c r="F9551" s="10" t="s">
        <v>47</v>
      </c>
      <c r="H9551" s="14">
        <v>690</v>
      </c>
    </row>
    <row r="9552" spans="1:8" ht="19.5" customHeight="1" x14ac:dyDescent="0.25">
      <c r="A9552" s="4">
        <v>45587</v>
      </c>
      <c r="B9552" s="3">
        <v>3059</v>
      </c>
      <c r="C9552" s="10" t="s">
        <v>23</v>
      </c>
      <c r="D9552" s="10" t="s">
        <v>372</v>
      </c>
      <c r="F9552" s="10" t="s">
        <v>47</v>
      </c>
      <c r="H9552" s="14">
        <v>1040</v>
      </c>
    </row>
    <row r="9553" spans="1:8" ht="19.5" customHeight="1" x14ac:dyDescent="0.25">
      <c r="A9553" s="4">
        <v>45587</v>
      </c>
      <c r="B9553" s="3">
        <v>3059</v>
      </c>
      <c r="C9553" s="10" t="s">
        <v>23</v>
      </c>
      <c r="D9553" s="10" t="s">
        <v>64</v>
      </c>
      <c r="H9553" s="14">
        <v>410</v>
      </c>
    </row>
    <row r="9554" spans="1:8" ht="19.5" customHeight="1" x14ac:dyDescent="0.25">
      <c r="A9554" s="4">
        <v>45587</v>
      </c>
      <c r="B9554" s="3">
        <v>3059</v>
      </c>
      <c r="C9554" s="10" t="s">
        <v>23</v>
      </c>
      <c r="D9554" s="10" t="s">
        <v>192</v>
      </c>
      <c r="E9554" s="10" t="s">
        <v>265</v>
      </c>
      <c r="H9554" s="14">
        <v>400</v>
      </c>
    </row>
    <row r="9555" spans="1:8" ht="19.5" customHeight="1" x14ac:dyDescent="0.25">
      <c r="A9555" s="4">
        <v>45587</v>
      </c>
      <c r="B9555" s="3">
        <v>3060</v>
      </c>
      <c r="C9555" s="10" t="s">
        <v>24</v>
      </c>
      <c r="D9555" s="10" t="s">
        <v>174</v>
      </c>
      <c r="G9555" s="10">
        <v>2</v>
      </c>
      <c r="H9555" s="14">
        <v>800</v>
      </c>
    </row>
    <row r="9556" spans="1:8" ht="19.5" customHeight="1" x14ac:dyDescent="0.25">
      <c r="A9556" s="4">
        <v>45587</v>
      </c>
      <c r="B9556" s="3">
        <v>3060</v>
      </c>
      <c r="C9556" s="10" t="s">
        <v>23</v>
      </c>
      <c r="D9556" s="10" t="s">
        <v>265</v>
      </c>
      <c r="E9556" s="10" t="s">
        <v>1540</v>
      </c>
      <c r="H9556" s="14">
        <v>650</v>
      </c>
    </row>
    <row r="9557" spans="1:8" ht="19.5" customHeight="1" x14ac:dyDescent="0.25">
      <c r="A9557" s="4">
        <v>45587</v>
      </c>
      <c r="B9557" s="3">
        <v>3060</v>
      </c>
      <c r="C9557" s="10" t="s">
        <v>23</v>
      </c>
      <c r="D9557" s="10" t="s">
        <v>564</v>
      </c>
      <c r="H9557" s="14">
        <v>50</v>
      </c>
    </row>
    <row r="9558" spans="1:8" ht="19.5" customHeight="1" x14ac:dyDescent="0.25">
      <c r="A9558" s="4">
        <v>45587</v>
      </c>
      <c r="B9558" s="3">
        <v>3060</v>
      </c>
      <c r="C9558" s="10" t="s">
        <v>23</v>
      </c>
      <c r="D9558" s="10" t="s">
        <v>192</v>
      </c>
      <c r="E9558" s="10" t="s">
        <v>1543</v>
      </c>
      <c r="H9558" s="14">
        <v>5000</v>
      </c>
    </row>
    <row r="9559" spans="1:8" ht="19.5" customHeight="1" x14ac:dyDescent="0.25">
      <c r="A9559" s="4">
        <v>45587</v>
      </c>
      <c r="B9559" s="3">
        <v>3061</v>
      </c>
      <c r="C9559" s="10" t="s">
        <v>24</v>
      </c>
      <c r="D9559" s="10" t="s">
        <v>174</v>
      </c>
      <c r="E9559" s="10" t="s">
        <v>857</v>
      </c>
      <c r="G9559" s="10">
        <v>3</v>
      </c>
      <c r="H9559" s="14">
        <v>1800</v>
      </c>
    </row>
    <row r="9560" spans="1:8" ht="19.5" customHeight="1" x14ac:dyDescent="0.25">
      <c r="A9560" s="4">
        <v>45587</v>
      </c>
      <c r="B9560" s="3">
        <v>3061</v>
      </c>
      <c r="C9560" s="10" t="s">
        <v>926</v>
      </c>
      <c r="D9560" s="10" t="s">
        <v>441</v>
      </c>
      <c r="E9560" s="10" t="s">
        <v>1201</v>
      </c>
      <c r="G9560" s="10">
        <v>8</v>
      </c>
      <c r="H9560" s="14">
        <v>9600</v>
      </c>
    </row>
    <row r="9561" spans="1:8" ht="19.5" customHeight="1" x14ac:dyDescent="0.25">
      <c r="A9561" s="4">
        <v>45587</v>
      </c>
      <c r="B9561" s="3">
        <v>3061</v>
      </c>
      <c r="C9561" s="10" t="s">
        <v>24</v>
      </c>
      <c r="D9561" s="10" t="s">
        <v>60</v>
      </c>
      <c r="H9561" s="14">
        <v>150</v>
      </c>
    </row>
    <row r="9562" spans="1:8" ht="19.5" customHeight="1" x14ac:dyDescent="0.25">
      <c r="A9562" s="4">
        <v>45588</v>
      </c>
      <c r="B9562" s="3">
        <v>3062</v>
      </c>
      <c r="C9562" s="10" t="s">
        <v>23</v>
      </c>
      <c r="D9562" s="10" t="s">
        <v>20</v>
      </c>
      <c r="E9562" s="10" t="s">
        <v>350</v>
      </c>
      <c r="H9562" s="14">
        <v>900</v>
      </c>
    </row>
    <row r="9563" spans="1:8" ht="19.5" customHeight="1" x14ac:dyDescent="0.25">
      <c r="A9563" s="4">
        <v>45588</v>
      </c>
      <c r="B9563" s="3">
        <v>3062</v>
      </c>
      <c r="C9563" s="10" t="s">
        <v>23</v>
      </c>
      <c r="D9563" s="10" t="s">
        <v>20</v>
      </c>
      <c r="E9563" s="10" t="s">
        <v>44</v>
      </c>
      <c r="H9563" s="14">
        <v>340</v>
      </c>
    </row>
    <row r="9564" spans="1:8" ht="19.5" customHeight="1" x14ac:dyDescent="0.25">
      <c r="A9564" s="4">
        <v>45588</v>
      </c>
      <c r="B9564" s="3">
        <v>3062</v>
      </c>
      <c r="C9564" s="10" t="s">
        <v>23</v>
      </c>
      <c r="D9564" s="10" t="s">
        <v>295</v>
      </c>
      <c r="E9564" s="10" t="s">
        <v>265</v>
      </c>
      <c r="H9564" s="14">
        <v>200</v>
      </c>
    </row>
    <row r="9565" spans="1:8" ht="19.5" customHeight="1" x14ac:dyDescent="0.25">
      <c r="A9565" s="4">
        <v>45588</v>
      </c>
      <c r="B9565" s="3">
        <v>3062</v>
      </c>
      <c r="C9565" s="10" t="s">
        <v>23</v>
      </c>
      <c r="D9565" s="10" t="s">
        <v>407</v>
      </c>
      <c r="H9565" s="14">
        <v>200</v>
      </c>
    </row>
    <row r="9566" spans="1:8" ht="19.5" customHeight="1" x14ac:dyDescent="0.25">
      <c r="A9566" s="4">
        <v>45588</v>
      </c>
      <c r="B9566" s="3">
        <v>3063</v>
      </c>
      <c r="C9566" s="10" t="s">
        <v>24</v>
      </c>
      <c r="D9566" s="10" t="s">
        <v>174</v>
      </c>
      <c r="G9566" s="10">
        <v>2</v>
      </c>
      <c r="H9566" s="14">
        <v>700</v>
      </c>
    </row>
    <row r="9567" spans="1:8" ht="19.5" customHeight="1" x14ac:dyDescent="0.25">
      <c r="A9567" s="4">
        <v>45588</v>
      </c>
      <c r="B9567" s="3">
        <v>3063</v>
      </c>
      <c r="C9567" s="10" t="s">
        <v>23</v>
      </c>
      <c r="D9567" s="10" t="s">
        <v>64</v>
      </c>
      <c r="H9567" s="14">
        <v>100</v>
      </c>
    </row>
    <row r="9568" spans="1:8" ht="19.5" customHeight="1" x14ac:dyDescent="0.25">
      <c r="A9568" s="4">
        <v>45588</v>
      </c>
      <c r="B9568" s="3">
        <v>3063</v>
      </c>
      <c r="C9568" s="10" t="s">
        <v>23</v>
      </c>
      <c r="D9568" s="10" t="s">
        <v>265</v>
      </c>
      <c r="E9568" s="10" t="s">
        <v>1540</v>
      </c>
      <c r="H9568" s="14">
        <v>650</v>
      </c>
    </row>
    <row r="9569" spans="1:8" ht="19.5" customHeight="1" x14ac:dyDescent="0.25">
      <c r="A9569" s="4">
        <v>45588</v>
      </c>
      <c r="B9569" s="3">
        <v>3063</v>
      </c>
      <c r="C9569" s="10" t="s">
        <v>23</v>
      </c>
      <c r="D9569" s="10" t="s">
        <v>372</v>
      </c>
      <c r="F9569" s="10" t="s">
        <v>47</v>
      </c>
      <c r="H9569" s="14">
        <v>11830</v>
      </c>
    </row>
    <row r="9570" spans="1:8" ht="19.5" customHeight="1" x14ac:dyDescent="0.25">
      <c r="A9570" s="4">
        <v>45588</v>
      </c>
      <c r="B9570" s="3">
        <v>3064</v>
      </c>
      <c r="C9570" s="10" t="s">
        <v>926</v>
      </c>
      <c r="D9570" s="10" t="s">
        <v>441</v>
      </c>
      <c r="E9570" s="10" t="s">
        <v>1201</v>
      </c>
      <c r="G9570" s="10">
        <v>5</v>
      </c>
      <c r="H9570" s="14">
        <v>7200</v>
      </c>
    </row>
    <row r="9571" spans="1:8" ht="19.5" customHeight="1" x14ac:dyDescent="0.25">
      <c r="A9571" s="4">
        <v>45588</v>
      </c>
      <c r="B9571" s="3">
        <v>3064</v>
      </c>
      <c r="C9571" s="10" t="s">
        <v>23</v>
      </c>
      <c r="D9571" s="10" t="s">
        <v>192</v>
      </c>
      <c r="E9571" s="10" t="s">
        <v>1543</v>
      </c>
      <c r="H9571" s="14">
        <v>3700</v>
      </c>
    </row>
    <row r="9572" spans="1:8" ht="19.5" customHeight="1" x14ac:dyDescent="0.25">
      <c r="A9572" s="4">
        <v>45588</v>
      </c>
      <c r="B9572" s="3">
        <v>3064</v>
      </c>
      <c r="C9572" s="10" t="s">
        <v>23</v>
      </c>
      <c r="D9572" s="10" t="s">
        <v>192</v>
      </c>
      <c r="E9572" s="10" t="s">
        <v>1534</v>
      </c>
      <c r="H9572" s="14">
        <v>7600</v>
      </c>
    </row>
    <row r="9573" spans="1:8" ht="19.5" customHeight="1" x14ac:dyDescent="0.25">
      <c r="A9573" s="4">
        <v>45588</v>
      </c>
      <c r="B9573" s="3">
        <v>3064</v>
      </c>
      <c r="C9573" s="10" t="s">
        <v>172</v>
      </c>
      <c r="D9573" s="10" t="s">
        <v>296</v>
      </c>
      <c r="G9573" s="10">
        <v>7</v>
      </c>
      <c r="H9573" s="14">
        <v>870</v>
      </c>
    </row>
    <row r="9574" spans="1:8" ht="19.5" customHeight="1" x14ac:dyDescent="0.25">
      <c r="A9574" s="4">
        <v>45589</v>
      </c>
      <c r="B9574" s="3">
        <v>3065</v>
      </c>
      <c r="C9574" s="10" t="s">
        <v>23</v>
      </c>
      <c r="D9574" s="10" t="s">
        <v>192</v>
      </c>
      <c r="E9574" s="10" t="s">
        <v>265</v>
      </c>
      <c r="H9574" s="14">
        <v>650</v>
      </c>
    </row>
    <row r="9575" spans="1:8" ht="19.5" customHeight="1" x14ac:dyDescent="0.25">
      <c r="A9575" s="4">
        <v>45589</v>
      </c>
      <c r="B9575" s="3">
        <v>3065</v>
      </c>
      <c r="C9575" s="10" t="s">
        <v>24</v>
      </c>
      <c r="D9575" s="10" t="s">
        <v>174</v>
      </c>
      <c r="G9575" s="10">
        <v>1</v>
      </c>
      <c r="H9575" s="14">
        <v>400</v>
      </c>
    </row>
    <row r="9576" spans="1:8" ht="19.5" customHeight="1" x14ac:dyDescent="0.25">
      <c r="A9576" s="4">
        <v>45589</v>
      </c>
      <c r="B9576" s="3">
        <v>3065</v>
      </c>
      <c r="C9576" s="10" t="s">
        <v>172</v>
      </c>
      <c r="D9576" s="10" t="s">
        <v>372</v>
      </c>
      <c r="F9576" s="10" t="s">
        <v>47</v>
      </c>
      <c r="H9576" s="14">
        <v>1090</v>
      </c>
    </row>
    <row r="9577" spans="1:8" ht="19.5" customHeight="1" x14ac:dyDescent="0.25">
      <c r="A9577" s="4">
        <v>45589</v>
      </c>
      <c r="B9577" s="3">
        <v>3065</v>
      </c>
      <c r="C9577" s="10" t="s">
        <v>23</v>
      </c>
      <c r="D9577" s="10" t="s">
        <v>372</v>
      </c>
      <c r="E9577" s="10" t="s">
        <v>1201</v>
      </c>
      <c r="F9577" s="10" t="s">
        <v>47</v>
      </c>
      <c r="H9577" s="14">
        <v>1680</v>
      </c>
    </row>
    <row r="9578" spans="1:8" ht="19.5" customHeight="1" x14ac:dyDescent="0.25">
      <c r="A9578" s="4">
        <v>45589</v>
      </c>
      <c r="B9578" s="3">
        <v>3066</v>
      </c>
      <c r="C9578" s="10" t="s">
        <v>23</v>
      </c>
      <c r="D9578" s="10" t="s">
        <v>372</v>
      </c>
      <c r="E9578" s="10" t="s">
        <v>1545</v>
      </c>
      <c r="F9578" s="10" t="s">
        <v>47</v>
      </c>
      <c r="H9578" s="14">
        <v>510</v>
      </c>
    </row>
    <row r="9579" spans="1:8" ht="19.5" customHeight="1" x14ac:dyDescent="0.25">
      <c r="A9579" s="4">
        <v>45589</v>
      </c>
      <c r="B9579" s="3">
        <v>3066</v>
      </c>
      <c r="C9579" s="10" t="s">
        <v>926</v>
      </c>
      <c r="D9579" s="10" t="s">
        <v>441</v>
      </c>
      <c r="E9579" s="10" t="s">
        <v>1201</v>
      </c>
      <c r="G9579" s="10">
        <v>12</v>
      </c>
      <c r="H9579" s="14">
        <v>14400</v>
      </c>
    </row>
    <row r="9580" spans="1:8" ht="19.5" customHeight="1" x14ac:dyDescent="0.25">
      <c r="A9580" s="4">
        <v>45589</v>
      </c>
      <c r="B9580" s="3">
        <v>3066</v>
      </c>
      <c r="C9580" s="10" t="s">
        <v>172</v>
      </c>
      <c r="D9580" s="10" t="s">
        <v>20</v>
      </c>
      <c r="H9580" s="14">
        <v>300</v>
      </c>
    </row>
    <row r="9581" spans="1:8" ht="19.5" customHeight="1" x14ac:dyDescent="0.25">
      <c r="A9581" s="4">
        <v>45589</v>
      </c>
      <c r="B9581" s="3">
        <v>3066</v>
      </c>
      <c r="C9581" s="10" t="s">
        <v>24</v>
      </c>
      <c r="D9581" s="10" t="s">
        <v>513</v>
      </c>
      <c r="E9581" s="10" t="s">
        <v>992</v>
      </c>
      <c r="H9581" s="14">
        <v>800</v>
      </c>
    </row>
    <row r="9582" spans="1:8" ht="19.5" customHeight="1" x14ac:dyDescent="0.25">
      <c r="A9582" s="4">
        <v>45589</v>
      </c>
      <c r="B9582" s="3">
        <v>3067</v>
      </c>
      <c r="C9582" s="10" t="s">
        <v>926</v>
      </c>
      <c r="D9582" s="10" t="s">
        <v>58</v>
      </c>
      <c r="G9582" s="10">
        <v>10</v>
      </c>
      <c r="H9582" s="14">
        <v>2200</v>
      </c>
    </row>
    <row r="9583" spans="1:8" ht="19.5" customHeight="1" x14ac:dyDescent="0.25">
      <c r="A9583" s="4">
        <v>45589</v>
      </c>
      <c r="B9583" s="3">
        <v>3067</v>
      </c>
      <c r="C9583" s="10" t="s">
        <v>926</v>
      </c>
      <c r="D9583" s="10" t="s">
        <v>58</v>
      </c>
      <c r="E9583" s="10" t="s">
        <v>935</v>
      </c>
      <c r="H9583" s="14">
        <v>200</v>
      </c>
    </row>
    <row r="9584" spans="1:8" ht="19.5" customHeight="1" x14ac:dyDescent="0.25">
      <c r="A9584" s="4">
        <v>45589</v>
      </c>
      <c r="B9584" s="3">
        <v>3067</v>
      </c>
      <c r="C9584" s="10" t="s">
        <v>24</v>
      </c>
      <c r="D9584" s="10" t="s">
        <v>513</v>
      </c>
      <c r="E9584" s="10" t="s">
        <v>857</v>
      </c>
      <c r="H9584" s="14">
        <v>600</v>
      </c>
    </row>
    <row r="9585" spans="1:8" ht="19.5" customHeight="1" x14ac:dyDescent="0.25">
      <c r="A9585" s="4">
        <v>45589</v>
      </c>
      <c r="B9585" s="3">
        <v>3068</v>
      </c>
      <c r="C9585" s="10" t="s">
        <v>72</v>
      </c>
      <c r="D9585" s="10" t="s">
        <v>40</v>
      </c>
      <c r="E9585" s="10" t="s">
        <v>1092</v>
      </c>
      <c r="F9585" s="10" t="s">
        <v>1202</v>
      </c>
      <c r="H9585" s="14">
        <v>13000</v>
      </c>
    </row>
    <row r="9586" spans="1:8" ht="19.5" customHeight="1" x14ac:dyDescent="0.25">
      <c r="A9586" s="4">
        <v>45590</v>
      </c>
      <c r="B9586" s="3">
        <v>3069</v>
      </c>
      <c r="C9586" s="10" t="s">
        <v>23</v>
      </c>
      <c r="D9586" s="10" t="s">
        <v>372</v>
      </c>
      <c r="E9586" s="10" t="s">
        <v>1150</v>
      </c>
      <c r="F9586" s="10" t="s">
        <v>47</v>
      </c>
      <c r="H9586" s="14">
        <v>100</v>
      </c>
    </row>
    <row r="9587" spans="1:8" ht="19.5" customHeight="1" x14ac:dyDescent="0.25">
      <c r="A9587" s="4">
        <v>45590</v>
      </c>
      <c r="B9587" s="3">
        <v>3069</v>
      </c>
      <c r="C9587" s="10" t="s">
        <v>23</v>
      </c>
      <c r="D9587" s="10" t="s">
        <v>20</v>
      </c>
      <c r="E9587" s="10" t="s">
        <v>350</v>
      </c>
      <c r="H9587" s="14">
        <v>900</v>
      </c>
    </row>
    <row r="9588" spans="1:8" ht="19.5" customHeight="1" x14ac:dyDescent="0.25">
      <c r="A9588" s="4">
        <v>45590</v>
      </c>
      <c r="B9588" s="3">
        <v>3069</v>
      </c>
      <c r="C9588" s="10" t="s">
        <v>23</v>
      </c>
      <c r="D9588" s="10" t="s">
        <v>20</v>
      </c>
      <c r="E9588" s="10" t="s">
        <v>44</v>
      </c>
      <c r="H9588" s="14">
        <v>340</v>
      </c>
    </row>
    <row r="9589" spans="1:8" ht="19.5" customHeight="1" x14ac:dyDescent="0.25">
      <c r="A9589" s="4">
        <v>45590</v>
      </c>
      <c r="B9589" s="3">
        <v>3069</v>
      </c>
      <c r="C9589" s="10" t="s">
        <v>23</v>
      </c>
      <c r="D9589" s="10" t="s">
        <v>295</v>
      </c>
      <c r="E9589" s="10" t="s">
        <v>265</v>
      </c>
      <c r="H9589" s="14">
        <v>200</v>
      </c>
    </row>
    <row r="9590" spans="1:8" ht="19.5" customHeight="1" x14ac:dyDescent="0.25">
      <c r="A9590" s="4">
        <v>45590</v>
      </c>
      <c r="B9590" s="3">
        <v>3070</v>
      </c>
      <c r="C9590" s="10" t="s">
        <v>23</v>
      </c>
      <c r="D9590" s="10" t="s">
        <v>192</v>
      </c>
      <c r="E9590" s="10" t="s">
        <v>1543</v>
      </c>
      <c r="H9590" s="14">
        <v>3000</v>
      </c>
    </row>
    <row r="9591" spans="1:8" ht="19.5" customHeight="1" x14ac:dyDescent="0.25">
      <c r="A9591" s="4">
        <v>45590</v>
      </c>
      <c r="B9591" s="3">
        <v>3070</v>
      </c>
      <c r="C9591" s="10" t="s">
        <v>24</v>
      </c>
      <c r="D9591" s="10" t="s">
        <v>174</v>
      </c>
      <c r="G9591" s="10">
        <v>1</v>
      </c>
      <c r="H9591" s="14">
        <v>400</v>
      </c>
    </row>
    <row r="9592" spans="1:8" ht="19.5" customHeight="1" x14ac:dyDescent="0.25">
      <c r="A9592" s="4">
        <v>45591</v>
      </c>
      <c r="B9592" s="3">
        <v>3071</v>
      </c>
      <c r="C9592" s="10" t="s">
        <v>26</v>
      </c>
      <c r="D9592" s="10" t="s">
        <v>216</v>
      </c>
      <c r="E9592" s="10" t="s">
        <v>1541</v>
      </c>
      <c r="F9592" s="10" t="s">
        <v>217</v>
      </c>
      <c r="H9592" s="14">
        <v>3760</v>
      </c>
    </row>
    <row r="9593" spans="1:8" ht="19.5" customHeight="1" x14ac:dyDescent="0.25">
      <c r="A9593" s="4">
        <v>45591</v>
      </c>
      <c r="B9593" s="3">
        <v>3072</v>
      </c>
      <c r="C9593" s="10" t="s">
        <v>26</v>
      </c>
      <c r="D9593" s="10" t="s">
        <v>216</v>
      </c>
      <c r="E9593" s="10" t="s">
        <v>1541</v>
      </c>
      <c r="F9593" s="10" t="s">
        <v>999</v>
      </c>
      <c r="H9593" s="14">
        <v>3760</v>
      </c>
    </row>
    <row r="9594" spans="1:8" ht="19.5" customHeight="1" x14ac:dyDescent="0.25">
      <c r="A9594" s="4">
        <v>45591</v>
      </c>
      <c r="B9594" s="3">
        <v>3073</v>
      </c>
      <c r="C9594" s="10" t="s">
        <v>70</v>
      </c>
      <c r="D9594" s="10" t="s">
        <v>37</v>
      </c>
      <c r="E9594" s="10" t="s">
        <v>1530</v>
      </c>
      <c r="F9594" s="10" t="s">
        <v>211</v>
      </c>
      <c r="H9594" s="14">
        <v>9640</v>
      </c>
    </row>
    <row r="9595" spans="1:8" ht="19.5" customHeight="1" x14ac:dyDescent="0.25">
      <c r="A9595" s="4">
        <v>45591</v>
      </c>
      <c r="B9595" s="3">
        <v>3073</v>
      </c>
      <c r="C9595" s="10" t="s">
        <v>70</v>
      </c>
      <c r="D9595" s="10" t="s">
        <v>582</v>
      </c>
      <c r="E9595" s="10" t="s">
        <v>1541</v>
      </c>
      <c r="H9595" s="14">
        <v>350</v>
      </c>
    </row>
    <row r="9596" spans="1:8" ht="19.5" customHeight="1" x14ac:dyDescent="0.25">
      <c r="A9596" s="4">
        <v>45591</v>
      </c>
      <c r="B9596" s="3">
        <v>3073</v>
      </c>
      <c r="C9596" s="10" t="s">
        <v>24</v>
      </c>
      <c r="D9596" s="10" t="s">
        <v>174</v>
      </c>
      <c r="G9596" s="10">
        <v>1</v>
      </c>
      <c r="H9596" s="14">
        <v>400</v>
      </c>
    </row>
    <row r="9597" spans="1:8" ht="19.5" customHeight="1" x14ac:dyDescent="0.25">
      <c r="A9597" s="4">
        <v>45591</v>
      </c>
      <c r="B9597" s="3">
        <v>3074</v>
      </c>
      <c r="C9597" s="10" t="s">
        <v>24</v>
      </c>
      <c r="D9597" s="10" t="s">
        <v>513</v>
      </c>
      <c r="E9597" s="10" t="s">
        <v>857</v>
      </c>
      <c r="H9597" s="14">
        <v>600</v>
      </c>
    </row>
    <row r="9598" spans="1:8" ht="19.5" customHeight="1" x14ac:dyDescent="0.25">
      <c r="A9598" s="4">
        <v>45591</v>
      </c>
      <c r="B9598" s="3">
        <v>3074</v>
      </c>
      <c r="C9598" s="10" t="s">
        <v>23</v>
      </c>
      <c r="D9598" s="10" t="s">
        <v>192</v>
      </c>
      <c r="E9598" s="10" t="s">
        <v>826</v>
      </c>
      <c r="H9598" s="14">
        <v>100</v>
      </c>
    </row>
    <row r="9599" spans="1:8" ht="19.5" customHeight="1" x14ac:dyDescent="0.25">
      <c r="A9599" s="4">
        <v>45591</v>
      </c>
      <c r="B9599" s="3">
        <v>3074</v>
      </c>
      <c r="C9599" s="10" t="s">
        <v>926</v>
      </c>
      <c r="D9599" s="10" t="s">
        <v>441</v>
      </c>
      <c r="E9599" s="10" t="s">
        <v>1201</v>
      </c>
      <c r="G9599" s="10">
        <v>10</v>
      </c>
      <c r="H9599" s="14">
        <v>12000</v>
      </c>
    </row>
    <row r="9600" spans="1:8" ht="19.5" customHeight="1" x14ac:dyDescent="0.25">
      <c r="A9600" s="4">
        <v>45592</v>
      </c>
      <c r="B9600" s="3">
        <v>3075</v>
      </c>
      <c r="C9600" s="10" t="s">
        <v>23</v>
      </c>
      <c r="D9600" s="10" t="s">
        <v>20</v>
      </c>
      <c r="E9600" s="10" t="s">
        <v>350</v>
      </c>
      <c r="H9600" s="14">
        <v>900</v>
      </c>
    </row>
    <row r="9601" spans="1:8" ht="19.5" customHeight="1" x14ac:dyDescent="0.25">
      <c r="A9601" s="4">
        <v>45592</v>
      </c>
      <c r="B9601" s="3">
        <v>3075</v>
      </c>
      <c r="C9601" s="10" t="s">
        <v>23</v>
      </c>
      <c r="D9601" s="10" t="s">
        <v>20</v>
      </c>
      <c r="E9601" s="10" t="s">
        <v>44</v>
      </c>
      <c r="H9601" s="14">
        <v>340</v>
      </c>
    </row>
    <row r="9602" spans="1:8" ht="19.5" customHeight="1" x14ac:dyDescent="0.25">
      <c r="A9602" s="4">
        <v>45592</v>
      </c>
      <c r="B9602" s="3">
        <v>3075</v>
      </c>
      <c r="C9602" s="10" t="s">
        <v>23</v>
      </c>
      <c r="D9602" s="10" t="s">
        <v>372</v>
      </c>
      <c r="E9602" s="10" t="s">
        <v>74</v>
      </c>
      <c r="F9602" s="10" t="s">
        <v>47</v>
      </c>
      <c r="H9602" s="14">
        <v>1020</v>
      </c>
    </row>
    <row r="9603" spans="1:8" ht="19.5" customHeight="1" x14ac:dyDescent="0.25">
      <c r="A9603" s="4">
        <v>45592</v>
      </c>
      <c r="B9603" s="3">
        <v>3075</v>
      </c>
      <c r="C9603" s="10" t="s">
        <v>172</v>
      </c>
      <c r="D9603" s="10" t="s">
        <v>295</v>
      </c>
      <c r="H9603" s="14">
        <v>200</v>
      </c>
    </row>
    <row r="9604" spans="1:8" ht="19.5" customHeight="1" x14ac:dyDescent="0.25">
      <c r="A9604" s="4">
        <v>45592</v>
      </c>
      <c r="B9604" s="3">
        <v>3076</v>
      </c>
      <c r="C9604" s="10" t="s">
        <v>24</v>
      </c>
      <c r="D9604" s="10" t="s">
        <v>174</v>
      </c>
      <c r="G9604" s="10">
        <v>3</v>
      </c>
      <c r="H9604" s="14">
        <v>1200</v>
      </c>
    </row>
    <row r="9605" spans="1:8" ht="19.5" customHeight="1" x14ac:dyDescent="0.25">
      <c r="A9605" s="4">
        <v>45592</v>
      </c>
      <c r="B9605" s="3">
        <v>3076</v>
      </c>
      <c r="C9605" s="10" t="s">
        <v>926</v>
      </c>
      <c r="D9605" s="10" t="s">
        <v>441</v>
      </c>
      <c r="E9605" s="10" t="s">
        <v>1201</v>
      </c>
      <c r="G9605" s="10">
        <v>3</v>
      </c>
      <c r="H9605" s="14">
        <v>7200</v>
      </c>
    </row>
    <row r="9606" spans="1:8" ht="19.5" customHeight="1" x14ac:dyDescent="0.25">
      <c r="A9606" s="4">
        <v>45592</v>
      </c>
      <c r="B9606" s="3">
        <v>3076</v>
      </c>
      <c r="C9606" s="10" t="s">
        <v>24</v>
      </c>
      <c r="D9606" s="10" t="s">
        <v>174</v>
      </c>
      <c r="E9606" s="10" t="s">
        <v>857</v>
      </c>
      <c r="G9606" s="10">
        <v>2</v>
      </c>
      <c r="H9606" s="14">
        <v>1200</v>
      </c>
    </row>
    <row r="9607" spans="1:8" ht="19.5" customHeight="1" x14ac:dyDescent="0.25">
      <c r="A9607" s="4">
        <v>45592</v>
      </c>
      <c r="B9607" s="3">
        <v>3076</v>
      </c>
      <c r="C9607" s="10" t="s">
        <v>23</v>
      </c>
      <c r="D9607" s="10" t="s">
        <v>265</v>
      </c>
      <c r="E9607" s="10" t="s">
        <v>211</v>
      </c>
      <c r="H9607" s="14">
        <v>500</v>
      </c>
    </row>
    <row r="9608" spans="1:8" ht="19.5" customHeight="1" x14ac:dyDescent="0.25">
      <c r="A9608" s="4">
        <v>45592</v>
      </c>
      <c r="B9608" s="3">
        <v>3077</v>
      </c>
      <c r="C9608" s="10" t="s">
        <v>172</v>
      </c>
      <c r="D9608" s="10" t="s">
        <v>20</v>
      </c>
      <c r="H9608" s="14">
        <v>700</v>
      </c>
    </row>
    <row r="9609" spans="1:8" ht="19.5" customHeight="1" x14ac:dyDescent="0.25">
      <c r="A9609" s="4">
        <v>45592</v>
      </c>
      <c r="B9609" s="3">
        <v>3077</v>
      </c>
      <c r="C9609" s="10" t="s">
        <v>23</v>
      </c>
      <c r="D9609" s="10" t="s">
        <v>265</v>
      </c>
      <c r="E9609" s="10" t="s">
        <v>1533</v>
      </c>
      <c r="H9609" s="14">
        <v>600</v>
      </c>
    </row>
    <row r="9610" spans="1:8" ht="19.5" customHeight="1" x14ac:dyDescent="0.25">
      <c r="A9610" s="4">
        <v>45592</v>
      </c>
      <c r="B9610" s="3">
        <v>3077</v>
      </c>
      <c r="C9610" s="10" t="s">
        <v>23</v>
      </c>
      <c r="D9610" s="10" t="s">
        <v>265</v>
      </c>
      <c r="E9610" s="10" t="s">
        <v>343</v>
      </c>
      <c r="H9610" s="14">
        <v>400</v>
      </c>
    </row>
    <row r="9611" spans="1:8" ht="19.5" customHeight="1" x14ac:dyDescent="0.25">
      <c r="A9611" s="4">
        <v>45592</v>
      </c>
      <c r="B9611" s="3">
        <v>3077</v>
      </c>
      <c r="C9611" s="10" t="s">
        <v>23</v>
      </c>
      <c r="D9611" s="10" t="s">
        <v>192</v>
      </c>
      <c r="H9611" s="14">
        <v>250</v>
      </c>
    </row>
    <row r="9612" spans="1:8" ht="19.5" customHeight="1" x14ac:dyDescent="0.25">
      <c r="A9612" s="4">
        <v>45592</v>
      </c>
      <c r="B9612" s="3">
        <v>3078</v>
      </c>
      <c r="C9612" s="10" t="s">
        <v>26</v>
      </c>
      <c r="D9612" s="10" t="s">
        <v>216</v>
      </c>
      <c r="E9612" s="10" t="s">
        <v>1541</v>
      </c>
      <c r="F9612" s="10" t="s">
        <v>770</v>
      </c>
      <c r="H9612" s="14">
        <v>5500</v>
      </c>
    </row>
    <row r="9613" spans="1:8" ht="19.5" customHeight="1" x14ac:dyDescent="0.25">
      <c r="A9613" s="4">
        <v>45592</v>
      </c>
      <c r="B9613" s="3">
        <v>3078</v>
      </c>
      <c r="C9613" s="10" t="s">
        <v>119</v>
      </c>
      <c r="F9613" s="10" t="s">
        <v>1057</v>
      </c>
      <c r="H9613" s="14">
        <v>1000</v>
      </c>
    </row>
    <row r="9614" spans="1:8" ht="19.5" customHeight="1" x14ac:dyDescent="0.25">
      <c r="A9614" s="4">
        <v>45593</v>
      </c>
      <c r="B9614" s="3">
        <v>3079</v>
      </c>
      <c r="C9614" s="10" t="s">
        <v>23</v>
      </c>
      <c r="D9614" s="10" t="s">
        <v>265</v>
      </c>
      <c r="E9614" s="10" t="s">
        <v>1533</v>
      </c>
      <c r="G9614" s="10">
        <v>1</v>
      </c>
      <c r="H9614" s="14">
        <v>600</v>
      </c>
    </row>
    <row r="9615" spans="1:8" ht="19.5" customHeight="1" x14ac:dyDescent="0.25">
      <c r="A9615" s="4">
        <v>45593</v>
      </c>
      <c r="B9615" s="3">
        <v>3079</v>
      </c>
      <c r="C9615" s="10" t="s">
        <v>23</v>
      </c>
      <c r="D9615" s="10" t="s">
        <v>265</v>
      </c>
      <c r="E9615" s="10" t="s">
        <v>343</v>
      </c>
      <c r="G9615" s="10">
        <v>2</v>
      </c>
      <c r="H9615" s="14">
        <v>800</v>
      </c>
    </row>
    <row r="9616" spans="1:8" ht="19.5" customHeight="1" x14ac:dyDescent="0.25">
      <c r="A9616" s="4">
        <v>45593</v>
      </c>
      <c r="B9616" s="3">
        <v>3079</v>
      </c>
      <c r="C9616" s="10" t="s">
        <v>23</v>
      </c>
      <c r="D9616" s="10" t="s">
        <v>372</v>
      </c>
      <c r="H9616" s="14">
        <v>30</v>
      </c>
    </row>
    <row r="9617" spans="1:8" ht="19.5" customHeight="1" x14ac:dyDescent="0.25">
      <c r="A9617" s="4">
        <v>45593</v>
      </c>
      <c r="B9617" s="3">
        <v>3079</v>
      </c>
      <c r="C9617" s="10" t="s">
        <v>172</v>
      </c>
      <c r="D9617" s="10" t="s">
        <v>20</v>
      </c>
      <c r="H9617" s="14">
        <v>700</v>
      </c>
    </row>
    <row r="9618" spans="1:8" ht="19.5" customHeight="1" x14ac:dyDescent="0.25">
      <c r="A9618" s="4">
        <v>45593</v>
      </c>
      <c r="B9618" s="3">
        <v>3080</v>
      </c>
      <c r="C9618" s="10" t="s">
        <v>24</v>
      </c>
      <c r="D9618" s="10" t="s">
        <v>174</v>
      </c>
      <c r="G9618" s="10">
        <v>5</v>
      </c>
      <c r="H9618" s="14">
        <v>2000</v>
      </c>
    </row>
    <row r="9619" spans="1:8" ht="19.5" customHeight="1" x14ac:dyDescent="0.25">
      <c r="A9619" s="4">
        <v>45593</v>
      </c>
      <c r="B9619" s="3">
        <v>3080</v>
      </c>
      <c r="C9619" s="10" t="s">
        <v>926</v>
      </c>
      <c r="D9619" s="10" t="s">
        <v>441</v>
      </c>
      <c r="E9619" s="10" t="s">
        <v>1201</v>
      </c>
      <c r="G9619" s="10">
        <v>9</v>
      </c>
      <c r="H9619" s="14">
        <v>10800</v>
      </c>
    </row>
    <row r="9620" spans="1:8" ht="19.5" customHeight="1" x14ac:dyDescent="0.25">
      <c r="A9620" s="4">
        <v>45593</v>
      </c>
      <c r="B9620" s="3">
        <v>3080</v>
      </c>
      <c r="C9620" s="10" t="s">
        <v>23</v>
      </c>
      <c r="D9620" s="10" t="s">
        <v>372</v>
      </c>
      <c r="E9620" s="10" t="s">
        <v>277</v>
      </c>
      <c r="H9620" s="14">
        <v>2750</v>
      </c>
    </row>
    <row r="9621" spans="1:8" ht="19.5" customHeight="1" x14ac:dyDescent="0.25">
      <c r="A9621" s="4">
        <v>45593</v>
      </c>
      <c r="B9621" s="3">
        <v>3080</v>
      </c>
      <c r="C9621" s="10" t="s">
        <v>23</v>
      </c>
      <c r="D9621" s="10" t="s">
        <v>372</v>
      </c>
      <c r="H9621" s="14">
        <v>100</v>
      </c>
    </row>
    <row r="9622" spans="1:8" ht="19.5" customHeight="1" x14ac:dyDescent="0.25">
      <c r="A9622" s="4">
        <v>45593</v>
      </c>
      <c r="B9622" s="3">
        <v>3081</v>
      </c>
      <c r="C9622" s="10" t="s">
        <v>24</v>
      </c>
      <c r="D9622" s="10" t="s">
        <v>174</v>
      </c>
      <c r="E9622" s="10" t="s">
        <v>857</v>
      </c>
      <c r="G9622" s="10">
        <v>4</v>
      </c>
      <c r="H9622" s="14">
        <v>2400</v>
      </c>
    </row>
    <row r="9623" spans="1:8" ht="19.5" customHeight="1" x14ac:dyDescent="0.25">
      <c r="A9623" s="4">
        <v>45593</v>
      </c>
      <c r="B9623" s="3">
        <v>3081</v>
      </c>
      <c r="C9623" s="10" t="s">
        <v>24</v>
      </c>
      <c r="D9623" s="10" t="s">
        <v>980</v>
      </c>
      <c r="E9623" s="10" t="s">
        <v>857</v>
      </c>
      <c r="H9623" s="14">
        <v>10000</v>
      </c>
    </row>
    <row r="9624" spans="1:8" ht="19.5" customHeight="1" x14ac:dyDescent="0.25">
      <c r="A9624" s="4">
        <v>45593</v>
      </c>
      <c r="B9624" s="3">
        <v>3081</v>
      </c>
      <c r="C9624" s="10" t="s">
        <v>23</v>
      </c>
      <c r="D9624" s="10" t="s">
        <v>29</v>
      </c>
      <c r="E9624" s="10" t="s">
        <v>1546</v>
      </c>
      <c r="H9624" s="14">
        <v>50</v>
      </c>
    </row>
    <row r="9625" spans="1:8" ht="19.5" customHeight="1" x14ac:dyDescent="0.25">
      <c r="A9625" s="4">
        <v>45593</v>
      </c>
      <c r="B9625" s="3">
        <v>3081</v>
      </c>
      <c r="C9625" s="10" t="s">
        <v>24</v>
      </c>
      <c r="D9625" s="10" t="s">
        <v>60</v>
      </c>
      <c r="E9625" s="10" t="s">
        <v>890</v>
      </c>
      <c r="H9625" s="14">
        <v>300</v>
      </c>
    </row>
    <row r="9626" spans="1:8" ht="19.5" customHeight="1" x14ac:dyDescent="0.25">
      <c r="A9626" s="4">
        <v>45593</v>
      </c>
      <c r="B9626" s="3">
        <v>3082</v>
      </c>
      <c r="C9626" s="10" t="s">
        <v>26</v>
      </c>
      <c r="D9626" s="10" t="s">
        <v>216</v>
      </c>
      <c r="E9626" s="10" t="s">
        <v>1541</v>
      </c>
      <c r="F9626" s="10" t="s">
        <v>467</v>
      </c>
      <c r="H9626" s="14">
        <v>3760</v>
      </c>
    </row>
    <row r="9627" spans="1:8" ht="19.5" customHeight="1" x14ac:dyDescent="0.25">
      <c r="A9627" s="4">
        <v>45594</v>
      </c>
      <c r="B9627" s="3">
        <v>3083</v>
      </c>
      <c r="C9627" s="10" t="s">
        <v>926</v>
      </c>
      <c r="D9627" s="10" t="s">
        <v>441</v>
      </c>
      <c r="H9627" s="14">
        <v>700</v>
      </c>
    </row>
    <row r="9628" spans="1:8" ht="19.5" customHeight="1" x14ac:dyDescent="0.25">
      <c r="A9628" s="4">
        <v>45594</v>
      </c>
      <c r="B9628" s="3">
        <v>3083</v>
      </c>
      <c r="C9628" s="10" t="s">
        <v>23</v>
      </c>
      <c r="D9628" s="10" t="s">
        <v>564</v>
      </c>
      <c r="H9628" s="14">
        <v>300</v>
      </c>
    </row>
    <row r="9629" spans="1:8" ht="19.5" customHeight="1" x14ac:dyDescent="0.25">
      <c r="A9629" s="4">
        <v>45594</v>
      </c>
      <c r="B9629" s="3">
        <v>3083</v>
      </c>
      <c r="C9629" s="10" t="s">
        <v>23</v>
      </c>
      <c r="D9629" s="10" t="s">
        <v>20</v>
      </c>
      <c r="E9629" s="10" t="s">
        <v>350</v>
      </c>
      <c r="H9629" s="14">
        <v>900</v>
      </c>
    </row>
    <row r="9630" spans="1:8" ht="19.5" customHeight="1" x14ac:dyDescent="0.25">
      <c r="A9630" s="4">
        <v>45594</v>
      </c>
      <c r="B9630" s="3">
        <v>3083</v>
      </c>
      <c r="C9630" s="10" t="s">
        <v>23</v>
      </c>
      <c r="D9630" s="10" t="s">
        <v>20</v>
      </c>
      <c r="E9630" s="10" t="s">
        <v>44</v>
      </c>
      <c r="H9630" s="14">
        <v>340</v>
      </c>
    </row>
    <row r="9631" spans="1:8" ht="19.5" customHeight="1" x14ac:dyDescent="0.25">
      <c r="A9631" s="4">
        <v>45594</v>
      </c>
      <c r="B9631" s="3">
        <v>3084</v>
      </c>
      <c r="C9631" s="10" t="s">
        <v>24</v>
      </c>
      <c r="D9631" s="10" t="s">
        <v>174</v>
      </c>
      <c r="G9631" s="10">
        <v>5</v>
      </c>
      <c r="H9631" s="14">
        <v>2000</v>
      </c>
    </row>
    <row r="9632" spans="1:8" ht="19.5" customHeight="1" x14ac:dyDescent="0.25">
      <c r="A9632" s="4">
        <v>45594</v>
      </c>
      <c r="B9632" s="3">
        <v>3084</v>
      </c>
      <c r="C9632" s="10" t="s">
        <v>23</v>
      </c>
      <c r="D9632" s="10" t="s">
        <v>1547</v>
      </c>
      <c r="H9632" s="14">
        <v>14000</v>
      </c>
    </row>
    <row r="9633" spans="1:8" ht="19.5" customHeight="1" x14ac:dyDescent="0.25">
      <c r="A9633" s="4">
        <v>45594</v>
      </c>
      <c r="B9633" s="3">
        <v>3084</v>
      </c>
      <c r="C9633" s="10" t="s">
        <v>172</v>
      </c>
      <c r="D9633" s="10" t="s">
        <v>296</v>
      </c>
      <c r="G9633" s="10">
        <v>8</v>
      </c>
      <c r="H9633" s="14">
        <v>1000</v>
      </c>
    </row>
    <row r="9634" spans="1:8" ht="19.5" customHeight="1" x14ac:dyDescent="0.25">
      <c r="A9634" s="4">
        <v>45594</v>
      </c>
      <c r="B9634" s="3">
        <v>3084</v>
      </c>
      <c r="C9634" s="10" t="s">
        <v>172</v>
      </c>
      <c r="D9634" s="10" t="s">
        <v>295</v>
      </c>
      <c r="H9634" s="14">
        <v>300</v>
      </c>
    </row>
    <row r="9635" spans="1:8" ht="19.5" customHeight="1" x14ac:dyDescent="0.25">
      <c r="A9635" s="4">
        <v>45595</v>
      </c>
      <c r="B9635" s="3">
        <v>3085</v>
      </c>
      <c r="C9635" s="10" t="s">
        <v>24</v>
      </c>
      <c r="D9635" s="10" t="s">
        <v>174</v>
      </c>
      <c r="E9635" s="10" t="s">
        <v>857</v>
      </c>
      <c r="G9635" s="10">
        <v>4</v>
      </c>
      <c r="H9635" s="14">
        <v>2400</v>
      </c>
    </row>
    <row r="9636" spans="1:8" ht="19.5" customHeight="1" x14ac:dyDescent="0.25">
      <c r="A9636" s="4">
        <v>45595</v>
      </c>
      <c r="B9636" s="3">
        <v>3085</v>
      </c>
      <c r="C9636" s="10" t="s">
        <v>172</v>
      </c>
      <c r="D9636" s="10" t="s">
        <v>74</v>
      </c>
      <c r="H9636" s="14">
        <v>80</v>
      </c>
    </row>
    <row r="9637" spans="1:8" ht="19.5" customHeight="1" x14ac:dyDescent="0.25">
      <c r="A9637" s="4">
        <v>45595</v>
      </c>
      <c r="B9637" s="3">
        <v>3085</v>
      </c>
      <c r="C9637" s="10" t="s">
        <v>23</v>
      </c>
      <c r="D9637" s="10" t="s">
        <v>372</v>
      </c>
      <c r="E9637" s="10" t="s">
        <v>74</v>
      </c>
      <c r="F9637" s="10" t="s">
        <v>47</v>
      </c>
      <c r="H9637" s="14">
        <v>3300</v>
      </c>
    </row>
    <row r="9638" spans="1:8" ht="19.5" customHeight="1" x14ac:dyDescent="0.25">
      <c r="A9638" s="4">
        <v>45595</v>
      </c>
      <c r="B9638" s="3">
        <v>3085</v>
      </c>
      <c r="C9638" s="10" t="s">
        <v>23</v>
      </c>
      <c r="D9638" s="10" t="s">
        <v>22</v>
      </c>
      <c r="H9638" s="14">
        <v>50</v>
      </c>
    </row>
    <row r="9639" spans="1:8" ht="19.5" customHeight="1" x14ac:dyDescent="0.25">
      <c r="A9639" s="4">
        <v>45595</v>
      </c>
      <c r="B9639" s="3">
        <v>3086</v>
      </c>
      <c r="C9639" s="10" t="s">
        <v>302</v>
      </c>
      <c r="D9639" s="10" t="s">
        <v>274</v>
      </c>
      <c r="E9639" s="10" t="s">
        <v>1092</v>
      </c>
      <c r="F9639" s="10" t="s">
        <v>1548</v>
      </c>
      <c r="H9639" s="14">
        <v>1500</v>
      </c>
    </row>
    <row r="9640" spans="1:8" ht="19.5" customHeight="1" x14ac:dyDescent="0.25">
      <c r="A9640" s="4">
        <v>45595</v>
      </c>
      <c r="B9640" s="3">
        <v>3087</v>
      </c>
      <c r="C9640" s="10" t="s">
        <v>72</v>
      </c>
      <c r="D9640" s="10" t="s">
        <v>126</v>
      </c>
      <c r="E9640" s="10" t="s">
        <v>434</v>
      </c>
      <c r="F9640" s="10" t="s">
        <v>25</v>
      </c>
      <c r="H9640" s="14">
        <v>28000</v>
      </c>
    </row>
    <row r="9641" spans="1:8" ht="19.5" customHeight="1" x14ac:dyDescent="0.25">
      <c r="A9641" s="4">
        <v>45595</v>
      </c>
      <c r="B9641" s="3">
        <v>3088</v>
      </c>
      <c r="C9641" s="10" t="s">
        <v>24</v>
      </c>
      <c r="D9641" s="10" t="s">
        <v>174</v>
      </c>
      <c r="G9641" s="10">
        <v>7</v>
      </c>
      <c r="H9641" s="14">
        <v>2800</v>
      </c>
    </row>
    <row r="9642" spans="1:8" ht="19.5" customHeight="1" x14ac:dyDescent="0.25">
      <c r="A9642" s="4">
        <v>45595</v>
      </c>
      <c r="B9642" s="3">
        <v>3088</v>
      </c>
      <c r="C9642" s="10" t="s">
        <v>926</v>
      </c>
      <c r="D9642" s="10" t="s">
        <v>441</v>
      </c>
      <c r="E9642" s="10" t="s">
        <v>1201</v>
      </c>
      <c r="G9642" s="10">
        <v>25</v>
      </c>
      <c r="H9642" s="14">
        <v>30000</v>
      </c>
    </row>
    <row r="9643" spans="1:8" ht="19.5" customHeight="1" x14ac:dyDescent="0.25">
      <c r="A9643" s="4">
        <v>45595</v>
      </c>
      <c r="B9643" s="3">
        <v>3088</v>
      </c>
      <c r="C9643" s="10" t="s">
        <v>23</v>
      </c>
      <c r="D9643" s="10" t="s">
        <v>1547</v>
      </c>
      <c r="H9643" s="14">
        <v>16000</v>
      </c>
    </row>
    <row r="9644" spans="1:8" ht="19.5" customHeight="1" x14ac:dyDescent="0.25">
      <c r="A9644" s="4">
        <v>45595</v>
      </c>
      <c r="B9644" s="3">
        <v>3088</v>
      </c>
      <c r="C9644" s="10" t="s">
        <v>172</v>
      </c>
      <c r="D9644" s="10" t="s">
        <v>296</v>
      </c>
      <c r="G9644" s="10">
        <v>8</v>
      </c>
      <c r="H9644" s="14">
        <v>1000</v>
      </c>
    </row>
    <row r="9645" spans="1:8" ht="19.5" customHeight="1" x14ac:dyDescent="0.25">
      <c r="A9645" s="4">
        <v>45596</v>
      </c>
      <c r="B9645" s="3">
        <v>3089</v>
      </c>
      <c r="C9645" s="10" t="s">
        <v>23</v>
      </c>
      <c r="D9645" s="10" t="s">
        <v>265</v>
      </c>
      <c r="E9645" s="10" t="s">
        <v>1533</v>
      </c>
      <c r="G9645" s="10">
        <v>2</v>
      </c>
      <c r="H9645" s="14">
        <v>1200</v>
      </c>
    </row>
    <row r="9646" spans="1:8" ht="19.5" customHeight="1" x14ac:dyDescent="0.25">
      <c r="A9646" s="4">
        <v>45596</v>
      </c>
      <c r="B9646" s="3">
        <v>3089</v>
      </c>
      <c r="C9646" s="10" t="s">
        <v>23</v>
      </c>
      <c r="D9646" s="10" t="s">
        <v>265</v>
      </c>
      <c r="E9646" s="10" t="s">
        <v>343</v>
      </c>
      <c r="G9646" s="10">
        <v>2</v>
      </c>
      <c r="H9646" s="14">
        <v>800</v>
      </c>
    </row>
    <row r="9647" spans="1:8" ht="19.5" customHeight="1" x14ac:dyDescent="0.25">
      <c r="A9647" s="4">
        <v>45596</v>
      </c>
      <c r="B9647" s="3">
        <v>3089</v>
      </c>
      <c r="C9647" s="10" t="s">
        <v>23</v>
      </c>
      <c r="D9647" s="10" t="s">
        <v>372</v>
      </c>
      <c r="E9647" s="10" t="s">
        <v>277</v>
      </c>
      <c r="H9647" s="14">
        <v>2710</v>
      </c>
    </row>
    <row r="9648" spans="1:8" ht="19.5" customHeight="1" x14ac:dyDescent="0.25">
      <c r="A9648" s="4">
        <v>45596</v>
      </c>
      <c r="B9648" s="3">
        <v>3089</v>
      </c>
      <c r="C9648" s="10" t="s">
        <v>23</v>
      </c>
      <c r="D9648" s="10" t="s">
        <v>265</v>
      </c>
      <c r="E9648" s="10" t="s">
        <v>900</v>
      </c>
      <c r="H9648" s="14">
        <v>1200</v>
      </c>
    </row>
    <row r="9649" spans="1:8" ht="19.5" customHeight="1" x14ac:dyDescent="0.25">
      <c r="A9649" s="4">
        <v>45596</v>
      </c>
      <c r="B9649" s="3">
        <v>3090</v>
      </c>
      <c r="C9649" s="10" t="s">
        <v>172</v>
      </c>
      <c r="D9649" s="10" t="s">
        <v>296</v>
      </c>
      <c r="G9649" s="10">
        <v>7</v>
      </c>
      <c r="H9649" s="14">
        <v>870</v>
      </c>
    </row>
    <row r="9650" spans="1:8" ht="19.5" customHeight="1" x14ac:dyDescent="0.25">
      <c r="A9650" s="4">
        <v>45596</v>
      </c>
      <c r="B9650" s="3">
        <v>3090</v>
      </c>
      <c r="C9650" s="10" t="s">
        <v>23</v>
      </c>
      <c r="D9650" s="10" t="s">
        <v>1547</v>
      </c>
      <c r="H9650" s="14">
        <v>16800</v>
      </c>
    </row>
    <row r="9651" spans="1:8" ht="19.5" customHeight="1" x14ac:dyDescent="0.25">
      <c r="A9651" s="4">
        <v>45596</v>
      </c>
      <c r="B9651" s="3">
        <v>3090</v>
      </c>
      <c r="C9651" s="10" t="s">
        <v>24</v>
      </c>
      <c r="D9651" s="10" t="s">
        <v>174</v>
      </c>
      <c r="G9651" s="10">
        <v>11</v>
      </c>
      <c r="H9651" s="14">
        <v>4400</v>
      </c>
    </row>
    <row r="9652" spans="1:8" ht="19.5" customHeight="1" x14ac:dyDescent="0.25">
      <c r="A9652" s="4">
        <v>45596</v>
      </c>
      <c r="B9652" s="3">
        <v>3090</v>
      </c>
      <c r="C9652" s="10" t="s">
        <v>172</v>
      </c>
      <c r="D9652" s="10" t="s">
        <v>295</v>
      </c>
      <c r="H9652" s="14">
        <v>300</v>
      </c>
    </row>
    <row r="9653" spans="1:8" ht="19.5" customHeight="1" x14ac:dyDescent="0.25">
      <c r="A9653" s="4">
        <v>45596</v>
      </c>
      <c r="B9653" s="3">
        <v>3091</v>
      </c>
      <c r="C9653" s="10" t="s">
        <v>26</v>
      </c>
      <c r="D9653" s="10" t="s">
        <v>216</v>
      </c>
      <c r="E9653" s="10" t="s">
        <v>1541</v>
      </c>
      <c r="F9653" s="10" t="s">
        <v>30</v>
      </c>
      <c r="H9653" s="14">
        <v>3260</v>
      </c>
    </row>
    <row r="9654" spans="1:8" ht="19.5" customHeight="1" x14ac:dyDescent="0.25">
      <c r="A9654" s="4">
        <v>45596</v>
      </c>
      <c r="B9654" s="3">
        <v>3092</v>
      </c>
      <c r="C9654" s="10" t="s">
        <v>23</v>
      </c>
      <c r="D9654" s="10" t="s">
        <v>20</v>
      </c>
      <c r="E9654" s="10" t="s">
        <v>350</v>
      </c>
      <c r="H9654" s="14">
        <v>900</v>
      </c>
    </row>
    <row r="9655" spans="1:8" ht="19.5" customHeight="1" x14ac:dyDescent="0.25">
      <c r="A9655" s="4">
        <v>45596</v>
      </c>
      <c r="B9655" s="3">
        <v>3092</v>
      </c>
      <c r="C9655" s="10" t="s">
        <v>23</v>
      </c>
      <c r="D9655" s="10" t="s">
        <v>20</v>
      </c>
      <c r="E9655" s="10" t="s">
        <v>44</v>
      </c>
      <c r="H9655" s="14">
        <v>340</v>
      </c>
    </row>
    <row r="9656" spans="1:8" ht="19.5" customHeight="1" x14ac:dyDescent="0.25">
      <c r="A9656" s="4">
        <v>45596</v>
      </c>
      <c r="B9656" s="3">
        <v>3092</v>
      </c>
      <c r="C9656" s="10" t="s">
        <v>24</v>
      </c>
      <c r="D9656" s="10" t="s">
        <v>60</v>
      </c>
      <c r="E9656" s="10" t="s">
        <v>350</v>
      </c>
      <c r="H9656" s="14">
        <v>470</v>
      </c>
    </row>
    <row r="9657" spans="1:8" ht="19.5" customHeight="1" x14ac:dyDescent="0.25">
      <c r="A9657" s="4">
        <v>45596</v>
      </c>
      <c r="B9657" s="3">
        <v>3092</v>
      </c>
      <c r="C9657" s="10" t="s">
        <v>23</v>
      </c>
      <c r="D9657" s="10" t="s">
        <v>64</v>
      </c>
      <c r="E9657" s="10" t="s">
        <v>1023</v>
      </c>
      <c r="H9657" s="14">
        <v>100</v>
      </c>
    </row>
    <row r="9658" spans="1:8" ht="19.5" customHeight="1" x14ac:dyDescent="0.25">
      <c r="A9658" s="4">
        <v>45596</v>
      </c>
      <c r="B9658" s="3">
        <v>3093</v>
      </c>
      <c r="C9658" s="10" t="s">
        <v>23</v>
      </c>
      <c r="D9658" s="10" t="s">
        <v>1549</v>
      </c>
      <c r="H9658" s="14">
        <v>6500</v>
      </c>
    </row>
    <row r="9659" spans="1:8" ht="19.5" customHeight="1" x14ac:dyDescent="0.25">
      <c r="A9659" s="4">
        <v>45596</v>
      </c>
      <c r="B9659" s="3">
        <v>3093</v>
      </c>
      <c r="C9659" s="10" t="s">
        <v>23</v>
      </c>
      <c r="D9659" s="10" t="s">
        <v>192</v>
      </c>
      <c r="H9659" s="14">
        <v>2000</v>
      </c>
    </row>
    <row r="9660" spans="1:8" ht="19.5" customHeight="1" x14ac:dyDescent="0.25">
      <c r="A9660" s="4">
        <v>45596</v>
      </c>
      <c r="B9660" s="3">
        <v>3093</v>
      </c>
      <c r="C9660" s="10" t="s">
        <v>23</v>
      </c>
      <c r="D9660" s="10" t="s">
        <v>20</v>
      </c>
      <c r="E9660" s="10" t="s">
        <v>1023</v>
      </c>
      <c r="H9660" s="14">
        <v>500</v>
      </c>
    </row>
    <row r="9661" spans="1:8" ht="19.5" customHeight="1" x14ac:dyDescent="0.25">
      <c r="A9661" s="4">
        <v>45596</v>
      </c>
      <c r="B9661" s="3">
        <v>3093</v>
      </c>
      <c r="C9661" s="10" t="s">
        <v>23</v>
      </c>
      <c r="D9661" s="10" t="s">
        <v>372</v>
      </c>
      <c r="F9661" s="10" t="s">
        <v>47</v>
      </c>
      <c r="H9661" s="14">
        <v>8800</v>
      </c>
    </row>
    <row r="9662" spans="1:8" ht="19.5" customHeight="1" x14ac:dyDescent="0.25">
      <c r="A9662" s="4">
        <v>45596</v>
      </c>
      <c r="B9662" s="3">
        <v>3094</v>
      </c>
      <c r="C9662" s="10" t="s">
        <v>72</v>
      </c>
      <c r="D9662" s="10" t="s">
        <v>40</v>
      </c>
      <c r="E9662" s="10" t="s">
        <v>1092</v>
      </c>
      <c r="F9662" s="10" t="s">
        <v>764</v>
      </c>
      <c r="H9662" s="14">
        <v>2000</v>
      </c>
    </row>
    <row r="9663" spans="1:8" ht="19.5" customHeight="1" x14ac:dyDescent="0.25">
      <c r="A9663" s="4">
        <v>45596</v>
      </c>
      <c r="B9663" s="3">
        <v>3095</v>
      </c>
      <c r="C9663" s="10" t="s">
        <v>72</v>
      </c>
      <c r="D9663" s="10" t="s">
        <v>40</v>
      </c>
      <c r="E9663" s="10" t="s">
        <v>1092</v>
      </c>
      <c r="F9663" s="10" t="s">
        <v>1202</v>
      </c>
      <c r="H9663" s="14">
        <v>2000</v>
      </c>
    </row>
    <row r="9664" spans="1:8" ht="19.5" customHeight="1" x14ac:dyDescent="0.25">
      <c r="A9664" s="4">
        <v>45597</v>
      </c>
      <c r="B9664" s="3">
        <v>9096</v>
      </c>
      <c r="C9664" s="10" t="s">
        <v>302</v>
      </c>
      <c r="D9664" s="10" t="s">
        <v>274</v>
      </c>
      <c r="E9664" s="10" t="s">
        <v>1092</v>
      </c>
      <c r="F9664" s="10" t="s">
        <v>1548</v>
      </c>
      <c r="H9664" s="14">
        <v>1500</v>
      </c>
    </row>
    <row r="9665" spans="1:8" ht="19.5" customHeight="1" x14ac:dyDescent="0.25">
      <c r="A9665" s="4">
        <v>45597</v>
      </c>
      <c r="B9665" s="3">
        <v>3097</v>
      </c>
      <c r="C9665" s="10" t="s">
        <v>23</v>
      </c>
      <c r="D9665" s="10" t="s">
        <v>192</v>
      </c>
      <c r="E9665" s="10" t="s">
        <v>1534</v>
      </c>
      <c r="H9665" s="14">
        <v>7000</v>
      </c>
    </row>
    <row r="9666" spans="1:8" ht="19.5" customHeight="1" x14ac:dyDescent="0.25">
      <c r="A9666" s="4">
        <v>45597</v>
      </c>
      <c r="B9666" s="3">
        <v>3097</v>
      </c>
      <c r="C9666" s="10" t="s">
        <v>24</v>
      </c>
      <c r="D9666" s="10" t="s">
        <v>174</v>
      </c>
      <c r="G9666" s="10">
        <v>23</v>
      </c>
      <c r="H9666" s="14">
        <v>9200</v>
      </c>
    </row>
    <row r="9667" spans="1:8" ht="19.5" customHeight="1" x14ac:dyDescent="0.25">
      <c r="A9667" s="4">
        <v>45597</v>
      </c>
      <c r="B9667" s="3">
        <v>3097</v>
      </c>
      <c r="C9667" s="10" t="s">
        <v>926</v>
      </c>
      <c r="D9667" s="10" t="s">
        <v>441</v>
      </c>
      <c r="E9667" s="10" t="s">
        <v>1201</v>
      </c>
      <c r="G9667" s="10">
        <v>12</v>
      </c>
      <c r="H9667" s="14">
        <v>14400</v>
      </c>
    </row>
    <row r="9668" spans="1:8" ht="19.5" customHeight="1" x14ac:dyDescent="0.25">
      <c r="A9668" s="4">
        <v>45598</v>
      </c>
      <c r="B9668" s="3">
        <v>3098</v>
      </c>
      <c r="C9668" s="10" t="s">
        <v>23</v>
      </c>
      <c r="D9668" s="10" t="s">
        <v>192</v>
      </c>
      <c r="E9668" s="10" t="s">
        <v>211</v>
      </c>
      <c r="H9668" s="14">
        <v>15000</v>
      </c>
    </row>
    <row r="9669" spans="1:8" ht="19.5" customHeight="1" x14ac:dyDescent="0.25">
      <c r="A9669" s="4">
        <v>45598</v>
      </c>
      <c r="B9669" s="3">
        <v>3098</v>
      </c>
      <c r="C9669" s="10" t="s">
        <v>926</v>
      </c>
      <c r="D9669" s="10" t="s">
        <v>441</v>
      </c>
      <c r="H9669" s="14">
        <v>920</v>
      </c>
    </row>
    <row r="9670" spans="1:8" ht="19.5" customHeight="1" x14ac:dyDescent="0.25">
      <c r="A9670" s="4">
        <v>45598</v>
      </c>
      <c r="B9670" s="3">
        <v>3098</v>
      </c>
      <c r="C9670" s="10" t="s">
        <v>23</v>
      </c>
      <c r="D9670" s="10" t="s">
        <v>74</v>
      </c>
      <c r="F9670" s="10" t="s">
        <v>47</v>
      </c>
      <c r="H9670" s="14">
        <v>14440</v>
      </c>
    </row>
    <row r="9671" spans="1:8" ht="19.5" customHeight="1" x14ac:dyDescent="0.25">
      <c r="A9671" s="4">
        <v>45598</v>
      </c>
      <c r="B9671" s="3">
        <v>3098</v>
      </c>
      <c r="C9671" s="10" t="s">
        <v>23</v>
      </c>
      <c r="D9671" s="10" t="s">
        <v>372</v>
      </c>
      <c r="F9671" s="10" t="s">
        <v>47</v>
      </c>
      <c r="H9671" s="14">
        <v>1930</v>
      </c>
    </row>
    <row r="9672" spans="1:8" ht="19.5" customHeight="1" x14ac:dyDescent="0.25">
      <c r="A9672" s="4">
        <v>45598</v>
      </c>
      <c r="B9672" s="3">
        <v>3099</v>
      </c>
      <c r="C9672" s="10" t="s">
        <v>26</v>
      </c>
      <c r="D9672" s="10" t="s">
        <v>216</v>
      </c>
      <c r="E9672" s="10" t="s">
        <v>1541</v>
      </c>
      <c r="F9672" s="10" t="s">
        <v>148</v>
      </c>
      <c r="H9672" s="14">
        <v>2500</v>
      </c>
    </row>
    <row r="9673" spans="1:8" ht="19.5" customHeight="1" x14ac:dyDescent="0.25">
      <c r="A9673" s="4">
        <v>45598</v>
      </c>
      <c r="B9673" s="3">
        <v>3100</v>
      </c>
      <c r="C9673" s="10" t="s">
        <v>23</v>
      </c>
      <c r="D9673" s="10" t="s">
        <v>372</v>
      </c>
      <c r="E9673" s="10" t="s">
        <v>333</v>
      </c>
      <c r="H9673" s="14">
        <v>4200</v>
      </c>
    </row>
    <row r="9674" spans="1:8" ht="19.5" customHeight="1" x14ac:dyDescent="0.25">
      <c r="A9674" s="4">
        <v>45598</v>
      </c>
      <c r="B9674" s="3">
        <v>3100</v>
      </c>
      <c r="C9674" s="10" t="s">
        <v>23</v>
      </c>
      <c r="D9674" s="10" t="s">
        <v>859</v>
      </c>
      <c r="H9674" s="14">
        <v>1500</v>
      </c>
    </row>
    <row r="9675" spans="1:8" ht="19.5" customHeight="1" x14ac:dyDescent="0.25">
      <c r="A9675" s="4">
        <v>45598</v>
      </c>
      <c r="B9675" s="3">
        <v>3100</v>
      </c>
      <c r="C9675" s="10" t="s">
        <v>23</v>
      </c>
      <c r="D9675" s="10" t="s">
        <v>22</v>
      </c>
      <c r="H9675" s="14">
        <v>100</v>
      </c>
    </row>
    <row r="9676" spans="1:8" ht="19.5" customHeight="1" x14ac:dyDescent="0.25">
      <c r="A9676" s="4">
        <v>45598</v>
      </c>
      <c r="B9676" s="3">
        <v>3100</v>
      </c>
      <c r="C9676" s="10" t="s">
        <v>23</v>
      </c>
      <c r="D9676" s="10" t="s">
        <v>64</v>
      </c>
      <c r="H9676" s="14">
        <v>70</v>
      </c>
    </row>
    <row r="9677" spans="1:8" ht="19.5" customHeight="1" x14ac:dyDescent="0.25">
      <c r="A9677" s="4">
        <v>45598</v>
      </c>
      <c r="B9677" s="3">
        <v>3101</v>
      </c>
      <c r="C9677" s="10" t="s">
        <v>23</v>
      </c>
      <c r="D9677" s="10" t="s">
        <v>839</v>
      </c>
      <c r="H9677" s="14">
        <v>1800</v>
      </c>
    </row>
    <row r="9678" spans="1:8" ht="19.5" customHeight="1" x14ac:dyDescent="0.25">
      <c r="A9678" s="4">
        <v>45598</v>
      </c>
      <c r="B9678" s="3">
        <v>3101</v>
      </c>
      <c r="C9678" s="10" t="s">
        <v>23</v>
      </c>
      <c r="D9678" s="10" t="s">
        <v>20</v>
      </c>
      <c r="E9678" s="10" t="s">
        <v>350</v>
      </c>
      <c r="H9678" s="14">
        <v>900</v>
      </c>
    </row>
    <row r="9679" spans="1:8" ht="19.5" customHeight="1" x14ac:dyDescent="0.25">
      <c r="A9679" s="4">
        <v>45598</v>
      </c>
      <c r="B9679" s="3">
        <v>3101</v>
      </c>
      <c r="C9679" s="10" t="s">
        <v>23</v>
      </c>
      <c r="D9679" s="10" t="s">
        <v>20</v>
      </c>
      <c r="E9679" s="10" t="s">
        <v>44</v>
      </c>
      <c r="H9679" s="14">
        <v>340</v>
      </c>
    </row>
    <row r="9680" spans="1:8" ht="19.5" customHeight="1" x14ac:dyDescent="0.25">
      <c r="A9680" s="4">
        <v>45598</v>
      </c>
      <c r="B9680" s="3">
        <v>3101</v>
      </c>
      <c r="C9680" s="10" t="s">
        <v>172</v>
      </c>
      <c r="D9680" s="10" t="s">
        <v>295</v>
      </c>
      <c r="H9680" s="14">
        <v>100</v>
      </c>
    </row>
    <row r="9681" spans="1:8" ht="19.5" customHeight="1" x14ac:dyDescent="0.25">
      <c r="A9681" s="4">
        <v>45598</v>
      </c>
      <c r="B9681" s="3">
        <v>3102</v>
      </c>
      <c r="C9681" s="10" t="s">
        <v>24</v>
      </c>
      <c r="D9681" s="10" t="s">
        <v>174</v>
      </c>
      <c r="G9681" s="10">
        <v>25</v>
      </c>
      <c r="H9681" s="14">
        <v>10000</v>
      </c>
    </row>
    <row r="9682" spans="1:8" ht="19.5" customHeight="1" x14ac:dyDescent="0.25">
      <c r="A9682" s="4">
        <v>45598</v>
      </c>
      <c r="B9682" s="3">
        <v>3102</v>
      </c>
      <c r="C9682" s="10" t="s">
        <v>23</v>
      </c>
      <c r="D9682" s="10" t="s">
        <v>192</v>
      </c>
      <c r="E9682" s="10" t="s">
        <v>1534</v>
      </c>
      <c r="H9682" s="14">
        <v>4700</v>
      </c>
    </row>
    <row r="9683" spans="1:8" ht="19.5" customHeight="1" x14ac:dyDescent="0.25">
      <c r="A9683" s="4">
        <v>45598</v>
      </c>
      <c r="B9683" s="3">
        <v>3102</v>
      </c>
      <c r="C9683" s="10" t="s">
        <v>24</v>
      </c>
      <c r="D9683" s="10" t="s">
        <v>60</v>
      </c>
      <c r="E9683" s="10" t="s">
        <v>350</v>
      </c>
      <c r="H9683" s="14">
        <v>400</v>
      </c>
    </row>
    <row r="9684" spans="1:8" ht="19.5" customHeight="1" x14ac:dyDescent="0.25">
      <c r="A9684" s="4">
        <v>45598</v>
      </c>
      <c r="B9684" s="3">
        <v>3102</v>
      </c>
      <c r="C9684" s="10" t="s">
        <v>23</v>
      </c>
      <c r="D9684" s="10" t="s">
        <v>192</v>
      </c>
      <c r="E9684" s="10" t="s">
        <v>826</v>
      </c>
      <c r="H9684" s="14">
        <v>500</v>
      </c>
    </row>
    <row r="9685" spans="1:8" ht="19.5" customHeight="1" x14ac:dyDescent="0.25">
      <c r="A9685" s="4">
        <v>45598</v>
      </c>
      <c r="B9685" s="3">
        <v>3103</v>
      </c>
      <c r="C9685" s="10" t="s">
        <v>23</v>
      </c>
      <c r="D9685" s="10" t="s">
        <v>265</v>
      </c>
      <c r="E9685" s="10" t="s">
        <v>900</v>
      </c>
      <c r="H9685" s="14">
        <v>1200</v>
      </c>
    </row>
    <row r="9686" spans="1:8" ht="19.5" customHeight="1" x14ac:dyDescent="0.25">
      <c r="A9686" s="4">
        <v>45598</v>
      </c>
      <c r="B9686" s="3">
        <v>3103</v>
      </c>
      <c r="C9686" s="10" t="s">
        <v>172</v>
      </c>
      <c r="D9686" s="10" t="s">
        <v>296</v>
      </c>
      <c r="G9686" s="10">
        <v>16</v>
      </c>
      <c r="H9686" s="14">
        <v>2000</v>
      </c>
    </row>
    <row r="9687" spans="1:8" ht="19.5" customHeight="1" x14ac:dyDescent="0.25">
      <c r="A9687" s="4">
        <v>45598</v>
      </c>
      <c r="B9687" s="3">
        <v>3103</v>
      </c>
      <c r="C9687" s="10" t="s">
        <v>23</v>
      </c>
      <c r="D9687" s="10" t="s">
        <v>407</v>
      </c>
      <c r="H9687" s="14">
        <v>200</v>
      </c>
    </row>
    <row r="9688" spans="1:8" ht="19.5" customHeight="1" x14ac:dyDescent="0.25">
      <c r="A9688" s="4">
        <v>45599</v>
      </c>
      <c r="B9688" s="3">
        <v>3104</v>
      </c>
      <c r="C9688" s="10" t="s">
        <v>23</v>
      </c>
      <c r="D9688" s="10" t="s">
        <v>372</v>
      </c>
      <c r="E9688" s="10" t="s">
        <v>1550</v>
      </c>
      <c r="F9688" s="10" t="s">
        <v>47</v>
      </c>
      <c r="H9688" s="14">
        <v>340</v>
      </c>
    </row>
    <row r="9689" spans="1:8" ht="19.5" customHeight="1" x14ac:dyDescent="0.25">
      <c r="A9689" s="4">
        <v>45599</v>
      </c>
      <c r="B9689" s="3">
        <v>3104</v>
      </c>
      <c r="C9689" s="10" t="s">
        <v>23</v>
      </c>
      <c r="D9689" s="10" t="s">
        <v>372</v>
      </c>
      <c r="E9689" s="10" t="s">
        <v>1551</v>
      </c>
      <c r="F9689" s="10" t="s">
        <v>47</v>
      </c>
      <c r="H9689" s="14">
        <v>780</v>
      </c>
    </row>
    <row r="9690" spans="1:8" ht="19.5" customHeight="1" x14ac:dyDescent="0.25">
      <c r="A9690" s="4">
        <v>45599</v>
      </c>
      <c r="B9690" s="3">
        <v>3104</v>
      </c>
      <c r="C9690" s="10" t="s">
        <v>23</v>
      </c>
      <c r="D9690" s="10" t="s">
        <v>29</v>
      </c>
      <c r="E9690" s="10" t="s">
        <v>1552</v>
      </c>
      <c r="F9690" s="10" t="s">
        <v>47</v>
      </c>
      <c r="H9690" s="14">
        <v>280</v>
      </c>
    </row>
    <row r="9691" spans="1:8" ht="19.5" customHeight="1" x14ac:dyDescent="0.25">
      <c r="A9691" s="4">
        <v>45599</v>
      </c>
      <c r="B9691" s="3">
        <v>3104</v>
      </c>
      <c r="C9691" s="10" t="s">
        <v>172</v>
      </c>
      <c r="D9691" s="10" t="s">
        <v>1553</v>
      </c>
      <c r="H9691" s="14">
        <v>150</v>
      </c>
    </row>
    <row r="9692" spans="1:8" ht="19.5" customHeight="1" x14ac:dyDescent="0.25">
      <c r="A9692" s="4">
        <v>45599</v>
      </c>
      <c r="B9692" s="3">
        <v>3105</v>
      </c>
      <c r="C9692" s="10" t="s">
        <v>24</v>
      </c>
      <c r="D9692" s="10" t="s">
        <v>174</v>
      </c>
      <c r="G9692" s="10">
        <v>29</v>
      </c>
      <c r="H9692" s="14">
        <v>11600</v>
      </c>
    </row>
    <row r="9693" spans="1:8" ht="19.5" customHeight="1" x14ac:dyDescent="0.25">
      <c r="A9693" s="4">
        <v>45599</v>
      </c>
      <c r="B9693" s="3">
        <v>3105</v>
      </c>
      <c r="C9693" s="10" t="s">
        <v>23</v>
      </c>
      <c r="D9693" s="10" t="s">
        <v>192</v>
      </c>
      <c r="E9693" s="10" t="s">
        <v>1534</v>
      </c>
      <c r="H9693" s="14">
        <v>4000</v>
      </c>
    </row>
    <row r="9694" spans="1:8" ht="19.5" customHeight="1" x14ac:dyDescent="0.25">
      <c r="A9694" s="4">
        <v>45599</v>
      </c>
      <c r="B9694" s="3">
        <v>3105</v>
      </c>
      <c r="C9694" s="10" t="s">
        <v>23</v>
      </c>
      <c r="D9694" s="10" t="s">
        <v>22</v>
      </c>
      <c r="H9694" s="14">
        <v>200</v>
      </c>
    </row>
    <row r="9695" spans="1:8" ht="19.5" customHeight="1" x14ac:dyDescent="0.25">
      <c r="A9695" s="4">
        <v>45599</v>
      </c>
      <c r="B9695" s="3">
        <v>3105</v>
      </c>
      <c r="C9695" s="10" t="s">
        <v>24</v>
      </c>
      <c r="D9695" s="10" t="s">
        <v>60</v>
      </c>
      <c r="E9695" s="10" t="s">
        <v>350</v>
      </c>
      <c r="H9695" s="14">
        <v>300</v>
      </c>
    </row>
    <row r="9696" spans="1:8" ht="19.5" customHeight="1" x14ac:dyDescent="0.25">
      <c r="A9696" s="4">
        <v>45599</v>
      </c>
      <c r="B9696" s="3">
        <v>3106</v>
      </c>
      <c r="C9696" s="10" t="s">
        <v>23</v>
      </c>
      <c r="D9696" s="10" t="s">
        <v>265</v>
      </c>
      <c r="E9696" s="10" t="s">
        <v>900</v>
      </c>
      <c r="G9696" s="10">
        <v>3</v>
      </c>
      <c r="H9696" s="14">
        <v>1800</v>
      </c>
    </row>
    <row r="9697" spans="1:8" ht="19.5" customHeight="1" x14ac:dyDescent="0.25">
      <c r="A9697" s="4">
        <v>45599</v>
      </c>
      <c r="B9697" s="3">
        <v>3106</v>
      </c>
      <c r="C9697" s="10" t="s">
        <v>172</v>
      </c>
      <c r="D9697" s="10" t="s">
        <v>296</v>
      </c>
      <c r="G9697" s="10">
        <v>8</v>
      </c>
      <c r="H9697" s="14">
        <v>1000</v>
      </c>
    </row>
    <row r="9698" spans="1:8" ht="19.5" customHeight="1" x14ac:dyDescent="0.25">
      <c r="A9698" s="4">
        <v>45599</v>
      </c>
      <c r="B9698" s="3">
        <v>3106</v>
      </c>
      <c r="C9698" s="10" t="s">
        <v>23</v>
      </c>
      <c r="D9698" s="10" t="s">
        <v>74</v>
      </c>
      <c r="F9698" s="10" t="s">
        <v>47</v>
      </c>
      <c r="H9698" s="14">
        <v>1070</v>
      </c>
    </row>
    <row r="9699" spans="1:8" ht="19.5" customHeight="1" x14ac:dyDescent="0.25">
      <c r="A9699" s="4">
        <v>45599</v>
      </c>
      <c r="B9699" s="3">
        <v>3106</v>
      </c>
      <c r="C9699" s="10" t="s">
        <v>926</v>
      </c>
      <c r="D9699" s="10" t="s">
        <v>1554</v>
      </c>
      <c r="E9699" s="10" t="s">
        <v>1201</v>
      </c>
      <c r="G9699" s="10">
        <v>5</v>
      </c>
      <c r="H9699" s="14">
        <v>6000</v>
      </c>
    </row>
    <row r="9700" spans="1:8" ht="19.5" customHeight="1" x14ac:dyDescent="0.25">
      <c r="A9700" s="4">
        <v>45600</v>
      </c>
      <c r="B9700" s="3">
        <v>3107</v>
      </c>
      <c r="C9700" s="10" t="s">
        <v>23</v>
      </c>
      <c r="D9700" s="10" t="s">
        <v>372</v>
      </c>
      <c r="E9700" s="10" t="s">
        <v>1555</v>
      </c>
      <c r="F9700" s="10" t="s">
        <v>47</v>
      </c>
      <c r="H9700" s="14">
        <v>1000</v>
      </c>
    </row>
    <row r="9701" spans="1:8" ht="19.5" customHeight="1" x14ac:dyDescent="0.25">
      <c r="A9701" s="4">
        <v>45600</v>
      </c>
      <c r="B9701" s="3">
        <v>3107</v>
      </c>
      <c r="C9701" s="10" t="s">
        <v>23</v>
      </c>
      <c r="D9701" s="10" t="s">
        <v>20</v>
      </c>
      <c r="E9701" s="10" t="s">
        <v>350</v>
      </c>
      <c r="H9701" s="14">
        <v>900</v>
      </c>
    </row>
    <row r="9702" spans="1:8" ht="19.5" customHeight="1" x14ac:dyDescent="0.25">
      <c r="A9702" s="4">
        <v>45600</v>
      </c>
      <c r="B9702" s="3">
        <v>3107</v>
      </c>
      <c r="C9702" s="10" t="s">
        <v>23</v>
      </c>
      <c r="D9702" s="10" t="s">
        <v>20</v>
      </c>
      <c r="E9702" s="10" t="s">
        <v>44</v>
      </c>
      <c r="H9702" s="14">
        <v>340</v>
      </c>
    </row>
    <row r="9703" spans="1:8" ht="19.5" customHeight="1" x14ac:dyDescent="0.25">
      <c r="A9703" s="4">
        <v>45600</v>
      </c>
      <c r="B9703" s="3">
        <v>3107</v>
      </c>
      <c r="C9703" s="10" t="s">
        <v>172</v>
      </c>
      <c r="D9703" s="10" t="s">
        <v>295</v>
      </c>
      <c r="H9703" s="14">
        <v>100</v>
      </c>
    </row>
    <row r="9704" spans="1:8" ht="19.5" customHeight="1" x14ac:dyDescent="0.25">
      <c r="A9704" s="4">
        <v>45600</v>
      </c>
      <c r="B9704" s="3">
        <v>3108</v>
      </c>
      <c r="C9704" s="10" t="s">
        <v>24</v>
      </c>
      <c r="D9704" s="10" t="s">
        <v>174</v>
      </c>
      <c r="G9704" s="10">
        <v>25</v>
      </c>
      <c r="H9704" s="14">
        <v>10000</v>
      </c>
    </row>
    <row r="9705" spans="1:8" ht="19.5" customHeight="1" x14ac:dyDescent="0.25">
      <c r="A9705" s="4">
        <v>45600</v>
      </c>
      <c r="B9705" s="3">
        <v>3108</v>
      </c>
      <c r="C9705" s="10" t="s">
        <v>23</v>
      </c>
      <c r="D9705" s="10" t="s">
        <v>265</v>
      </c>
      <c r="E9705" s="10" t="s">
        <v>900</v>
      </c>
      <c r="H9705" s="14">
        <v>1200</v>
      </c>
    </row>
    <row r="9706" spans="1:8" ht="19.5" customHeight="1" x14ac:dyDescent="0.25">
      <c r="A9706" s="4">
        <v>45600</v>
      </c>
      <c r="B9706" s="3">
        <v>3108</v>
      </c>
      <c r="C9706" s="10" t="s">
        <v>23</v>
      </c>
      <c r="D9706" s="10" t="s">
        <v>64</v>
      </c>
      <c r="E9706" s="10" t="s">
        <v>1556</v>
      </c>
      <c r="H9706" s="14">
        <v>1300</v>
      </c>
    </row>
    <row r="9707" spans="1:8" ht="19.5" customHeight="1" x14ac:dyDescent="0.25">
      <c r="A9707" s="4">
        <v>45600</v>
      </c>
      <c r="B9707" s="3">
        <v>3109</v>
      </c>
      <c r="C9707" s="10" t="s">
        <v>23</v>
      </c>
      <c r="D9707" s="10" t="s">
        <v>192</v>
      </c>
      <c r="H9707" s="14">
        <v>500</v>
      </c>
    </row>
    <row r="9708" spans="1:8" ht="19.5" customHeight="1" x14ac:dyDescent="0.25">
      <c r="A9708" s="4">
        <v>45600</v>
      </c>
      <c r="B9708" s="3">
        <v>3109</v>
      </c>
      <c r="C9708" s="10" t="s">
        <v>23</v>
      </c>
      <c r="D9708" s="10" t="s">
        <v>22</v>
      </c>
      <c r="H9708" s="14">
        <v>130</v>
      </c>
    </row>
    <row r="9709" spans="1:8" ht="19.5" customHeight="1" x14ac:dyDescent="0.25">
      <c r="A9709" s="4">
        <v>45600</v>
      </c>
      <c r="B9709" s="3">
        <v>3109</v>
      </c>
      <c r="C9709" s="10" t="s">
        <v>23</v>
      </c>
      <c r="D9709" s="10" t="s">
        <v>192</v>
      </c>
      <c r="E9709" s="10" t="s">
        <v>826</v>
      </c>
      <c r="H9709" s="14">
        <v>200</v>
      </c>
    </row>
    <row r="9710" spans="1:8" ht="19.5" customHeight="1" x14ac:dyDescent="0.25">
      <c r="A9710" s="4">
        <v>45600</v>
      </c>
      <c r="B9710" s="3">
        <v>3109</v>
      </c>
      <c r="C9710" s="10" t="s">
        <v>23</v>
      </c>
      <c r="D9710" s="10" t="s">
        <v>22</v>
      </c>
      <c r="H9710" s="14">
        <v>140</v>
      </c>
    </row>
    <row r="9711" spans="1:8" ht="19.5" customHeight="1" x14ac:dyDescent="0.25">
      <c r="A9711" s="4">
        <v>45600</v>
      </c>
      <c r="B9711" s="3">
        <v>3110</v>
      </c>
      <c r="C9711" s="10" t="s">
        <v>23</v>
      </c>
      <c r="D9711" s="10" t="s">
        <v>192</v>
      </c>
      <c r="E9711" s="10" t="s">
        <v>1557</v>
      </c>
      <c r="H9711" s="14">
        <v>2500</v>
      </c>
    </row>
    <row r="9712" spans="1:8" ht="19.5" customHeight="1" x14ac:dyDescent="0.25">
      <c r="A9712" s="4">
        <v>45600</v>
      </c>
      <c r="B9712" s="3">
        <v>3110</v>
      </c>
      <c r="C9712" s="10" t="s">
        <v>23</v>
      </c>
      <c r="D9712" s="10" t="s">
        <v>64</v>
      </c>
      <c r="E9712" s="10" t="s">
        <v>206</v>
      </c>
      <c r="H9712" s="14">
        <v>500</v>
      </c>
    </row>
    <row r="9713" spans="1:8" ht="19.5" customHeight="1" x14ac:dyDescent="0.25">
      <c r="A9713" s="4">
        <v>45600</v>
      </c>
      <c r="B9713" s="3">
        <v>3110</v>
      </c>
      <c r="C9713" s="10" t="s">
        <v>926</v>
      </c>
      <c r="D9713" s="10" t="s">
        <v>1554</v>
      </c>
      <c r="E9713" s="10" t="s">
        <v>1201</v>
      </c>
      <c r="G9713" s="10">
        <v>9</v>
      </c>
      <c r="H9713" s="14">
        <v>10800</v>
      </c>
    </row>
    <row r="9714" spans="1:8" ht="19.5" customHeight="1" x14ac:dyDescent="0.25">
      <c r="A9714" s="4">
        <v>45600</v>
      </c>
      <c r="B9714" s="3">
        <v>3110</v>
      </c>
      <c r="C9714" s="10" t="s">
        <v>23</v>
      </c>
      <c r="D9714" s="10" t="s">
        <v>64</v>
      </c>
      <c r="H9714" s="14">
        <v>200</v>
      </c>
    </row>
    <row r="9715" spans="1:8" ht="19.5" customHeight="1" x14ac:dyDescent="0.25">
      <c r="A9715" s="4">
        <v>45600</v>
      </c>
      <c r="B9715" s="3">
        <v>3111</v>
      </c>
      <c r="C9715" s="10" t="s">
        <v>72</v>
      </c>
      <c r="D9715" s="10" t="s">
        <v>40</v>
      </c>
      <c r="E9715" s="10" t="s">
        <v>20</v>
      </c>
      <c r="F9715" s="10" t="s">
        <v>1202</v>
      </c>
      <c r="H9715" s="14">
        <v>4000</v>
      </c>
    </row>
    <row r="9716" spans="1:8" ht="19.5" customHeight="1" x14ac:dyDescent="0.25">
      <c r="A9716" s="4">
        <v>45600</v>
      </c>
      <c r="B9716" s="3">
        <v>3112</v>
      </c>
      <c r="C9716" s="10" t="s">
        <v>72</v>
      </c>
      <c r="D9716" s="10" t="s">
        <v>40</v>
      </c>
      <c r="E9716" s="10" t="s">
        <v>20</v>
      </c>
      <c r="F9716" s="10" t="s">
        <v>764</v>
      </c>
      <c r="H9716" s="14">
        <v>4000</v>
      </c>
    </row>
    <row r="9717" spans="1:8" ht="19.5" customHeight="1" x14ac:dyDescent="0.25">
      <c r="A9717" s="4">
        <v>45600</v>
      </c>
      <c r="B9717" s="3">
        <v>3113</v>
      </c>
      <c r="C9717" s="10" t="s">
        <v>172</v>
      </c>
      <c r="D9717" s="10" t="s">
        <v>296</v>
      </c>
      <c r="G9717" s="10">
        <v>10</v>
      </c>
      <c r="H9717" s="14">
        <v>1250</v>
      </c>
    </row>
    <row r="9718" spans="1:8" ht="19.5" customHeight="1" x14ac:dyDescent="0.25">
      <c r="A9718" s="4">
        <v>45600</v>
      </c>
      <c r="B9718" s="3">
        <v>3113</v>
      </c>
      <c r="C9718" s="10" t="s">
        <v>172</v>
      </c>
      <c r="D9718" s="10" t="s">
        <v>1553</v>
      </c>
      <c r="H9718" s="14">
        <v>100</v>
      </c>
    </row>
    <row r="9719" spans="1:8" ht="19.5" customHeight="1" x14ac:dyDescent="0.25">
      <c r="A9719" s="4">
        <v>45600</v>
      </c>
      <c r="B9719" s="3">
        <v>3113</v>
      </c>
      <c r="C9719" s="10" t="s">
        <v>23</v>
      </c>
      <c r="D9719" s="10" t="s">
        <v>29</v>
      </c>
      <c r="H9719" s="14">
        <v>390</v>
      </c>
    </row>
    <row r="9720" spans="1:8" ht="19.5" customHeight="1" x14ac:dyDescent="0.25">
      <c r="A9720" s="4">
        <v>45600</v>
      </c>
      <c r="B9720" s="3">
        <v>3113</v>
      </c>
      <c r="C9720" s="10" t="s">
        <v>24</v>
      </c>
      <c r="D9720" s="10" t="s">
        <v>60</v>
      </c>
      <c r="E9720" s="10" t="s">
        <v>350</v>
      </c>
      <c r="H9720" s="14">
        <v>300</v>
      </c>
    </row>
    <row r="9721" spans="1:8" ht="19.5" customHeight="1" x14ac:dyDescent="0.25">
      <c r="A9721" s="4">
        <v>45600</v>
      </c>
      <c r="B9721" s="3">
        <v>3114</v>
      </c>
      <c r="C9721" s="10" t="s">
        <v>23</v>
      </c>
      <c r="D9721" s="10" t="s">
        <v>192</v>
      </c>
      <c r="E9721" s="10" t="s">
        <v>211</v>
      </c>
      <c r="H9721" s="14">
        <v>15000</v>
      </c>
    </row>
    <row r="9722" spans="1:8" ht="19.5" customHeight="1" x14ac:dyDescent="0.25">
      <c r="A9722" s="4">
        <v>45601</v>
      </c>
      <c r="B9722" s="3">
        <v>3115</v>
      </c>
      <c r="C9722" s="10" t="s">
        <v>23</v>
      </c>
      <c r="D9722" s="10" t="s">
        <v>192</v>
      </c>
      <c r="E9722" s="10" t="s">
        <v>1558</v>
      </c>
      <c r="H9722" s="14">
        <v>600</v>
      </c>
    </row>
    <row r="9723" spans="1:8" ht="19.5" customHeight="1" x14ac:dyDescent="0.25">
      <c r="A9723" s="4">
        <v>45601</v>
      </c>
      <c r="B9723" s="3">
        <v>3115</v>
      </c>
      <c r="C9723" s="10" t="s">
        <v>24</v>
      </c>
      <c r="D9723" s="10" t="s">
        <v>60</v>
      </c>
      <c r="E9723" s="10" t="s">
        <v>900</v>
      </c>
      <c r="H9723" s="14">
        <v>200</v>
      </c>
    </row>
    <row r="9724" spans="1:8" ht="19.5" customHeight="1" x14ac:dyDescent="0.25">
      <c r="A9724" s="4">
        <v>45601</v>
      </c>
      <c r="B9724" s="3">
        <v>3115</v>
      </c>
      <c r="C9724" s="10" t="s">
        <v>23</v>
      </c>
      <c r="D9724" s="10" t="s">
        <v>564</v>
      </c>
      <c r="H9724" s="14">
        <v>50</v>
      </c>
    </row>
    <row r="9725" spans="1:8" ht="19.5" customHeight="1" x14ac:dyDescent="0.25">
      <c r="A9725" s="4">
        <v>45601</v>
      </c>
      <c r="B9725" s="3">
        <v>3115</v>
      </c>
      <c r="C9725" s="10" t="s">
        <v>23</v>
      </c>
      <c r="D9725" s="10" t="s">
        <v>1559</v>
      </c>
      <c r="H9725" s="14">
        <v>2000</v>
      </c>
    </row>
    <row r="9726" spans="1:8" ht="19.5" customHeight="1" x14ac:dyDescent="0.25">
      <c r="A9726" s="4">
        <v>45601</v>
      </c>
      <c r="B9726" s="3">
        <v>3116</v>
      </c>
      <c r="C9726" s="10" t="s">
        <v>72</v>
      </c>
      <c r="D9726" s="10" t="s">
        <v>40</v>
      </c>
      <c r="E9726" s="10" t="s">
        <v>20</v>
      </c>
      <c r="F9726" s="10" t="s">
        <v>764</v>
      </c>
      <c r="H9726" s="14">
        <v>4000</v>
      </c>
    </row>
    <row r="9727" spans="1:8" ht="19.5" customHeight="1" x14ac:dyDescent="0.25">
      <c r="A9727" s="4">
        <v>45601</v>
      </c>
      <c r="B9727" s="3">
        <v>3117</v>
      </c>
      <c r="C9727" s="10" t="s">
        <v>23</v>
      </c>
      <c r="D9727" s="10" t="s">
        <v>372</v>
      </c>
      <c r="H9727" s="14">
        <v>460</v>
      </c>
    </row>
    <row r="9728" spans="1:8" ht="19.5" customHeight="1" x14ac:dyDescent="0.25">
      <c r="A9728" s="4">
        <v>45601</v>
      </c>
      <c r="B9728" s="3">
        <v>3117</v>
      </c>
      <c r="C9728" s="10" t="s">
        <v>23</v>
      </c>
      <c r="D9728" s="10" t="s">
        <v>372</v>
      </c>
      <c r="H9728" s="14">
        <v>700</v>
      </c>
    </row>
    <row r="9729" spans="1:8" ht="19.5" customHeight="1" x14ac:dyDescent="0.25">
      <c r="A9729" s="4">
        <v>45601</v>
      </c>
      <c r="B9729" s="3">
        <v>3117</v>
      </c>
      <c r="C9729" s="10" t="s">
        <v>23</v>
      </c>
      <c r="D9729" s="10" t="s">
        <v>29</v>
      </c>
      <c r="H9729" s="14">
        <v>50</v>
      </c>
    </row>
    <row r="9730" spans="1:8" ht="19.5" customHeight="1" x14ac:dyDescent="0.25">
      <c r="A9730" s="4">
        <v>45601</v>
      </c>
      <c r="B9730" s="3">
        <v>3117</v>
      </c>
      <c r="C9730" s="10" t="s">
        <v>23</v>
      </c>
      <c r="D9730" s="10" t="s">
        <v>372</v>
      </c>
      <c r="H9730" s="14">
        <v>565</v>
      </c>
    </row>
    <row r="9731" spans="1:8" ht="19.5" customHeight="1" x14ac:dyDescent="0.25">
      <c r="A9731" s="4">
        <v>45601</v>
      </c>
      <c r="B9731" s="3">
        <v>3118</v>
      </c>
      <c r="C9731" s="10" t="s">
        <v>23</v>
      </c>
      <c r="D9731" s="10" t="s">
        <v>372</v>
      </c>
      <c r="E9731" s="10" t="s">
        <v>1560</v>
      </c>
      <c r="F9731" s="10" t="s">
        <v>47</v>
      </c>
      <c r="H9731" s="14">
        <v>850</v>
      </c>
    </row>
    <row r="9732" spans="1:8" ht="19.5" customHeight="1" x14ac:dyDescent="0.25">
      <c r="A9732" s="4">
        <v>45601</v>
      </c>
      <c r="B9732" s="3">
        <v>3118</v>
      </c>
      <c r="C9732" s="10" t="s">
        <v>23</v>
      </c>
      <c r="D9732" s="10" t="s">
        <v>372</v>
      </c>
      <c r="F9732" s="10" t="s">
        <v>47</v>
      </c>
      <c r="H9732" s="14">
        <v>6440</v>
      </c>
    </row>
    <row r="9733" spans="1:8" ht="19.5" customHeight="1" x14ac:dyDescent="0.25">
      <c r="A9733" s="4">
        <v>45601</v>
      </c>
      <c r="B9733" s="3">
        <v>3118</v>
      </c>
      <c r="C9733" s="10" t="s">
        <v>172</v>
      </c>
      <c r="D9733" s="10" t="s">
        <v>74</v>
      </c>
      <c r="E9733" s="10" t="s">
        <v>991</v>
      </c>
      <c r="H9733" s="14">
        <v>6650</v>
      </c>
    </row>
    <row r="9734" spans="1:8" ht="19.5" customHeight="1" x14ac:dyDescent="0.25">
      <c r="A9734" s="4">
        <v>45601</v>
      </c>
      <c r="B9734" s="3">
        <v>3118</v>
      </c>
      <c r="C9734" s="10" t="s">
        <v>23</v>
      </c>
      <c r="D9734" s="10" t="s">
        <v>265</v>
      </c>
      <c r="E9734" s="10" t="s">
        <v>900</v>
      </c>
      <c r="H9734" s="14">
        <v>600</v>
      </c>
    </row>
    <row r="9735" spans="1:8" ht="19.5" customHeight="1" x14ac:dyDescent="0.25">
      <c r="A9735" s="4">
        <v>45601</v>
      </c>
      <c r="B9735" s="3">
        <v>3119</v>
      </c>
      <c r="C9735" s="10" t="s">
        <v>24</v>
      </c>
      <c r="D9735" s="10" t="s">
        <v>174</v>
      </c>
      <c r="G9735" s="10">
        <v>25</v>
      </c>
      <c r="H9735" s="14">
        <v>10000</v>
      </c>
    </row>
    <row r="9736" spans="1:8" ht="19.5" customHeight="1" x14ac:dyDescent="0.25">
      <c r="A9736" s="4">
        <v>45601</v>
      </c>
      <c r="B9736" s="3">
        <v>3119</v>
      </c>
      <c r="C9736" s="10" t="s">
        <v>926</v>
      </c>
      <c r="D9736" s="10" t="s">
        <v>1554</v>
      </c>
      <c r="E9736" s="10" t="s">
        <v>1201</v>
      </c>
      <c r="G9736" s="10">
        <v>9</v>
      </c>
      <c r="H9736" s="14">
        <v>10800</v>
      </c>
    </row>
    <row r="9737" spans="1:8" ht="19.5" customHeight="1" x14ac:dyDescent="0.25">
      <c r="A9737" s="4">
        <v>45601</v>
      </c>
      <c r="B9737" s="3">
        <v>3119</v>
      </c>
      <c r="C9737" s="10" t="s">
        <v>926</v>
      </c>
      <c r="D9737" s="10" t="s">
        <v>58</v>
      </c>
      <c r="H9737" s="14">
        <v>3300</v>
      </c>
    </row>
    <row r="9738" spans="1:8" ht="19.5" customHeight="1" x14ac:dyDescent="0.25">
      <c r="A9738" s="4">
        <v>45601</v>
      </c>
      <c r="B9738" s="3">
        <v>3119</v>
      </c>
      <c r="C9738" s="10" t="s">
        <v>926</v>
      </c>
      <c r="D9738" s="10" t="s">
        <v>935</v>
      </c>
      <c r="E9738" s="10" t="s">
        <v>48</v>
      </c>
      <c r="H9738" s="14">
        <v>200</v>
      </c>
    </row>
    <row r="9739" spans="1:8" ht="19.5" customHeight="1" x14ac:dyDescent="0.25">
      <c r="A9739" s="4">
        <v>45601</v>
      </c>
      <c r="B9739" s="3">
        <v>3120</v>
      </c>
      <c r="C9739" s="10" t="s">
        <v>172</v>
      </c>
      <c r="D9739" s="10" t="s">
        <v>296</v>
      </c>
      <c r="G9739" s="10">
        <v>8</v>
      </c>
      <c r="H9739" s="14">
        <v>1000</v>
      </c>
    </row>
    <row r="9740" spans="1:8" ht="19.5" customHeight="1" x14ac:dyDescent="0.25">
      <c r="A9740" s="4">
        <v>45601</v>
      </c>
      <c r="B9740" s="3">
        <v>3120</v>
      </c>
      <c r="C9740" s="10" t="s">
        <v>23</v>
      </c>
      <c r="D9740" s="10" t="s">
        <v>192</v>
      </c>
      <c r="E9740" s="10" t="s">
        <v>211</v>
      </c>
      <c r="H9740" s="14">
        <v>500</v>
      </c>
    </row>
    <row r="9741" spans="1:8" ht="19.5" customHeight="1" x14ac:dyDescent="0.25">
      <c r="A9741" s="4">
        <v>45601</v>
      </c>
      <c r="B9741" s="3">
        <v>3120</v>
      </c>
      <c r="C9741" s="10" t="s">
        <v>23</v>
      </c>
      <c r="D9741" s="10" t="s">
        <v>192</v>
      </c>
      <c r="H9741" s="14">
        <v>300</v>
      </c>
    </row>
    <row r="9742" spans="1:8" ht="19.5" customHeight="1" x14ac:dyDescent="0.25">
      <c r="A9742" s="4">
        <v>45601</v>
      </c>
      <c r="B9742" s="3">
        <v>3120</v>
      </c>
      <c r="C9742" s="10" t="s">
        <v>24</v>
      </c>
      <c r="D9742" s="10" t="s">
        <v>60</v>
      </c>
      <c r="E9742" s="10" t="s">
        <v>350</v>
      </c>
      <c r="H9742" s="14">
        <v>400</v>
      </c>
    </row>
    <row r="9743" spans="1:8" ht="19.5" customHeight="1" x14ac:dyDescent="0.25">
      <c r="A9743" s="4">
        <v>45601</v>
      </c>
      <c r="B9743" s="3">
        <v>3121</v>
      </c>
      <c r="C9743" s="10" t="s">
        <v>72</v>
      </c>
      <c r="D9743" s="10" t="s">
        <v>40</v>
      </c>
      <c r="E9743" s="10" t="s">
        <v>1092</v>
      </c>
      <c r="F9743" s="10" t="s">
        <v>902</v>
      </c>
      <c r="H9743" s="14">
        <v>2000</v>
      </c>
    </row>
    <row r="9744" spans="1:8" ht="19.5" customHeight="1" x14ac:dyDescent="0.25">
      <c r="A9744" s="4">
        <v>45601</v>
      </c>
      <c r="B9744" s="3">
        <v>3122</v>
      </c>
      <c r="C9744" s="10" t="s">
        <v>23</v>
      </c>
      <c r="D9744" s="10" t="s">
        <v>839</v>
      </c>
      <c r="H9744" s="14">
        <v>2700</v>
      </c>
    </row>
    <row r="9745" spans="1:8" ht="19.5" customHeight="1" x14ac:dyDescent="0.25">
      <c r="A9745" s="4">
        <v>45601</v>
      </c>
      <c r="B9745" s="3">
        <v>3123</v>
      </c>
      <c r="C9745" s="10" t="s">
        <v>72</v>
      </c>
      <c r="D9745" s="10" t="s">
        <v>40</v>
      </c>
      <c r="E9745" s="10" t="s">
        <v>20</v>
      </c>
      <c r="F9745" s="10" t="s">
        <v>1202</v>
      </c>
      <c r="H9745" s="14">
        <v>3000</v>
      </c>
    </row>
    <row r="9746" spans="1:8" ht="19.5" customHeight="1" x14ac:dyDescent="0.25">
      <c r="A9746" s="4">
        <v>45602</v>
      </c>
      <c r="B9746" s="3">
        <v>3124</v>
      </c>
      <c r="C9746" s="10" t="s">
        <v>23</v>
      </c>
      <c r="D9746" s="10" t="s">
        <v>20</v>
      </c>
      <c r="E9746" s="10" t="s">
        <v>350</v>
      </c>
      <c r="H9746" s="14">
        <v>900</v>
      </c>
    </row>
    <row r="9747" spans="1:8" ht="19.5" customHeight="1" x14ac:dyDescent="0.25">
      <c r="A9747" s="4">
        <v>45602</v>
      </c>
      <c r="B9747" s="3">
        <v>3124</v>
      </c>
      <c r="C9747" s="10" t="s">
        <v>23</v>
      </c>
      <c r="D9747" s="10" t="s">
        <v>20</v>
      </c>
      <c r="E9747" s="10" t="s">
        <v>44</v>
      </c>
      <c r="H9747" s="14">
        <v>340</v>
      </c>
    </row>
    <row r="9748" spans="1:8" ht="19.5" customHeight="1" x14ac:dyDescent="0.25">
      <c r="A9748" s="4">
        <v>45602</v>
      </c>
      <c r="B9748" s="3">
        <v>3124</v>
      </c>
      <c r="C9748" s="10" t="s">
        <v>172</v>
      </c>
      <c r="D9748" s="10" t="s">
        <v>295</v>
      </c>
      <c r="H9748" s="14">
        <v>100</v>
      </c>
    </row>
    <row r="9749" spans="1:8" ht="19.5" customHeight="1" x14ac:dyDescent="0.25">
      <c r="A9749" s="4">
        <v>45602</v>
      </c>
      <c r="B9749" s="3">
        <v>3124</v>
      </c>
      <c r="C9749" s="10" t="s">
        <v>23</v>
      </c>
      <c r="D9749" s="10" t="s">
        <v>372</v>
      </c>
      <c r="H9749" s="14">
        <v>520</v>
      </c>
    </row>
    <row r="9750" spans="1:8" ht="19.5" customHeight="1" x14ac:dyDescent="0.25">
      <c r="A9750" s="4">
        <v>45602</v>
      </c>
      <c r="B9750" s="3">
        <v>3125</v>
      </c>
      <c r="C9750" s="10" t="s">
        <v>23</v>
      </c>
      <c r="D9750" s="10" t="s">
        <v>265</v>
      </c>
      <c r="E9750" s="10" t="s">
        <v>900</v>
      </c>
      <c r="H9750" s="14">
        <v>600</v>
      </c>
    </row>
    <row r="9751" spans="1:8" ht="19.5" customHeight="1" x14ac:dyDescent="0.25">
      <c r="A9751" s="4">
        <v>45602</v>
      </c>
      <c r="B9751" s="3">
        <v>3125</v>
      </c>
      <c r="C9751" s="10" t="s">
        <v>24</v>
      </c>
      <c r="D9751" s="10" t="s">
        <v>174</v>
      </c>
      <c r="G9751" s="10">
        <v>4</v>
      </c>
      <c r="H9751" s="14">
        <v>1600</v>
      </c>
    </row>
    <row r="9752" spans="1:8" ht="19.5" customHeight="1" x14ac:dyDescent="0.25">
      <c r="A9752" s="4">
        <v>45602</v>
      </c>
      <c r="B9752" s="3">
        <v>3125</v>
      </c>
      <c r="C9752" s="10" t="s">
        <v>172</v>
      </c>
      <c r="D9752" s="10" t="s">
        <v>296</v>
      </c>
      <c r="G9752" s="10">
        <v>6</v>
      </c>
      <c r="H9752" s="14">
        <v>750</v>
      </c>
    </row>
    <row r="9753" spans="1:8" ht="19.5" customHeight="1" x14ac:dyDescent="0.25">
      <c r="A9753" s="4">
        <v>45602</v>
      </c>
      <c r="B9753" s="3">
        <v>3125</v>
      </c>
      <c r="C9753" s="10" t="s">
        <v>23</v>
      </c>
      <c r="D9753" s="10" t="s">
        <v>372</v>
      </c>
      <c r="E9753" s="10" t="s">
        <v>1561</v>
      </c>
      <c r="F9753" s="10" t="s">
        <v>47</v>
      </c>
      <c r="H9753" s="14">
        <v>470</v>
      </c>
    </row>
    <row r="9754" spans="1:8" ht="19.5" customHeight="1" x14ac:dyDescent="0.25">
      <c r="A9754" s="4">
        <v>45602</v>
      </c>
      <c r="B9754" s="3">
        <v>3126</v>
      </c>
      <c r="C9754" s="10" t="s">
        <v>23</v>
      </c>
      <c r="D9754" s="10" t="s">
        <v>372</v>
      </c>
      <c r="E9754" s="10" t="s">
        <v>1560</v>
      </c>
      <c r="H9754" s="14">
        <v>150</v>
      </c>
    </row>
    <row r="9755" spans="1:8" ht="19.5" customHeight="1" x14ac:dyDescent="0.25">
      <c r="A9755" s="4">
        <v>45602</v>
      </c>
      <c r="B9755" s="3">
        <v>3126</v>
      </c>
      <c r="C9755" s="10" t="s">
        <v>24</v>
      </c>
      <c r="D9755" s="10" t="s">
        <v>60</v>
      </c>
      <c r="E9755" s="10" t="s">
        <v>350</v>
      </c>
      <c r="H9755" s="14">
        <v>300</v>
      </c>
    </row>
    <row r="9756" spans="1:8" ht="19.5" customHeight="1" x14ac:dyDescent="0.25">
      <c r="A9756" s="4">
        <v>45602</v>
      </c>
      <c r="B9756" s="3">
        <v>3126</v>
      </c>
      <c r="C9756" s="10" t="s">
        <v>23</v>
      </c>
      <c r="D9756" s="10" t="s">
        <v>64</v>
      </c>
      <c r="E9756" s="10" t="s">
        <v>1145</v>
      </c>
      <c r="H9756" s="14">
        <v>160</v>
      </c>
    </row>
    <row r="9757" spans="1:8" ht="19.5" customHeight="1" x14ac:dyDescent="0.25">
      <c r="A9757" s="4">
        <v>45602</v>
      </c>
      <c r="B9757" s="3">
        <v>3126</v>
      </c>
      <c r="C9757" s="10" t="s">
        <v>70</v>
      </c>
      <c r="D9757" s="10" t="s">
        <v>37</v>
      </c>
      <c r="E9757" s="10" t="s">
        <v>1541</v>
      </c>
      <c r="H9757" s="14">
        <v>4690</v>
      </c>
    </row>
    <row r="9758" spans="1:8" ht="19.5" customHeight="1" x14ac:dyDescent="0.25">
      <c r="A9758" s="4">
        <v>45603</v>
      </c>
      <c r="B9758" s="3">
        <v>3127</v>
      </c>
      <c r="C9758" s="10" t="s">
        <v>172</v>
      </c>
      <c r="D9758" s="10" t="s">
        <v>296</v>
      </c>
      <c r="G9758" s="10">
        <v>11</v>
      </c>
      <c r="H9758" s="14">
        <v>1370</v>
      </c>
    </row>
    <row r="9759" spans="1:8" ht="19.5" customHeight="1" x14ac:dyDescent="0.25">
      <c r="A9759" s="4">
        <v>45603</v>
      </c>
      <c r="B9759" s="3">
        <v>3127</v>
      </c>
      <c r="C9759" s="10" t="s">
        <v>172</v>
      </c>
      <c r="D9759" s="10" t="s">
        <v>22</v>
      </c>
      <c r="E9759" s="10" t="s">
        <v>991</v>
      </c>
      <c r="H9759" s="14">
        <v>100</v>
      </c>
    </row>
    <row r="9760" spans="1:8" ht="19.5" customHeight="1" x14ac:dyDescent="0.25">
      <c r="A9760" s="4">
        <v>45603</v>
      </c>
      <c r="B9760" s="3">
        <v>3127</v>
      </c>
      <c r="C9760" s="10" t="s">
        <v>24</v>
      </c>
      <c r="D9760" s="10" t="s">
        <v>174</v>
      </c>
      <c r="G9760" s="10">
        <v>14</v>
      </c>
      <c r="H9760" s="14">
        <v>5600</v>
      </c>
    </row>
    <row r="9761" spans="1:8" ht="19.5" customHeight="1" x14ac:dyDescent="0.25">
      <c r="A9761" s="4">
        <v>45603</v>
      </c>
      <c r="B9761" s="3">
        <v>3127</v>
      </c>
      <c r="C9761" s="10" t="s">
        <v>24</v>
      </c>
      <c r="D9761" s="10" t="s">
        <v>60</v>
      </c>
      <c r="E9761" s="10" t="s">
        <v>350</v>
      </c>
      <c r="H9761" s="14">
        <v>400</v>
      </c>
    </row>
    <row r="9762" spans="1:8" ht="19.5" customHeight="1" x14ac:dyDescent="0.25">
      <c r="A9762" s="4">
        <v>45603</v>
      </c>
      <c r="B9762" s="3">
        <v>3128</v>
      </c>
      <c r="C9762" s="10" t="s">
        <v>72</v>
      </c>
      <c r="D9762" s="10" t="s">
        <v>40</v>
      </c>
      <c r="E9762" s="10" t="s">
        <v>20</v>
      </c>
      <c r="F9762" s="10" t="s">
        <v>1202</v>
      </c>
      <c r="H9762" s="14">
        <v>3000</v>
      </c>
    </row>
    <row r="9763" spans="1:8" ht="19.5" customHeight="1" x14ac:dyDescent="0.25">
      <c r="A9763" s="4">
        <v>45603</v>
      </c>
      <c r="B9763" s="3">
        <v>3128</v>
      </c>
      <c r="C9763" s="10" t="s">
        <v>72</v>
      </c>
      <c r="D9763" s="10" t="s">
        <v>40</v>
      </c>
      <c r="E9763" s="10" t="s">
        <v>716</v>
      </c>
      <c r="F9763" s="10" t="s">
        <v>1202</v>
      </c>
      <c r="H9763" s="14">
        <v>2500</v>
      </c>
    </row>
    <row r="9764" spans="1:8" ht="19.5" customHeight="1" x14ac:dyDescent="0.25">
      <c r="A9764" s="4">
        <v>45603</v>
      </c>
      <c r="B9764" s="3">
        <v>3129</v>
      </c>
      <c r="C9764" s="10" t="s">
        <v>926</v>
      </c>
      <c r="D9764" s="10" t="s">
        <v>1554</v>
      </c>
      <c r="E9764" s="10" t="s">
        <v>1201</v>
      </c>
      <c r="G9764" s="10">
        <v>10</v>
      </c>
      <c r="H9764" s="14">
        <v>12000</v>
      </c>
    </row>
    <row r="9765" spans="1:8" ht="19.5" customHeight="1" x14ac:dyDescent="0.25">
      <c r="A9765" s="4">
        <v>45603</v>
      </c>
      <c r="B9765" s="3">
        <v>3129</v>
      </c>
      <c r="C9765" s="10" t="s">
        <v>23</v>
      </c>
      <c r="D9765" s="10" t="s">
        <v>372</v>
      </c>
      <c r="F9765" s="10" t="s">
        <v>47</v>
      </c>
      <c r="H9765" s="14">
        <v>140</v>
      </c>
    </row>
    <row r="9766" spans="1:8" ht="19.5" customHeight="1" x14ac:dyDescent="0.25">
      <c r="A9766" s="4">
        <v>45603</v>
      </c>
      <c r="B9766" s="3">
        <v>3129</v>
      </c>
      <c r="C9766" s="10" t="s">
        <v>23</v>
      </c>
      <c r="D9766" s="10" t="s">
        <v>372</v>
      </c>
      <c r="H9766" s="14">
        <v>150</v>
      </c>
    </row>
    <row r="9767" spans="1:8" ht="19.5" customHeight="1" x14ac:dyDescent="0.25">
      <c r="A9767" s="4">
        <v>45603</v>
      </c>
      <c r="B9767" s="3">
        <v>3129</v>
      </c>
      <c r="C9767" s="10" t="s">
        <v>23</v>
      </c>
      <c r="D9767" s="10" t="s">
        <v>848</v>
      </c>
      <c r="H9767" s="14">
        <v>1890</v>
      </c>
    </row>
    <row r="9768" spans="1:8" ht="19.5" customHeight="1" x14ac:dyDescent="0.25">
      <c r="A9768" s="4">
        <v>45603</v>
      </c>
      <c r="B9768" s="3">
        <v>3130</v>
      </c>
      <c r="C9768" s="10" t="s">
        <v>23</v>
      </c>
      <c r="D9768" s="10" t="s">
        <v>265</v>
      </c>
      <c r="E9768" s="10" t="s">
        <v>900</v>
      </c>
      <c r="H9768" s="14">
        <v>600</v>
      </c>
    </row>
    <row r="9769" spans="1:8" ht="19.5" customHeight="1" x14ac:dyDescent="0.25">
      <c r="A9769" s="4">
        <v>45603</v>
      </c>
      <c r="B9769" s="3">
        <v>3130</v>
      </c>
      <c r="C9769" s="10" t="s">
        <v>23</v>
      </c>
      <c r="D9769" s="10" t="s">
        <v>372</v>
      </c>
      <c r="E9769" s="10" t="s">
        <v>211</v>
      </c>
      <c r="H9769" s="14">
        <v>6200</v>
      </c>
    </row>
    <row r="9770" spans="1:8" ht="19.5" customHeight="1" x14ac:dyDescent="0.25">
      <c r="A9770" s="4">
        <v>45603</v>
      </c>
      <c r="B9770" s="3">
        <v>3130</v>
      </c>
      <c r="C9770" s="10" t="s">
        <v>23</v>
      </c>
      <c r="D9770" s="10" t="s">
        <v>192</v>
      </c>
      <c r="E9770" s="10" t="s">
        <v>211</v>
      </c>
      <c r="H9770" s="14">
        <v>1040</v>
      </c>
    </row>
    <row r="9771" spans="1:8" ht="19.5" customHeight="1" x14ac:dyDescent="0.25">
      <c r="A9771" s="4">
        <v>45603</v>
      </c>
      <c r="B9771" s="3">
        <v>3130</v>
      </c>
      <c r="C9771" s="10" t="s">
        <v>23</v>
      </c>
      <c r="D9771" s="10" t="s">
        <v>192</v>
      </c>
      <c r="E9771" s="10" t="s">
        <v>211</v>
      </c>
      <c r="H9771" s="14">
        <v>500</v>
      </c>
    </row>
    <row r="9772" spans="1:8" ht="19.5" customHeight="1" x14ac:dyDescent="0.25">
      <c r="A9772" s="4">
        <v>45603</v>
      </c>
      <c r="B9772" s="3">
        <v>3131</v>
      </c>
      <c r="C9772" s="10" t="s">
        <v>72</v>
      </c>
      <c r="D9772" s="10" t="s">
        <v>40</v>
      </c>
      <c r="E9772" s="10" t="s">
        <v>20</v>
      </c>
      <c r="F9772" s="10" t="s">
        <v>764</v>
      </c>
      <c r="H9772" s="14">
        <v>3920</v>
      </c>
    </row>
    <row r="9773" spans="1:8" ht="19.5" customHeight="1" x14ac:dyDescent="0.25">
      <c r="A9773" s="4">
        <v>45603</v>
      </c>
      <c r="B9773" s="3">
        <v>3131</v>
      </c>
      <c r="C9773" s="10" t="s">
        <v>72</v>
      </c>
      <c r="D9773" s="10" t="s">
        <v>40</v>
      </c>
      <c r="E9773" s="10" t="s">
        <v>716</v>
      </c>
      <c r="F9773" s="10" t="s">
        <v>764</v>
      </c>
      <c r="H9773" s="14">
        <v>3000</v>
      </c>
    </row>
    <row r="9774" spans="1:8" ht="19.5" customHeight="1" x14ac:dyDescent="0.25">
      <c r="A9774" s="4">
        <v>45603</v>
      </c>
      <c r="B9774" s="3">
        <v>3132</v>
      </c>
      <c r="C9774" s="10" t="s">
        <v>23</v>
      </c>
      <c r="D9774" s="10" t="s">
        <v>192</v>
      </c>
      <c r="E9774" s="10" t="s">
        <v>211</v>
      </c>
      <c r="H9774" s="14">
        <v>20000</v>
      </c>
    </row>
    <row r="9775" spans="1:8" ht="19.5" customHeight="1" x14ac:dyDescent="0.25">
      <c r="A9775" s="4">
        <v>45603</v>
      </c>
      <c r="B9775" s="3">
        <v>3132</v>
      </c>
      <c r="C9775" s="10" t="s">
        <v>23</v>
      </c>
      <c r="D9775" s="10" t="s">
        <v>192</v>
      </c>
      <c r="H9775" s="14">
        <v>150</v>
      </c>
    </row>
    <row r="9776" spans="1:8" ht="19.5" customHeight="1" x14ac:dyDescent="0.25">
      <c r="A9776" s="4">
        <v>45603</v>
      </c>
      <c r="B9776" s="3">
        <v>3132</v>
      </c>
      <c r="C9776" s="10" t="s">
        <v>23</v>
      </c>
      <c r="D9776" s="10" t="s">
        <v>192</v>
      </c>
      <c r="H9776" s="14">
        <v>500</v>
      </c>
    </row>
    <row r="9777" spans="1:8" ht="19.5" customHeight="1" x14ac:dyDescent="0.25">
      <c r="A9777" s="4">
        <v>45603</v>
      </c>
      <c r="B9777" s="3">
        <v>3132</v>
      </c>
      <c r="C9777" s="10" t="s">
        <v>23</v>
      </c>
      <c r="D9777" s="10" t="s">
        <v>64</v>
      </c>
      <c r="E9777" s="10" t="s">
        <v>1145</v>
      </c>
      <c r="H9777" s="14">
        <v>500</v>
      </c>
    </row>
    <row r="9778" spans="1:8" ht="19.5" customHeight="1" x14ac:dyDescent="0.25">
      <c r="A9778" s="4">
        <v>45604</v>
      </c>
      <c r="B9778" s="3">
        <v>3133</v>
      </c>
      <c r="C9778" s="10" t="s">
        <v>23</v>
      </c>
      <c r="D9778" s="10" t="s">
        <v>20</v>
      </c>
      <c r="E9778" s="10" t="s">
        <v>350</v>
      </c>
      <c r="H9778" s="14">
        <v>900</v>
      </c>
    </row>
    <row r="9779" spans="1:8" ht="19.5" customHeight="1" x14ac:dyDescent="0.25">
      <c r="A9779" s="4">
        <v>45604</v>
      </c>
      <c r="B9779" s="3">
        <v>3133</v>
      </c>
      <c r="C9779" s="10" t="s">
        <v>23</v>
      </c>
      <c r="D9779" s="10" t="s">
        <v>20</v>
      </c>
      <c r="E9779" s="10" t="s">
        <v>44</v>
      </c>
      <c r="H9779" s="14">
        <v>340</v>
      </c>
    </row>
    <row r="9780" spans="1:8" ht="19.5" customHeight="1" x14ac:dyDescent="0.25">
      <c r="A9780" s="4">
        <v>45604</v>
      </c>
      <c r="B9780" s="3">
        <v>3133</v>
      </c>
      <c r="C9780" s="10" t="s">
        <v>172</v>
      </c>
      <c r="D9780" s="10" t="s">
        <v>295</v>
      </c>
      <c r="H9780" s="14">
        <v>100</v>
      </c>
    </row>
    <row r="9781" spans="1:8" ht="19.5" customHeight="1" x14ac:dyDescent="0.25">
      <c r="A9781" s="4">
        <v>45604</v>
      </c>
      <c r="B9781" s="3">
        <v>3133</v>
      </c>
      <c r="C9781" s="10" t="s">
        <v>23</v>
      </c>
      <c r="D9781" s="10" t="s">
        <v>295</v>
      </c>
      <c r="H9781" s="14">
        <v>100</v>
      </c>
    </row>
    <row r="9782" spans="1:8" ht="19.5" customHeight="1" x14ac:dyDescent="0.25">
      <c r="A9782" s="4">
        <v>45604</v>
      </c>
      <c r="B9782" s="3">
        <v>3134</v>
      </c>
      <c r="C9782" s="10" t="s">
        <v>24</v>
      </c>
      <c r="D9782" s="10" t="s">
        <v>174</v>
      </c>
      <c r="G9782" s="10">
        <v>8</v>
      </c>
      <c r="H9782" s="14">
        <v>3200</v>
      </c>
    </row>
    <row r="9783" spans="1:8" ht="19.5" customHeight="1" x14ac:dyDescent="0.25">
      <c r="A9783" s="4">
        <v>45604</v>
      </c>
      <c r="B9783" s="3">
        <v>3134</v>
      </c>
      <c r="C9783" s="10" t="s">
        <v>23</v>
      </c>
      <c r="D9783" s="10" t="s">
        <v>29</v>
      </c>
      <c r="E9783" s="10" t="s">
        <v>361</v>
      </c>
      <c r="H9783" s="14">
        <v>300</v>
      </c>
    </row>
    <row r="9784" spans="1:8" ht="19.5" customHeight="1" x14ac:dyDescent="0.25">
      <c r="A9784" s="4">
        <v>45604</v>
      </c>
      <c r="B9784" s="3">
        <v>3134</v>
      </c>
      <c r="C9784" s="10" t="s">
        <v>23</v>
      </c>
      <c r="D9784" s="10" t="s">
        <v>192</v>
      </c>
      <c r="E9784" s="10" t="s">
        <v>826</v>
      </c>
      <c r="H9784" s="14">
        <v>160</v>
      </c>
    </row>
    <row r="9785" spans="1:8" ht="19.5" customHeight="1" x14ac:dyDescent="0.25">
      <c r="A9785" s="4">
        <v>45604</v>
      </c>
      <c r="B9785" s="3">
        <v>3134</v>
      </c>
      <c r="C9785" s="10" t="s">
        <v>23</v>
      </c>
      <c r="D9785" s="10" t="s">
        <v>564</v>
      </c>
      <c r="H9785" s="14">
        <v>100</v>
      </c>
    </row>
    <row r="9786" spans="1:8" ht="19.5" customHeight="1" x14ac:dyDescent="0.25">
      <c r="A9786" s="4">
        <v>45604</v>
      </c>
      <c r="B9786" s="3">
        <v>3135</v>
      </c>
      <c r="C9786" s="10" t="s">
        <v>72</v>
      </c>
      <c r="D9786" s="10" t="s">
        <v>40</v>
      </c>
      <c r="E9786" s="10" t="s">
        <v>716</v>
      </c>
      <c r="F9786" s="10" t="s">
        <v>764</v>
      </c>
      <c r="H9786" s="14">
        <v>6900</v>
      </c>
    </row>
    <row r="9787" spans="1:8" ht="19.5" customHeight="1" x14ac:dyDescent="0.25">
      <c r="A9787" s="4">
        <v>45604</v>
      </c>
      <c r="B9787" s="3">
        <v>3136</v>
      </c>
      <c r="C9787" s="10" t="s">
        <v>72</v>
      </c>
      <c r="D9787" s="10" t="s">
        <v>40</v>
      </c>
      <c r="E9787" s="10" t="s">
        <v>716</v>
      </c>
      <c r="F9787" s="10" t="s">
        <v>1202</v>
      </c>
      <c r="H9787" s="14">
        <v>5830</v>
      </c>
    </row>
    <row r="9788" spans="1:8" ht="19.5" customHeight="1" x14ac:dyDescent="0.25">
      <c r="A9788" s="4">
        <v>45604</v>
      </c>
      <c r="B9788" s="3">
        <v>3137</v>
      </c>
      <c r="C9788" s="10" t="s">
        <v>172</v>
      </c>
      <c r="D9788" s="10" t="s">
        <v>296</v>
      </c>
      <c r="G9788" s="10">
        <v>9</v>
      </c>
      <c r="H9788" s="14">
        <v>1120</v>
      </c>
    </row>
    <row r="9789" spans="1:8" ht="19.5" customHeight="1" x14ac:dyDescent="0.25">
      <c r="A9789" s="4">
        <v>45604</v>
      </c>
      <c r="B9789" s="3">
        <v>3137</v>
      </c>
      <c r="C9789" s="10" t="s">
        <v>24</v>
      </c>
      <c r="D9789" s="10" t="s">
        <v>60</v>
      </c>
      <c r="E9789" s="10" t="s">
        <v>350</v>
      </c>
      <c r="H9789" s="14">
        <v>300</v>
      </c>
    </row>
    <row r="9790" spans="1:8" ht="19.5" customHeight="1" x14ac:dyDescent="0.25">
      <c r="A9790" s="4">
        <v>45604</v>
      </c>
      <c r="B9790" s="3">
        <v>3137</v>
      </c>
      <c r="C9790" s="10" t="s">
        <v>23</v>
      </c>
      <c r="D9790" s="10" t="s">
        <v>372</v>
      </c>
      <c r="F9790" s="10" t="s">
        <v>47</v>
      </c>
      <c r="H9790" s="14">
        <v>5000</v>
      </c>
    </row>
    <row r="9791" spans="1:8" ht="19.5" customHeight="1" x14ac:dyDescent="0.25">
      <c r="A9791" s="4">
        <v>45605</v>
      </c>
      <c r="B9791" s="3">
        <v>3138</v>
      </c>
      <c r="C9791" s="10" t="s">
        <v>23</v>
      </c>
      <c r="D9791" s="10" t="s">
        <v>192</v>
      </c>
      <c r="E9791" s="10" t="s">
        <v>1558</v>
      </c>
      <c r="H9791" s="14">
        <v>300</v>
      </c>
    </row>
    <row r="9792" spans="1:8" ht="19.5" customHeight="1" x14ac:dyDescent="0.25">
      <c r="A9792" s="4">
        <v>45605</v>
      </c>
      <c r="B9792" s="3">
        <v>3138</v>
      </c>
      <c r="C9792" s="10" t="s">
        <v>23</v>
      </c>
      <c r="D9792" s="10" t="s">
        <v>372</v>
      </c>
      <c r="H9792" s="14">
        <v>500</v>
      </c>
    </row>
    <row r="9793" spans="1:8" ht="19.5" customHeight="1" x14ac:dyDescent="0.25">
      <c r="A9793" s="4">
        <v>45605</v>
      </c>
      <c r="B9793" s="3">
        <v>3138</v>
      </c>
      <c r="C9793" s="10" t="s">
        <v>23</v>
      </c>
      <c r="D9793" s="10" t="s">
        <v>372</v>
      </c>
      <c r="H9793" s="14">
        <v>1440</v>
      </c>
    </row>
    <row r="9794" spans="1:8" ht="19.5" customHeight="1" x14ac:dyDescent="0.25">
      <c r="A9794" s="4">
        <v>45605</v>
      </c>
      <c r="B9794" s="3">
        <v>3138</v>
      </c>
      <c r="C9794" s="10" t="s">
        <v>23</v>
      </c>
      <c r="D9794" s="10" t="s">
        <v>372</v>
      </c>
      <c r="E9794" s="10" t="s">
        <v>605</v>
      </c>
      <c r="H9794" s="14">
        <v>5900</v>
      </c>
    </row>
    <row r="9795" spans="1:8" ht="19.5" customHeight="1" x14ac:dyDescent="0.25">
      <c r="A9795" s="4">
        <v>45605</v>
      </c>
      <c r="B9795" s="3">
        <v>3139</v>
      </c>
      <c r="C9795" s="10" t="s">
        <v>24</v>
      </c>
      <c r="D9795" s="10" t="s">
        <v>174</v>
      </c>
      <c r="G9795" s="10">
        <v>16</v>
      </c>
      <c r="H9795" s="14">
        <v>6400</v>
      </c>
    </row>
    <row r="9796" spans="1:8" ht="19.5" customHeight="1" x14ac:dyDescent="0.25">
      <c r="A9796" s="4">
        <v>45605</v>
      </c>
      <c r="B9796" s="3">
        <v>3139</v>
      </c>
      <c r="C9796" s="10" t="s">
        <v>23</v>
      </c>
      <c r="D9796" s="10" t="s">
        <v>265</v>
      </c>
      <c r="E9796" s="10" t="s">
        <v>900</v>
      </c>
      <c r="H9796" s="14">
        <v>600</v>
      </c>
    </row>
    <row r="9797" spans="1:8" ht="19.5" customHeight="1" x14ac:dyDescent="0.25">
      <c r="A9797" s="4">
        <v>45605</v>
      </c>
      <c r="B9797" s="3">
        <v>3139</v>
      </c>
      <c r="C9797" s="10" t="s">
        <v>24</v>
      </c>
      <c r="D9797" s="10" t="s">
        <v>60</v>
      </c>
      <c r="E9797" s="10" t="s">
        <v>350</v>
      </c>
      <c r="H9797" s="14">
        <v>300</v>
      </c>
    </row>
    <row r="9798" spans="1:8" ht="19.5" customHeight="1" x14ac:dyDescent="0.25">
      <c r="A9798" s="4">
        <v>45605</v>
      </c>
      <c r="B9798" s="3">
        <v>3139</v>
      </c>
      <c r="C9798" s="10" t="s">
        <v>23</v>
      </c>
      <c r="D9798" s="10" t="s">
        <v>372</v>
      </c>
      <c r="E9798" s="10" t="s">
        <v>1562</v>
      </c>
      <c r="H9798" s="14">
        <v>250</v>
      </c>
    </row>
    <row r="9799" spans="1:8" ht="19.5" customHeight="1" x14ac:dyDescent="0.25">
      <c r="A9799" s="4">
        <v>45605</v>
      </c>
      <c r="B9799" s="3">
        <v>3140</v>
      </c>
      <c r="C9799" s="10" t="s">
        <v>172</v>
      </c>
      <c r="D9799" s="10" t="s">
        <v>296</v>
      </c>
      <c r="G9799" s="10">
        <v>9</v>
      </c>
      <c r="H9799" s="14">
        <v>1120</v>
      </c>
    </row>
    <row r="9800" spans="1:8" ht="19.5" customHeight="1" x14ac:dyDescent="0.25">
      <c r="A9800" s="4">
        <v>45605</v>
      </c>
      <c r="B9800" s="3">
        <v>3140</v>
      </c>
      <c r="C9800" s="10" t="s">
        <v>23</v>
      </c>
      <c r="D9800" s="10" t="s">
        <v>22</v>
      </c>
      <c r="H9800" s="14">
        <v>100</v>
      </c>
    </row>
    <row r="9801" spans="1:8" ht="19.5" customHeight="1" x14ac:dyDescent="0.25">
      <c r="A9801" s="4">
        <v>45605</v>
      </c>
      <c r="B9801" s="3">
        <v>3140</v>
      </c>
      <c r="C9801" s="10" t="s">
        <v>23</v>
      </c>
      <c r="D9801" s="10" t="s">
        <v>372</v>
      </c>
      <c r="E9801" s="10" t="s">
        <v>1560</v>
      </c>
      <c r="H9801" s="14">
        <v>1670</v>
      </c>
    </row>
    <row r="9802" spans="1:8" ht="19.5" customHeight="1" x14ac:dyDescent="0.25">
      <c r="A9802" s="4">
        <v>45605</v>
      </c>
      <c r="B9802" s="3">
        <v>3141</v>
      </c>
      <c r="C9802" s="10" t="s">
        <v>72</v>
      </c>
      <c r="D9802" s="10" t="s">
        <v>40</v>
      </c>
      <c r="E9802" s="10" t="s">
        <v>716</v>
      </c>
      <c r="F9802" s="10" t="s">
        <v>1202</v>
      </c>
      <c r="H9802" s="14">
        <v>7990</v>
      </c>
    </row>
    <row r="9803" spans="1:8" ht="19.5" customHeight="1" x14ac:dyDescent="0.25">
      <c r="A9803" s="4">
        <v>45605</v>
      </c>
      <c r="B9803" s="3">
        <v>3142</v>
      </c>
      <c r="C9803" s="10" t="s">
        <v>72</v>
      </c>
      <c r="D9803" s="10" t="s">
        <v>40</v>
      </c>
      <c r="E9803" s="10" t="s">
        <v>716</v>
      </c>
      <c r="F9803" s="10" t="s">
        <v>764</v>
      </c>
      <c r="H9803" s="14">
        <v>8770</v>
      </c>
    </row>
    <row r="9804" spans="1:8" ht="19.5" customHeight="1" x14ac:dyDescent="0.25">
      <c r="A9804" s="4">
        <v>45606</v>
      </c>
      <c r="B9804" s="3">
        <v>3143</v>
      </c>
      <c r="C9804" s="10" t="s">
        <v>24</v>
      </c>
      <c r="D9804" s="10" t="s">
        <v>513</v>
      </c>
      <c r="E9804" s="10" t="s">
        <v>1563</v>
      </c>
      <c r="H9804" s="14">
        <v>3000</v>
      </c>
    </row>
    <row r="9805" spans="1:8" ht="19.5" customHeight="1" x14ac:dyDescent="0.25">
      <c r="A9805" s="4">
        <v>45606</v>
      </c>
      <c r="B9805" s="3">
        <v>3143</v>
      </c>
      <c r="C9805" s="10" t="s">
        <v>23</v>
      </c>
      <c r="D9805" s="10" t="s">
        <v>407</v>
      </c>
      <c r="H9805" s="14">
        <v>200</v>
      </c>
    </row>
    <row r="9806" spans="1:8" ht="19.5" customHeight="1" x14ac:dyDescent="0.25">
      <c r="A9806" s="4">
        <v>45606</v>
      </c>
      <c r="B9806" s="3">
        <v>3143</v>
      </c>
      <c r="C9806" s="10" t="s">
        <v>23</v>
      </c>
      <c r="D9806" s="10" t="s">
        <v>20</v>
      </c>
      <c r="E9806" s="10" t="s">
        <v>350</v>
      </c>
      <c r="H9806" s="14">
        <v>900</v>
      </c>
    </row>
    <row r="9807" spans="1:8" ht="19.5" customHeight="1" x14ac:dyDescent="0.25">
      <c r="A9807" s="4">
        <v>45606</v>
      </c>
      <c r="B9807" s="3">
        <v>3143</v>
      </c>
      <c r="C9807" s="10" t="s">
        <v>23</v>
      </c>
      <c r="D9807" s="10" t="s">
        <v>20</v>
      </c>
      <c r="E9807" s="10" t="s">
        <v>44</v>
      </c>
      <c r="H9807" s="14">
        <v>340</v>
      </c>
    </row>
    <row r="9808" spans="1:8" ht="19.5" customHeight="1" x14ac:dyDescent="0.25">
      <c r="A9808" s="4">
        <v>45606</v>
      </c>
      <c r="B9808" s="3">
        <v>3144</v>
      </c>
      <c r="C9808" s="10" t="s">
        <v>23</v>
      </c>
      <c r="D9808" s="10" t="s">
        <v>192</v>
      </c>
      <c r="E9808" s="10" t="s">
        <v>1564</v>
      </c>
      <c r="H9808" s="14">
        <v>12000</v>
      </c>
    </row>
    <row r="9809" spans="1:8" ht="19.5" customHeight="1" x14ac:dyDescent="0.25">
      <c r="A9809" s="4">
        <v>45606</v>
      </c>
      <c r="B9809" s="3">
        <v>3144</v>
      </c>
      <c r="C9809" s="10" t="s">
        <v>172</v>
      </c>
      <c r="D9809" s="10" t="s">
        <v>295</v>
      </c>
      <c r="H9809" s="14">
        <v>100</v>
      </c>
    </row>
    <row r="9810" spans="1:8" ht="19.5" customHeight="1" x14ac:dyDescent="0.25">
      <c r="A9810" s="4">
        <v>45606</v>
      </c>
      <c r="B9810" s="3">
        <v>3144</v>
      </c>
      <c r="C9810" s="10" t="s">
        <v>24</v>
      </c>
      <c r="D9810" s="10" t="s">
        <v>174</v>
      </c>
      <c r="G9810" s="10">
        <v>27</v>
      </c>
      <c r="H9810" s="14">
        <v>10800</v>
      </c>
    </row>
    <row r="9811" spans="1:8" ht="19.5" customHeight="1" x14ac:dyDescent="0.25">
      <c r="A9811" s="4">
        <v>45606</v>
      </c>
      <c r="B9811" s="3">
        <v>3144</v>
      </c>
      <c r="C9811" s="10" t="s">
        <v>23</v>
      </c>
      <c r="D9811" s="10" t="s">
        <v>22</v>
      </c>
      <c r="H9811" s="14">
        <v>100</v>
      </c>
    </row>
    <row r="9812" spans="1:8" ht="19.5" customHeight="1" x14ac:dyDescent="0.25">
      <c r="A9812" s="4">
        <v>45606</v>
      </c>
      <c r="B9812" s="3">
        <v>3145</v>
      </c>
      <c r="C9812" s="10" t="s">
        <v>24</v>
      </c>
      <c r="D9812" s="10" t="s">
        <v>513</v>
      </c>
      <c r="E9812" s="10" t="s">
        <v>279</v>
      </c>
      <c r="H9812" s="14">
        <v>100</v>
      </c>
    </row>
    <row r="9813" spans="1:8" ht="19.5" customHeight="1" x14ac:dyDescent="0.25">
      <c r="A9813" s="4">
        <v>45606</v>
      </c>
      <c r="B9813" s="3">
        <v>3145</v>
      </c>
      <c r="C9813" s="10" t="s">
        <v>23</v>
      </c>
      <c r="D9813" s="10" t="s">
        <v>848</v>
      </c>
      <c r="E9813" s="10" t="s">
        <v>192</v>
      </c>
      <c r="H9813" s="14">
        <v>10000</v>
      </c>
    </row>
    <row r="9814" spans="1:8" ht="19.5" customHeight="1" x14ac:dyDescent="0.25">
      <c r="A9814" s="4">
        <v>45606</v>
      </c>
      <c r="B9814" s="3">
        <v>3145</v>
      </c>
      <c r="C9814" s="10" t="s">
        <v>23</v>
      </c>
      <c r="D9814" s="10" t="s">
        <v>372</v>
      </c>
      <c r="E9814" s="10" t="s">
        <v>1565</v>
      </c>
      <c r="H9814" s="14">
        <v>600</v>
      </c>
    </row>
    <row r="9815" spans="1:8" ht="19.5" customHeight="1" x14ac:dyDescent="0.25">
      <c r="A9815" s="4">
        <v>45606</v>
      </c>
      <c r="B9815" s="3">
        <v>3145</v>
      </c>
      <c r="C9815" s="10" t="s">
        <v>24</v>
      </c>
      <c r="D9815" s="10" t="s">
        <v>60</v>
      </c>
      <c r="E9815" s="10" t="s">
        <v>350</v>
      </c>
      <c r="H9815" s="14">
        <v>400</v>
      </c>
    </row>
    <row r="9816" spans="1:8" ht="19.5" customHeight="1" x14ac:dyDescent="0.25">
      <c r="A9816" s="4">
        <v>45606</v>
      </c>
      <c r="B9816" s="3">
        <v>3146</v>
      </c>
      <c r="C9816" s="10" t="s">
        <v>23</v>
      </c>
      <c r="D9816" s="10" t="s">
        <v>265</v>
      </c>
      <c r="E9816" s="10" t="s">
        <v>900</v>
      </c>
      <c r="H9816" s="14">
        <v>1200</v>
      </c>
    </row>
    <row r="9817" spans="1:8" ht="19.5" customHeight="1" x14ac:dyDescent="0.25">
      <c r="A9817" s="4">
        <v>45606</v>
      </c>
      <c r="B9817" s="3">
        <v>3146</v>
      </c>
      <c r="C9817" s="10" t="s">
        <v>24</v>
      </c>
      <c r="D9817" s="10" t="s">
        <v>513</v>
      </c>
      <c r="E9817" s="10" t="s">
        <v>992</v>
      </c>
      <c r="H9817" s="14">
        <v>400</v>
      </c>
    </row>
    <row r="9818" spans="1:8" ht="19.5" customHeight="1" x14ac:dyDescent="0.25">
      <c r="A9818" s="4">
        <v>45606</v>
      </c>
      <c r="B9818" s="3">
        <v>3146</v>
      </c>
      <c r="C9818" s="10" t="s">
        <v>23</v>
      </c>
      <c r="D9818" s="10" t="s">
        <v>192</v>
      </c>
      <c r="E9818" s="10" t="s">
        <v>826</v>
      </c>
      <c r="H9818" s="14">
        <v>200</v>
      </c>
    </row>
    <row r="9819" spans="1:8" ht="19.5" customHeight="1" x14ac:dyDescent="0.25">
      <c r="A9819" s="4">
        <v>45606</v>
      </c>
      <c r="B9819" s="3">
        <v>3146</v>
      </c>
      <c r="C9819" s="10" t="s">
        <v>23</v>
      </c>
      <c r="D9819" s="10" t="s">
        <v>192</v>
      </c>
      <c r="H9819" s="14">
        <v>1500</v>
      </c>
    </row>
    <row r="9820" spans="1:8" ht="19.5" customHeight="1" x14ac:dyDescent="0.25">
      <c r="A9820" s="4">
        <v>45606</v>
      </c>
      <c r="B9820" s="3">
        <v>3147</v>
      </c>
      <c r="C9820" s="10" t="s">
        <v>72</v>
      </c>
      <c r="D9820" s="10" t="s">
        <v>40</v>
      </c>
      <c r="E9820" s="10" t="s">
        <v>716</v>
      </c>
      <c r="F9820" s="10" t="s">
        <v>764</v>
      </c>
      <c r="H9820" s="14">
        <v>8580</v>
      </c>
    </row>
    <row r="9821" spans="1:8" ht="19.5" customHeight="1" x14ac:dyDescent="0.25">
      <c r="A9821" s="4">
        <v>45606</v>
      </c>
      <c r="B9821" s="3">
        <v>3148</v>
      </c>
      <c r="C9821" s="10" t="s">
        <v>72</v>
      </c>
      <c r="D9821" s="10" t="s">
        <v>40</v>
      </c>
      <c r="E9821" s="10" t="s">
        <v>716</v>
      </c>
      <c r="F9821" s="10" t="s">
        <v>1202</v>
      </c>
      <c r="H9821" s="14">
        <v>8500</v>
      </c>
    </row>
    <row r="9822" spans="1:8" ht="19.5" customHeight="1" x14ac:dyDescent="0.25">
      <c r="A9822" s="4">
        <v>45607</v>
      </c>
      <c r="B9822" s="3">
        <v>3149</v>
      </c>
      <c r="C9822" s="10" t="s">
        <v>26</v>
      </c>
      <c r="D9822" s="10" t="s">
        <v>274</v>
      </c>
      <c r="E9822" s="10" t="s">
        <v>1566</v>
      </c>
      <c r="F9822" s="10" t="s">
        <v>217</v>
      </c>
      <c r="H9822" s="14">
        <v>3500</v>
      </c>
    </row>
    <row r="9823" spans="1:8" ht="19.5" customHeight="1" x14ac:dyDescent="0.25">
      <c r="A9823" s="4">
        <v>45607</v>
      </c>
      <c r="B9823" s="3">
        <v>3150</v>
      </c>
      <c r="C9823" s="10" t="s">
        <v>23</v>
      </c>
      <c r="D9823" s="10" t="s">
        <v>372</v>
      </c>
      <c r="E9823" s="10" t="s">
        <v>1561</v>
      </c>
      <c r="F9823" s="10" t="s">
        <v>47</v>
      </c>
      <c r="H9823" s="14">
        <v>120</v>
      </c>
    </row>
    <row r="9824" spans="1:8" ht="19.5" customHeight="1" x14ac:dyDescent="0.25">
      <c r="A9824" s="4">
        <v>45607</v>
      </c>
      <c r="B9824" s="3">
        <v>3150</v>
      </c>
      <c r="C9824" s="10" t="s">
        <v>23</v>
      </c>
      <c r="D9824" s="10" t="s">
        <v>372</v>
      </c>
      <c r="E9824" s="10" t="s">
        <v>1165</v>
      </c>
      <c r="F9824" s="10" t="s">
        <v>47</v>
      </c>
      <c r="H9824" s="14">
        <v>1410</v>
      </c>
    </row>
    <row r="9825" spans="1:8" ht="19.5" customHeight="1" x14ac:dyDescent="0.25">
      <c r="A9825" s="4">
        <v>45607</v>
      </c>
      <c r="B9825" s="3">
        <v>3150</v>
      </c>
      <c r="C9825" s="10" t="s">
        <v>24</v>
      </c>
      <c r="D9825" s="10" t="s">
        <v>174</v>
      </c>
      <c r="G9825" s="10">
        <v>22</v>
      </c>
      <c r="H9825" s="14">
        <v>8800</v>
      </c>
    </row>
    <row r="9826" spans="1:8" ht="19.5" customHeight="1" x14ac:dyDescent="0.25">
      <c r="A9826" s="4">
        <v>45607</v>
      </c>
      <c r="B9826" s="3">
        <v>3150</v>
      </c>
      <c r="C9826" s="10" t="s">
        <v>23</v>
      </c>
      <c r="D9826" s="10" t="s">
        <v>22</v>
      </c>
      <c r="H9826" s="14">
        <v>200</v>
      </c>
    </row>
    <row r="9827" spans="1:8" ht="19.5" customHeight="1" x14ac:dyDescent="0.25">
      <c r="A9827" s="4">
        <v>45607</v>
      </c>
      <c r="B9827" s="3">
        <v>3151</v>
      </c>
      <c r="C9827" s="10" t="s">
        <v>172</v>
      </c>
      <c r="D9827" s="10" t="s">
        <v>296</v>
      </c>
      <c r="G9827" s="10">
        <v>9</v>
      </c>
      <c r="H9827" s="14">
        <v>1120</v>
      </c>
    </row>
    <row r="9828" spans="1:8" ht="19.5" customHeight="1" x14ac:dyDescent="0.25">
      <c r="A9828" s="4">
        <v>45607</v>
      </c>
      <c r="B9828" s="3">
        <v>3151</v>
      </c>
      <c r="C9828" s="10" t="s">
        <v>23</v>
      </c>
      <c r="D9828" s="10" t="s">
        <v>265</v>
      </c>
      <c r="E9828" s="10" t="s">
        <v>900</v>
      </c>
      <c r="H9828" s="14">
        <v>600</v>
      </c>
    </row>
    <row r="9829" spans="1:8" ht="19.5" customHeight="1" x14ac:dyDescent="0.25">
      <c r="A9829" s="4">
        <v>45607</v>
      </c>
      <c r="B9829" s="3">
        <v>3151</v>
      </c>
      <c r="C9829" s="10" t="s">
        <v>23</v>
      </c>
      <c r="D9829" s="10" t="s">
        <v>407</v>
      </c>
      <c r="H9829" s="14">
        <v>400</v>
      </c>
    </row>
    <row r="9830" spans="1:8" ht="19.5" customHeight="1" x14ac:dyDescent="0.25">
      <c r="A9830" s="4">
        <v>45607</v>
      </c>
      <c r="B9830" s="3">
        <v>3151</v>
      </c>
      <c r="C9830" s="10" t="s">
        <v>24</v>
      </c>
      <c r="D9830" s="10" t="s">
        <v>60</v>
      </c>
      <c r="E9830" s="10" t="s">
        <v>350</v>
      </c>
      <c r="H9830" s="14">
        <v>400</v>
      </c>
    </row>
    <row r="9831" spans="1:8" ht="19.5" customHeight="1" x14ac:dyDescent="0.25">
      <c r="A9831" s="4">
        <v>45607</v>
      </c>
      <c r="B9831" s="3">
        <v>3151</v>
      </c>
      <c r="C9831" s="10" t="s">
        <v>70</v>
      </c>
      <c r="D9831" s="10" t="s">
        <v>582</v>
      </c>
      <c r="H9831" s="14">
        <v>350</v>
      </c>
    </row>
    <row r="9832" spans="1:8" ht="19.5" customHeight="1" x14ac:dyDescent="0.25">
      <c r="A9832" s="4">
        <v>45607</v>
      </c>
      <c r="B9832" s="3">
        <v>3152</v>
      </c>
      <c r="C9832" s="10" t="s">
        <v>72</v>
      </c>
      <c r="D9832" s="10" t="s">
        <v>40</v>
      </c>
      <c r="E9832" s="10" t="s">
        <v>716</v>
      </c>
      <c r="F9832" s="10" t="s">
        <v>764</v>
      </c>
      <c r="H9832" s="14">
        <v>8830</v>
      </c>
    </row>
    <row r="9833" spans="1:8" ht="19.5" customHeight="1" x14ac:dyDescent="0.25">
      <c r="A9833" s="4">
        <v>45607</v>
      </c>
      <c r="B9833" s="3">
        <v>3153</v>
      </c>
      <c r="C9833" s="10" t="s">
        <v>72</v>
      </c>
      <c r="D9833" s="10" t="s">
        <v>40</v>
      </c>
      <c r="E9833" s="10" t="s">
        <v>716</v>
      </c>
      <c r="F9833" s="10" t="s">
        <v>1202</v>
      </c>
      <c r="H9833" s="14">
        <v>8600</v>
      </c>
    </row>
    <row r="9834" spans="1:8" ht="19.5" customHeight="1" x14ac:dyDescent="0.25">
      <c r="A9834" s="4">
        <v>45608</v>
      </c>
      <c r="B9834" s="3">
        <v>3154</v>
      </c>
      <c r="C9834" s="10" t="s">
        <v>23</v>
      </c>
      <c r="D9834" s="10" t="s">
        <v>20</v>
      </c>
      <c r="E9834" s="10" t="s">
        <v>350</v>
      </c>
      <c r="H9834" s="14">
        <v>900</v>
      </c>
    </row>
    <row r="9835" spans="1:8" ht="19.5" customHeight="1" x14ac:dyDescent="0.25">
      <c r="A9835" s="4">
        <v>45608</v>
      </c>
      <c r="B9835" s="3">
        <v>3154</v>
      </c>
      <c r="C9835" s="10" t="s">
        <v>23</v>
      </c>
      <c r="D9835" s="10" t="s">
        <v>20</v>
      </c>
      <c r="E9835" s="10" t="s">
        <v>44</v>
      </c>
      <c r="H9835" s="14">
        <v>340</v>
      </c>
    </row>
    <row r="9836" spans="1:8" ht="19.5" customHeight="1" x14ac:dyDescent="0.25">
      <c r="A9836" s="4">
        <v>45608</v>
      </c>
      <c r="B9836" s="3">
        <v>3154</v>
      </c>
      <c r="C9836" s="10" t="s">
        <v>172</v>
      </c>
      <c r="D9836" s="10" t="s">
        <v>295</v>
      </c>
      <c r="H9836" s="14">
        <v>100</v>
      </c>
    </row>
    <row r="9837" spans="1:8" ht="19.5" customHeight="1" x14ac:dyDescent="0.25">
      <c r="A9837" s="4">
        <v>45608</v>
      </c>
      <c r="B9837" s="3">
        <v>3154</v>
      </c>
      <c r="C9837" s="10" t="s">
        <v>23</v>
      </c>
      <c r="D9837" s="10" t="s">
        <v>64</v>
      </c>
      <c r="H9837" s="14">
        <v>200</v>
      </c>
    </row>
    <row r="9838" spans="1:8" ht="19.5" customHeight="1" x14ac:dyDescent="0.25">
      <c r="A9838" s="4">
        <v>45608</v>
      </c>
      <c r="B9838" s="3">
        <v>3155</v>
      </c>
      <c r="C9838" s="10" t="s">
        <v>24</v>
      </c>
      <c r="D9838" s="10" t="s">
        <v>174</v>
      </c>
      <c r="G9838" s="10">
        <v>23</v>
      </c>
      <c r="H9838" s="14">
        <v>9200</v>
      </c>
    </row>
    <row r="9839" spans="1:8" ht="19.5" customHeight="1" x14ac:dyDescent="0.25">
      <c r="A9839" s="4">
        <v>45608</v>
      </c>
      <c r="B9839" s="3">
        <v>3155</v>
      </c>
      <c r="C9839" s="10" t="s">
        <v>24</v>
      </c>
      <c r="D9839" s="10" t="s">
        <v>175</v>
      </c>
      <c r="H9839" s="14">
        <v>550</v>
      </c>
    </row>
    <row r="9840" spans="1:8" ht="19.5" customHeight="1" x14ac:dyDescent="0.25">
      <c r="A9840" s="4">
        <v>45608</v>
      </c>
      <c r="B9840" s="3">
        <v>3155</v>
      </c>
      <c r="C9840" s="10" t="s">
        <v>24</v>
      </c>
      <c r="D9840" s="10" t="s">
        <v>60</v>
      </c>
      <c r="E9840" s="10" t="s">
        <v>350</v>
      </c>
      <c r="H9840" s="14">
        <v>300</v>
      </c>
    </row>
    <row r="9841" spans="1:8" ht="19.5" customHeight="1" x14ac:dyDescent="0.25">
      <c r="A9841" s="4">
        <v>45608</v>
      </c>
      <c r="B9841" s="3">
        <v>3155</v>
      </c>
      <c r="C9841" s="10" t="s">
        <v>23</v>
      </c>
      <c r="D9841" s="10" t="s">
        <v>22</v>
      </c>
      <c r="H9841" s="14">
        <v>200</v>
      </c>
    </row>
    <row r="9842" spans="1:8" ht="19.5" customHeight="1" x14ac:dyDescent="0.25">
      <c r="A9842" s="4">
        <v>45608</v>
      </c>
      <c r="B9842" s="3">
        <v>3156</v>
      </c>
      <c r="C9842" s="10" t="s">
        <v>72</v>
      </c>
      <c r="D9842" s="10" t="s">
        <v>40</v>
      </c>
      <c r="E9842" s="10" t="s">
        <v>716</v>
      </c>
      <c r="F9842" s="10" t="s">
        <v>764</v>
      </c>
      <c r="H9842" s="14">
        <v>8490</v>
      </c>
    </row>
    <row r="9843" spans="1:8" ht="19.5" customHeight="1" x14ac:dyDescent="0.25">
      <c r="A9843" s="4">
        <v>45608</v>
      </c>
      <c r="B9843" s="3">
        <v>3157</v>
      </c>
      <c r="C9843" s="10" t="s">
        <v>72</v>
      </c>
      <c r="D9843" s="10" t="s">
        <v>40</v>
      </c>
      <c r="E9843" s="10" t="s">
        <v>716</v>
      </c>
      <c r="F9843" s="10" t="s">
        <v>1202</v>
      </c>
      <c r="H9843" s="14">
        <v>8830</v>
      </c>
    </row>
    <row r="9844" spans="1:8" ht="19.5" customHeight="1" x14ac:dyDescent="0.25">
      <c r="A9844" s="4">
        <v>45608</v>
      </c>
      <c r="B9844" s="3">
        <v>3158</v>
      </c>
      <c r="C9844" s="10" t="s">
        <v>172</v>
      </c>
      <c r="D9844" s="10" t="s">
        <v>296</v>
      </c>
      <c r="G9844" s="10">
        <v>5</v>
      </c>
      <c r="H9844" s="14">
        <v>620</v>
      </c>
    </row>
    <row r="9845" spans="1:8" ht="19.5" customHeight="1" x14ac:dyDescent="0.25">
      <c r="A9845" s="4">
        <v>45608</v>
      </c>
      <c r="B9845" s="3">
        <v>3158</v>
      </c>
      <c r="C9845" s="10" t="s">
        <v>24</v>
      </c>
      <c r="D9845" s="10" t="s">
        <v>513</v>
      </c>
      <c r="E9845" s="10" t="s">
        <v>279</v>
      </c>
      <c r="H9845" s="14">
        <v>500</v>
      </c>
    </row>
    <row r="9846" spans="1:8" ht="19.5" customHeight="1" x14ac:dyDescent="0.25">
      <c r="A9846" s="4">
        <v>45608</v>
      </c>
      <c r="B9846" s="3">
        <v>3158</v>
      </c>
      <c r="C9846" s="10" t="s">
        <v>23</v>
      </c>
      <c r="D9846" s="10" t="s">
        <v>265</v>
      </c>
      <c r="E9846" s="10" t="s">
        <v>900</v>
      </c>
      <c r="H9846" s="14">
        <v>600</v>
      </c>
    </row>
    <row r="9847" spans="1:8" ht="19.5" customHeight="1" x14ac:dyDescent="0.25">
      <c r="A9847" s="4">
        <v>45608</v>
      </c>
      <c r="B9847" s="3">
        <v>3158</v>
      </c>
      <c r="C9847" s="10" t="s">
        <v>23</v>
      </c>
      <c r="D9847" s="10" t="s">
        <v>192</v>
      </c>
      <c r="E9847" s="10" t="s">
        <v>211</v>
      </c>
      <c r="H9847" s="14">
        <v>400</v>
      </c>
    </row>
    <row r="9848" spans="1:8" ht="19.5" customHeight="1" x14ac:dyDescent="0.25">
      <c r="A9848" s="4">
        <v>45609</v>
      </c>
      <c r="B9848" s="3">
        <v>3159</v>
      </c>
      <c r="C9848" s="10" t="s">
        <v>23</v>
      </c>
      <c r="D9848" s="10" t="s">
        <v>64</v>
      </c>
      <c r="E9848" s="10" t="s">
        <v>1556</v>
      </c>
      <c r="H9848" s="14">
        <v>360</v>
      </c>
    </row>
    <row r="9849" spans="1:8" ht="19.5" customHeight="1" x14ac:dyDescent="0.25">
      <c r="A9849" s="4">
        <v>45609</v>
      </c>
      <c r="B9849" s="3">
        <v>3159</v>
      </c>
      <c r="C9849" s="10" t="s">
        <v>23</v>
      </c>
      <c r="D9849" s="10" t="s">
        <v>22</v>
      </c>
      <c r="E9849" s="10" t="s">
        <v>1567</v>
      </c>
      <c r="H9849" s="14">
        <v>160</v>
      </c>
    </row>
    <row r="9850" spans="1:8" ht="19.5" customHeight="1" x14ac:dyDescent="0.25">
      <c r="A9850" s="4">
        <v>45609</v>
      </c>
      <c r="B9850" s="3">
        <v>3159</v>
      </c>
      <c r="C9850" s="10" t="s">
        <v>23</v>
      </c>
      <c r="D9850" s="10" t="s">
        <v>58</v>
      </c>
      <c r="E9850" s="10" t="s">
        <v>758</v>
      </c>
      <c r="H9850" s="14">
        <v>200</v>
      </c>
    </row>
    <row r="9851" spans="1:8" ht="19.5" customHeight="1" x14ac:dyDescent="0.25">
      <c r="A9851" s="4">
        <v>45609</v>
      </c>
      <c r="B9851" s="3">
        <v>3159</v>
      </c>
      <c r="C9851" s="10" t="s">
        <v>23</v>
      </c>
      <c r="D9851" s="10" t="s">
        <v>935</v>
      </c>
      <c r="E9851" s="10" t="s">
        <v>48</v>
      </c>
      <c r="H9851" s="14">
        <v>900</v>
      </c>
    </row>
    <row r="9852" spans="1:8" ht="19.5" customHeight="1" x14ac:dyDescent="0.25">
      <c r="A9852" s="4">
        <v>45609</v>
      </c>
      <c r="B9852" s="3">
        <v>3160</v>
      </c>
      <c r="C9852" s="10" t="s">
        <v>926</v>
      </c>
      <c r="D9852" s="10" t="s">
        <v>58</v>
      </c>
      <c r="H9852" s="14">
        <v>11450</v>
      </c>
    </row>
    <row r="9853" spans="1:8" ht="19.5" customHeight="1" x14ac:dyDescent="0.25">
      <c r="A9853" s="4">
        <v>45609</v>
      </c>
      <c r="B9853" s="3">
        <v>3160</v>
      </c>
      <c r="C9853" s="10" t="s">
        <v>172</v>
      </c>
      <c r="D9853" s="10" t="s">
        <v>74</v>
      </c>
      <c r="E9853" s="10" t="s">
        <v>1568</v>
      </c>
      <c r="H9853" s="14">
        <v>2920</v>
      </c>
    </row>
    <row r="9854" spans="1:8" ht="19.5" customHeight="1" x14ac:dyDescent="0.25">
      <c r="A9854" s="4">
        <v>45609</v>
      </c>
      <c r="B9854" s="3">
        <v>3160</v>
      </c>
      <c r="C9854" s="10" t="s">
        <v>24</v>
      </c>
      <c r="D9854" s="10" t="s">
        <v>174</v>
      </c>
      <c r="G9854" s="10">
        <v>7</v>
      </c>
      <c r="H9854" s="14">
        <v>2800</v>
      </c>
    </row>
    <row r="9855" spans="1:8" ht="19.5" customHeight="1" x14ac:dyDescent="0.25">
      <c r="A9855" s="4">
        <v>45609</v>
      </c>
      <c r="B9855" s="3">
        <v>3160</v>
      </c>
      <c r="C9855" s="10" t="s">
        <v>24</v>
      </c>
      <c r="D9855" s="10" t="s">
        <v>175</v>
      </c>
      <c r="H9855" s="14">
        <v>800</v>
      </c>
    </row>
    <row r="9856" spans="1:8" ht="19.5" customHeight="1" x14ac:dyDescent="0.25">
      <c r="A9856" s="4">
        <v>45609</v>
      </c>
      <c r="B9856" s="3">
        <v>3161</v>
      </c>
      <c r="C9856" s="10" t="s">
        <v>72</v>
      </c>
      <c r="D9856" s="10" t="s">
        <v>40</v>
      </c>
      <c r="E9856" s="10" t="s">
        <v>716</v>
      </c>
      <c r="F9856" s="10" t="s">
        <v>764</v>
      </c>
      <c r="H9856" s="14">
        <v>7560</v>
      </c>
    </row>
    <row r="9857" spans="1:8" ht="19.5" customHeight="1" x14ac:dyDescent="0.25">
      <c r="A9857" s="4">
        <v>45609</v>
      </c>
      <c r="B9857" s="3">
        <v>3162</v>
      </c>
      <c r="C9857" s="10" t="s">
        <v>72</v>
      </c>
      <c r="D9857" s="10" t="s">
        <v>40</v>
      </c>
      <c r="E9857" s="10" t="s">
        <v>716</v>
      </c>
      <c r="F9857" s="10" t="s">
        <v>1202</v>
      </c>
      <c r="H9857" s="14">
        <v>8070</v>
      </c>
    </row>
    <row r="9858" spans="1:8" ht="19.5" customHeight="1" x14ac:dyDescent="0.25">
      <c r="A9858" s="4">
        <v>45609</v>
      </c>
      <c r="B9858" s="3">
        <v>3163</v>
      </c>
      <c r="C9858" s="10" t="s">
        <v>72</v>
      </c>
      <c r="D9858" s="10" t="s">
        <v>40</v>
      </c>
      <c r="E9858" s="10" t="s">
        <v>211</v>
      </c>
      <c r="F9858" s="10" t="s">
        <v>902</v>
      </c>
      <c r="H9858" s="14">
        <v>4170</v>
      </c>
    </row>
    <row r="9859" spans="1:8" ht="19.5" customHeight="1" x14ac:dyDescent="0.25">
      <c r="A9859" s="4">
        <v>45609</v>
      </c>
      <c r="B9859" s="3">
        <v>3163</v>
      </c>
      <c r="C9859" s="10" t="s">
        <v>23</v>
      </c>
      <c r="D9859" s="10" t="s">
        <v>64</v>
      </c>
      <c r="E9859" s="10" t="s">
        <v>211</v>
      </c>
      <c r="H9859" s="14">
        <v>1500</v>
      </c>
    </row>
    <row r="9860" spans="1:8" ht="19.5" customHeight="1" x14ac:dyDescent="0.25">
      <c r="A9860" s="4">
        <v>45609</v>
      </c>
      <c r="B9860" s="3">
        <v>3164</v>
      </c>
      <c r="C9860" s="10" t="s">
        <v>172</v>
      </c>
      <c r="D9860" s="10" t="s">
        <v>296</v>
      </c>
      <c r="G9860" s="10">
        <v>9</v>
      </c>
      <c r="H9860" s="14">
        <v>1120</v>
      </c>
    </row>
    <row r="9861" spans="1:8" ht="19.5" customHeight="1" x14ac:dyDescent="0.25">
      <c r="A9861" s="4">
        <v>45609</v>
      </c>
      <c r="B9861" s="3">
        <v>3164</v>
      </c>
      <c r="C9861" s="10" t="s">
        <v>24</v>
      </c>
      <c r="D9861" s="10" t="s">
        <v>60</v>
      </c>
      <c r="E9861" s="10" t="s">
        <v>350</v>
      </c>
      <c r="H9861" s="14">
        <v>400</v>
      </c>
    </row>
    <row r="9862" spans="1:8" ht="19.5" customHeight="1" x14ac:dyDescent="0.25">
      <c r="A9862" s="4">
        <v>45610</v>
      </c>
      <c r="B9862" s="3">
        <v>3165</v>
      </c>
      <c r="C9862" s="10" t="s">
        <v>24</v>
      </c>
      <c r="D9862" s="10" t="s">
        <v>174</v>
      </c>
      <c r="G9862" s="10">
        <v>8</v>
      </c>
      <c r="H9862" s="14">
        <v>3200</v>
      </c>
    </row>
    <row r="9863" spans="1:8" ht="19.5" customHeight="1" x14ac:dyDescent="0.25">
      <c r="A9863" s="4">
        <v>45610</v>
      </c>
      <c r="B9863" s="3">
        <v>3165</v>
      </c>
      <c r="C9863" s="10" t="s">
        <v>23</v>
      </c>
      <c r="D9863" s="10" t="s">
        <v>20</v>
      </c>
      <c r="E9863" s="10" t="s">
        <v>350</v>
      </c>
      <c r="H9863" s="14">
        <v>900</v>
      </c>
    </row>
    <row r="9864" spans="1:8" ht="19.5" customHeight="1" x14ac:dyDescent="0.25">
      <c r="A9864" s="4">
        <v>45610</v>
      </c>
      <c r="B9864" s="3">
        <v>3165</v>
      </c>
      <c r="C9864" s="10" t="s">
        <v>23</v>
      </c>
      <c r="D9864" s="10" t="s">
        <v>20</v>
      </c>
      <c r="E9864" s="10" t="s">
        <v>44</v>
      </c>
      <c r="H9864" s="14">
        <v>340</v>
      </c>
    </row>
    <row r="9865" spans="1:8" ht="19.5" customHeight="1" x14ac:dyDescent="0.25">
      <c r="A9865" s="4">
        <v>45610</v>
      </c>
      <c r="B9865" s="3">
        <v>3165</v>
      </c>
      <c r="C9865" s="10" t="s">
        <v>172</v>
      </c>
      <c r="D9865" s="10" t="s">
        <v>295</v>
      </c>
      <c r="H9865" s="14">
        <v>100</v>
      </c>
    </row>
    <row r="9866" spans="1:8" ht="19.5" customHeight="1" x14ac:dyDescent="0.25">
      <c r="A9866" s="4">
        <v>45610</v>
      </c>
      <c r="B9866" s="3">
        <v>3166</v>
      </c>
      <c r="C9866" s="10" t="s">
        <v>926</v>
      </c>
      <c r="D9866" s="10" t="s">
        <v>58</v>
      </c>
      <c r="H9866" s="14">
        <v>11070</v>
      </c>
    </row>
    <row r="9867" spans="1:8" ht="19.5" customHeight="1" x14ac:dyDescent="0.25">
      <c r="A9867" s="4">
        <v>45610</v>
      </c>
      <c r="B9867" s="3">
        <v>3166</v>
      </c>
      <c r="C9867" s="10" t="s">
        <v>172</v>
      </c>
      <c r="D9867" s="10" t="s">
        <v>74</v>
      </c>
      <c r="E9867" s="10" t="s">
        <v>1560</v>
      </c>
      <c r="H9867" s="14">
        <v>140</v>
      </c>
    </row>
    <row r="9868" spans="1:8" ht="19.5" customHeight="1" x14ac:dyDescent="0.25">
      <c r="A9868" s="4">
        <v>45610</v>
      </c>
      <c r="B9868" s="3">
        <v>3166</v>
      </c>
      <c r="C9868" s="10" t="s">
        <v>23</v>
      </c>
      <c r="D9868" s="10" t="s">
        <v>372</v>
      </c>
      <c r="E9868" s="10" t="s">
        <v>994</v>
      </c>
      <c r="H9868" s="14">
        <v>410</v>
      </c>
    </row>
    <row r="9869" spans="1:8" ht="19.5" customHeight="1" x14ac:dyDescent="0.25">
      <c r="A9869" s="4">
        <v>45610</v>
      </c>
      <c r="B9869" s="3">
        <v>3166</v>
      </c>
      <c r="C9869" s="10" t="s">
        <v>23</v>
      </c>
      <c r="D9869" s="10" t="s">
        <v>1559</v>
      </c>
      <c r="H9869" s="14">
        <v>420</v>
      </c>
    </row>
    <row r="9870" spans="1:8" ht="19.5" customHeight="1" x14ac:dyDescent="0.25">
      <c r="A9870" s="4">
        <v>45610</v>
      </c>
      <c r="B9870" s="3">
        <v>3167</v>
      </c>
      <c r="C9870" s="10" t="s">
        <v>172</v>
      </c>
      <c r="D9870" s="10" t="s">
        <v>74</v>
      </c>
      <c r="E9870" s="10" t="s">
        <v>991</v>
      </c>
      <c r="F9870" s="10" t="s">
        <v>47</v>
      </c>
      <c r="H9870" s="14">
        <v>6100</v>
      </c>
    </row>
    <row r="9871" spans="1:8" ht="19.5" customHeight="1" x14ac:dyDescent="0.25">
      <c r="A9871" s="4">
        <v>45610</v>
      </c>
      <c r="B9871" s="3">
        <v>3167</v>
      </c>
      <c r="C9871" s="10" t="s">
        <v>23</v>
      </c>
      <c r="D9871" s="10" t="s">
        <v>407</v>
      </c>
      <c r="H9871" s="14">
        <v>110</v>
      </c>
    </row>
    <row r="9872" spans="1:8" ht="19.5" customHeight="1" x14ac:dyDescent="0.25">
      <c r="A9872" s="4">
        <v>45610</v>
      </c>
      <c r="B9872" s="3">
        <v>3167</v>
      </c>
      <c r="C9872" s="10" t="s">
        <v>172</v>
      </c>
      <c r="D9872" s="10" t="s">
        <v>20</v>
      </c>
      <c r="H9872" s="14">
        <v>200</v>
      </c>
    </row>
    <row r="9873" spans="1:8" ht="19.5" customHeight="1" x14ac:dyDescent="0.25">
      <c r="A9873" s="4">
        <v>45610</v>
      </c>
      <c r="B9873" s="3">
        <v>3167</v>
      </c>
      <c r="C9873" s="10" t="s">
        <v>24</v>
      </c>
      <c r="D9873" s="10" t="s">
        <v>60</v>
      </c>
      <c r="E9873" s="10" t="s">
        <v>350</v>
      </c>
      <c r="H9873" s="14">
        <v>400</v>
      </c>
    </row>
    <row r="9874" spans="1:8" ht="19.5" customHeight="1" x14ac:dyDescent="0.25">
      <c r="A9874" s="4">
        <v>45610</v>
      </c>
      <c r="B9874" s="3">
        <v>3168</v>
      </c>
      <c r="C9874" s="10" t="s">
        <v>72</v>
      </c>
      <c r="D9874" s="10" t="s">
        <v>40</v>
      </c>
      <c r="E9874" s="10" t="s">
        <v>716</v>
      </c>
      <c r="F9874" s="10" t="s">
        <v>764</v>
      </c>
      <c r="H9874" s="14">
        <v>6370</v>
      </c>
    </row>
    <row r="9875" spans="1:8" ht="19.5" customHeight="1" x14ac:dyDescent="0.25">
      <c r="A9875" s="4">
        <v>45610</v>
      </c>
      <c r="B9875" s="3">
        <v>3168</v>
      </c>
      <c r="C9875" s="10" t="s">
        <v>72</v>
      </c>
      <c r="D9875" s="10" t="s">
        <v>40</v>
      </c>
      <c r="E9875" s="10" t="s">
        <v>20</v>
      </c>
      <c r="F9875" s="10" t="s">
        <v>764</v>
      </c>
      <c r="H9875" s="14">
        <v>2000</v>
      </c>
    </row>
    <row r="9876" spans="1:8" ht="19.5" customHeight="1" x14ac:dyDescent="0.25">
      <c r="A9876" s="4">
        <v>45610</v>
      </c>
      <c r="B9876" s="3">
        <v>3169</v>
      </c>
      <c r="C9876" s="10" t="s">
        <v>72</v>
      </c>
      <c r="D9876" s="10" t="s">
        <v>40</v>
      </c>
      <c r="E9876" s="10" t="s">
        <v>716</v>
      </c>
      <c r="F9876" s="10" t="s">
        <v>1202</v>
      </c>
      <c r="H9876" s="14">
        <v>8080</v>
      </c>
    </row>
    <row r="9877" spans="1:8" ht="19.5" customHeight="1" x14ac:dyDescent="0.25">
      <c r="A9877" s="4">
        <v>45610</v>
      </c>
      <c r="B9877" s="3">
        <v>3170</v>
      </c>
      <c r="C9877" s="10" t="s">
        <v>72</v>
      </c>
      <c r="D9877" s="10" t="s">
        <v>40</v>
      </c>
      <c r="E9877" s="10" t="s">
        <v>211</v>
      </c>
      <c r="F9877" s="10" t="s">
        <v>902</v>
      </c>
      <c r="H9877" s="14">
        <v>8600</v>
      </c>
    </row>
    <row r="9878" spans="1:8" ht="19.5" customHeight="1" x14ac:dyDescent="0.25">
      <c r="A9878" s="4">
        <v>45610</v>
      </c>
      <c r="B9878" s="3">
        <v>3170</v>
      </c>
      <c r="C9878" s="10" t="s">
        <v>72</v>
      </c>
      <c r="D9878" s="10" t="s">
        <v>40</v>
      </c>
      <c r="E9878" s="10" t="s">
        <v>1023</v>
      </c>
      <c r="F9878" s="10" t="s">
        <v>902</v>
      </c>
      <c r="H9878" s="14">
        <v>100</v>
      </c>
    </row>
    <row r="9879" spans="1:8" ht="19.5" customHeight="1" x14ac:dyDescent="0.25">
      <c r="A9879" s="4">
        <v>45610</v>
      </c>
      <c r="B9879" s="3">
        <v>3171</v>
      </c>
      <c r="C9879" s="10" t="s">
        <v>23</v>
      </c>
      <c r="D9879" s="10" t="s">
        <v>848</v>
      </c>
      <c r="E9879" s="10" t="s">
        <v>718</v>
      </c>
      <c r="H9879" s="14">
        <v>30000</v>
      </c>
    </row>
    <row r="9880" spans="1:8" ht="19.5" customHeight="1" x14ac:dyDescent="0.25">
      <c r="A9880" s="4">
        <v>45610</v>
      </c>
      <c r="B9880" s="3">
        <v>3171</v>
      </c>
      <c r="C9880" s="10" t="s">
        <v>24</v>
      </c>
      <c r="D9880" s="10" t="s">
        <v>60</v>
      </c>
      <c r="E9880" s="10" t="s">
        <v>48</v>
      </c>
      <c r="H9880" s="14">
        <v>300</v>
      </c>
    </row>
    <row r="9881" spans="1:8" ht="19.5" customHeight="1" x14ac:dyDescent="0.25">
      <c r="A9881" s="4">
        <v>45610</v>
      </c>
      <c r="B9881" s="3">
        <v>3171</v>
      </c>
      <c r="C9881" s="10" t="s">
        <v>23</v>
      </c>
      <c r="D9881" s="10" t="s">
        <v>192</v>
      </c>
      <c r="E9881" s="10" t="s">
        <v>826</v>
      </c>
      <c r="H9881" s="14">
        <v>400</v>
      </c>
    </row>
    <row r="9882" spans="1:8" ht="19.5" customHeight="1" x14ac:dyDescent="0.25">
      <c r="A9882" s="4">
        <v>45610</v>
      </c>
      <c r="B9882" s="3">
        <v>3171</v>
      </c>
      <c r="C9882" s="10" t="s">
        <v>24</v>
      </c>
      <c r="D9882" s="10" t="s">
        <v>175</v>
      </c>
      <c r="H9882" s="14">
        <v>300</v>
      </c>
    </row>
    <row r="9883" spans="1:8" ht="19.5" customHeight="1" x14ac:dyDescent="0.25">
      <c r="A9883" s="4">
        <v>45611</v>
      </c>
      <c r="B9883" s="3">
        <v>3172</v>
      </c>
      <c r="C9883" s="10" t="s">
        <v>302</v>
      </c>
      <c r="D9883" s="10" t="s">
        <v>274</v>
      </c>
      <c r="E9883" s="10" t="s">
        <v>1092</v>
      </c>
      <c r="F9883" s="10" t="s">
        <v>422</v>
      </c>
      <c r="H9883" s="14">
        <v>5000</v>
      </c>
    </row>
    <row r="9884" spans="1:8" ht="19.5" customHeight="1" x14ac:dyDescent="0.25">
      <c r="A9884" s="4">
        <v>45611</v>
      </c>
      <c r="B9884" s="3">
        <v>3173</v>
      </c>
      <c r="C9884" s="10" t="s">
        <v>926</v>
      </c>
      <c r="D9884" s="10" t="s">
        <v>1554</v>
      </c>
      <c r="H9884" s="14">
        <v>700</v>
      </c>
    </row>
    <row r="9885" spans="1:8" ht="19.5" customHeight="1" x14ac:dyDescent="0.25">
      <c r="A9885" s="4">
        <v>45611</v>
      </c>
      <c r="B9885" s="3">
        <v>3173</v>
      </c>
      <c r="C9885" s="10" t="s">
        <v>23</v>
      </c>
      <c r="D9885" s="10" t="s">
        <v>192</v>
      </c>
      <c r="E9885" s="10" t="s">
        <v>48</v>
      </c>
      <c r="H9885" s="14">
        <v>200</v>
      </c>
    </row>
    <row r="9886" spans="1:8" ht="19.5" customHeight="1" x14ac:dyDescent="0.25">
      <c r="A9886" s="4">
        <v>45611</v>
      </c>
      <c r="B9886" s="3">
        <v>3173</v>
      </c>
      <c r="C9886" s="10" t="s">
        <v>24</v>
      </c>
      <c r="D9886" s="10" t="s">
        <v>174</v>
      </c>
      <c r="G9886" s="10">
        <v>7</v>
      </c>
      <c r="H9886" s="14">
        <v>2800</v>
      </c>
    </row>
    <row r="9887" spans="1:8" ht="19.5" customHeight="1" x14ac:dyDescent="0.25">
      <c r="A9887" s="4">
        <v>45611</v>
      </c>
      <c r="B9887" s="3">
        <v>3173</v>
      </c>
      <c r="C9887" s="10" t="s">
        <v>172</v>
      </c>
      <c r="D9887" s="10" t="s">
        <v>296</v>
      </c>
      <c r="G9887" s="10">
        <v>9</v>
      </c>
      <c r="H9887" s="14">
        <v>1120</v>
      </c>
    </row>
    <row r="9888" spans="1:8" ht="19.5" customHeight="1" x14ac:dyDescent="0.25">
      <c r="A9888" s="4">
        <v>45611</v>
      </c>
      <c r="B9888" s="3">
        <v>3174</v>
      </c>
      <c r="C9888" s="10" t="s">
        <v>72</v>
      </c>
      <c r="D9888" s="10" t="s">
        <v>40</v>
      </c>
      <c r="E9888" s="10" t="s">
        <v>716</v>
      </c>
      <c r="F9888" s="10" t="s">
        <v>764</v>
      </c>
      <c r="H9888" s="14">
        <v>7890</v>
      </c>
    </row>
    <row r="9889" spans="1:8" ht="19.5" customHeight="1" x14ac:dyDescent="0.25">
      <c r="A9889" s="4">
        <v>45611</v>
      </c>
      <c r="B9889" s="3">
        <v>3175</v>
      </c>
      <c r="C9889" s="10" t="s">
        <v>72</v>
      </c>
      <c r="D9889" s="10" t="s">
        <v>40</v>
      </c>
      <c r="E9889" s="10" t="s">
        <v>716</v>
      </c>
      <c r="F9889" s="10" t="s">
        <v>1202</v>
      </c>
      <c r="H9889" s="14">
        <v>7790</v>
      </c>
    </row>
    <row r="9890" spans="1:8" ht="19.5" customHeight="1" x14ac:dyDescent="0.25">
      <c r="A9890" s="4">
        <v>45611</v>
      </c>
      <c r="B9890" s="3">
        <v>3176</v>
      </c>
      <c r="C9890" s="10" t="s">
        <v>23</v>
      </c>
      <c r="D9890" s="10" t="s">
        <v>265</v>
      </c>
      <c r="E9890" s="10" t="s">
        <v>1533</v>
      </c>
      <c r="H9890" s="14">
        <v>1200</v>
      </c>
    </row>
    <row r="9891" spans="1:8" ht="19.5" customHeight="1" x14ac:dyDescent="0.25">
      <c r="A9891" s="4">
        <v>45611</v>
      </c>
      <c r="B9891" s="3">
        <v>3176</v>
      </c>
      <c r="C9891" s="10" t="s">
        <v>23</v>
      </c>
      <c r="D9891" s="10" t="s">
        <v>265</v>
      </c>
      <c r="E9891" s="10" t="s">
        <v>476</v>
      </c>
      <c r="H9891" s="14">
        <v>800</v>
      </c>
    </row>
    <row r="9892" spans="1:8" ht="19.5" customHeight="1" x14ac:dyDescent="0.25">
      <c r="A9892" s="4">
        <v>45611</v>
      </c>
      <c r="B9892" s="3">
        <v>3176</v>
      </c>
      <c r="C9892" s="10" t="s">
        <v>23</v>
      </c>
      <c r="D9892" s="10" t="s">
        <v>64</v>
      </c>
      <c r="E9892" s="10" t="s">
        <v>1145</v>
      </c>
      <c r="H9892" s="14">
        <v>800</v>
      </c>
    </row>
    <row r="9893" spans="1:8" ht="19.5" customHeight="1" x14ac:dyDescent="0.25">
      <c r="A9893" s="4">
        <v>45611</v>
      </c>
      <c r="B9893" s="3">
        <v>3176</v>
      </c>
      <c r="C9893" s="10" t="s">
        <v>23</v>
      </c>
      <c r="D9893" s="10" t="s">
        <v>407</v>
      </c>
      <c r="E9893" s="10" t="s">
        <v>1023</v>
      </c>
      <c r="H9893" s="14">
        <v>400</v>
      </c>
    </row>
    <row r="9894" spans="1:8" ht="19.5" customHeight="1" x14ac:dyDescent="0.25">
      <c r="A9894" s="4">
        <v>45612</v>
      </c>
      <c r="B9894" s="3">
        <v>3177</v>
      </c>
      <c r="C9894" s="10" t="s">
        <v>23</v>
      </c>
      <c r="D9894" s="10" t="s">
        <v>20</v>
      </c>
      <c r="E9894" s="10" t="s">
        <v>350</v>
      </c>
      <c r="H9894" s="14">
        <v>900</v>
      </c>
    </row>
    <row r="9895" spans="1:8" ht="19.5" customHeight="1" x14ac:dyDescent="0.25">
      <c r="A9895" s="4">
        <v>45612</v>
      </c>
      <c r="B9895" s="3">
        <v>3177</v>
      </c>
      <c r="C9895" s="10" t="s">
        <v>23</v>
      </c>
      <c r="D9895" s="10" t="s">
        <v>20</v>
      </c>
      <c r="E9895" s="10" t="s">
        <v>44</v>
      </c>
      <c r="H9895" s="14">
        <v>340</v>
      </c>
    </row>
    <row r="9896" spans="1:8" ht="19.5" customHeight="1" x14ac:dyDescent="0.25">
      <c r="A9896" s="4">
        <v>45612</v>
      </c>
      <c r="B9896" s="3">
        <v>3177</v>
      </c>
      <c r="C9896" s="10" t="s">
        <v>23</v>
      </c>
      <c r="D9896" s="10" t="s">
        <v>64</v>
      </c>
      <c r="E9896" s="10" t="s">
        <v>1570</v>
      </c>
      <c r="H9896" s="14">
        <v>500</v>
      </c>
    </row>
    <row r="9897" spans="1:8" ht="19.5" customHeight="1" x14ac:dyDescent="0.25">
      <c r="A9897" s="4">
        <v>45612</v>
      </c>
      <c r="B9897" s="3">
        <v>3177</v>
      </c>
      <c r="C9897" s="10" t="s">
        <v>172</v>
      </c>
      <c r="D9897" s="10" t="s">
        <v>295</v>
      </c>
      <c r="H9897" s="14">
        <v>100</v>
      </c>
    </row>
    <row r="9898" spans="1:8" ht="19.5" customHeight="1" x14ac:dyDescent="0.25">
      <c r="A9898" s="4">
        <v>45612</v>
      </c>
      <c r="B9898" s="3">
        <v>3178</v>
      </c>
      <c r="C9898" s="10" t="s">
        <v>926</v>
      </c>
      <c r="D9898" s="10" t="s">
        <v>107</v>
      </c>
      <c r="F9898" s="10" t="s">
        <v>47</v>
      </c>
      <c r="H9898" s="14">
        <v>62290</v>
      </c>
    </row>
    <row r="9899" spans="1:8" ht="19.5" customHeight="1" x14ac:dyDescent="0.25">
      <c r="A9899" s="4">
        <v>45612</v>
      </c>
      <c r="B9899" s="3">
        <v>3178</v>
      </c>
      <c r="C9899" s="10" t="s">
        <v>23</v>
      </c>
      <c r="D9899" s="10" t="s">
        <v>372</v>
      </c>
      <c r="E9899" s="10" t="s">
        <v>1560</v>
      </c>
      <c r="F9899" s="10" t="s">
        <v>47</v>
      </c>
      <c r="H9899" s="14">
        <v>840</v>
      </c>
    </row>
    <row r="9900" spans="1:8" ht="19.5" customHeight="1" x14ac:dyDescent="0.25">
      <c r="A9900" s="4">
        <v>45612</v>
      </c>
      <c r="B9900" s="3">
        <v>3178</v>
      </c>
      <c r="C9900" s="10" t="s">
        <v>23</v>
      </c>
      <c r="D9900" s="10" t="s">
        <v>192</v>
      </c>
      <c r="E9900" s="10" t="s">
        <v>826</v>
      </c>
      <c r="H9900" s="14">
        <v>1300</v>
      </c>
    </row>
    <row r="9901" spans="1:8" ht="19.5" customHeight="1" x14ac:dyDescent="0.25">
      <c r="A9901" s="4">
        <v>45612</v>
      </c>
      <c r="B9901" s="3">
        <v>3178</v>
      </c>
      <c r="C9901" s="10" t="s">
        <v>172</v>
      </c>
      <c r="D9901" s="10" t="s">
        <v>296</v>
      </c>
      <c r="G9901" s="10">
        <v>9</v>
      </c>
      <c r="H9901" s="14">
        <v>1120</v>
      </c>
    </row>
    <row r="9902" spans="1:8" ht="19.5" customHeight="1" x14ac:dyDescent="0.25">
      <c r="A9902" s="4">
        <v>45612</v>
      </c>
      <c r="B9902" s="3">
        <v>3179</v>
      </c>
      <c r="C9902" s="10" t="s">
        <v>23</v>
      </c>
      <c r="D9902" s="10" t="s">
        <v>192</v>
      </c>
      <c r="E9902" s="10" t="s">
        <v>211</v>
      </c>
      <c r="H9902" s="14">
        <v>10000</v>
      </c>
    </row>
    <row r="9903" spans="1:8" ht="19.5" customHeight="1" x14ac:dyDescent="0.25">
      <c r="A9903" s="4">
        <v>45612</v>
      </c>
      <c r="B9903" s="3">
        <v>3179</v>
      </c>
      <c r="C9903" s="10" t="s">
        <v>926</v>
      </c>
      <c r="D9903" s="10" t="s">
        <v>45</v>
      </c>
      <c r="E9903" s="10" t="s">
        <v>1571</v>
      </c>
      <c r="F9903" s="10" t="s">
        <v>1572</v>
      </c>
      <c r="H9903" s="14">
        <v>21000</v>
      </c>
    </row>
    <row r="9904" spans="1:8" ht="19.5" customHeight="1" x14ac:dyDescent="0.25">
      <c r="A9904" s="4">
        <v>45612</v>
      </c>
      <c r="B9904" s="3">
        <v>3179</v>
      </c>
      <c r="C9904" s="10" t="s">
        <v>24</v>
      </c>
      <c r="D9904" s="10" t="s">
        <v>175</v>
      </c>
      <c r="H9904" s="14">
        <v>1000</v>
      </c>
    </row>
    <row r="9905" spans="1:8" ht="19.5" customHeight="1" x14ac:dyDescent="0.25">
      <c r="A9905" s="4">
        <v>45612</v>
      </c>
      <c r="B9905" s="3">
        <v>3179</v>
      </c>
      <c r="C9905" s="10" t="s">
        <v>24</v>
      </c>
      <c r="D9905" s="10" t="s">
        <v>60</v>
      </c>
      <c r="E9905" s="10" t="s">
        <v>350</v>
      </c>
      <c r="H9905" s="14">
        <v>400</v>
      </c>
    </row>
    <row r="9906" spans="1:8" ht="19.5" customHeight="1" x14ac:dyDescent="0.25">
      <c r="A9906" s="4">
        <v>45612</v>
      </c>
      <c r="B9906" s="3">
        <v>3180</v>
      </c>
      <c r="C9906" s="10" t="s">
        <v>24</v>
      </c>
      <c r="D9906" s="10" t="s">
        <v>174</v>
      </c>
      <c r="G9906" s="10">
        <v>10</v>
      </c>
      <c r="H9906" s="14">
        <v>4000</v>
      </c>
    </row>
    <row r="9907" spans="1:8" ht="19.5" customHeight="1" x14ac:dyDescent="0.25">
      <c r="A9907" s="4">
        <v>45612</v>
      </c>
      <c r="B9907" s="3">
        <v>3180</v>
      </c>
      <c r="C9907" s="10" t="s">
        <v>23</v>
      </c>
      <c r="D9907" s="10" t="s">
        <v>265</v>
      </c>
      <c r="E9907" s="10" t="s">
        <v>1533</v>
      </c>
      <c r="H9907" s="14">
        <v>1200</v>
      </c>
    </row>
    <row r="9908" spans="1:8" ht="19.5" customHeight="1" x14ac:dyDescent="0.25">
      <c r="A9908" s="4">
        <v>45612</v>
      </c>
      <c r="B9908" s="3">
        <v>3180</v>
      </c>
      <c r="C9908" s="10" t="s">
        <v>23</v>
      </c>
      <c r="D9908" s="10" t="s">
        <v>265</v>
      </c>
      <c r="E9908" s="10" t="s">
        <v>343</v>
      </c>
      <c r="H9908" s="14">
        <v>800</v>
      </c>
    </row>
    <row r="9909" spans="1:8" ht="19.5" customHeight="1" x14ac:dyDescent="0.25">
      <c r="A9909" s="4">
        <v>45612</v>
      </c>
      <c r="B9909" s="3">
        <v>3180</v>
      </c>
      <c r="C9909" s="10" t="s">
        <v>24</v>
      </c>
      <c r="D9909" s="10" t="s">
        <v>857</v>
      </c>
      <c r="G9909" s="10">
        <v>5</v>
      </c>
      <c r="H9909" s="14">
        <v>3000</v>
      </c>
    </row>
    <row r="9910" spans="1:8" ht="19.5" customHeight="1" x14ac:dyDescent="0.25">
      <c r="A9910" s="4">
        <v>45612</v>
      </c>
      <c r="B9910" s="3">
        <v>3181</v>
      </c>
      <c r="C9910" s="10" t="s">
        <v>72</v>
      </c>
      <c r="D9910" s="10" t="s">
        <v>40</v>
      </c>
      <c r="E9910" s="10" t="s">
        <v>716</v>
      </c>
      <c r="F9910" s="10" t="s">
        <v>764</v>
      </c>
      <c r="H9910" s="14">
        <v>8100</v>
      </c>
    </row>
    <row r="9911" spans="1:8" ht="19.5" customHeight="1" x14ac:dyDescent="0.25">
      <c r="A9911" s="4">
        <v>45612</v>
      </c>
      <c r="B9911" s="3">
        <v>3182</v>
      </c>
      <c r="C9911" s="10" t="s">
        <v>72</v>
      </c>
      <c r="D9911" s="10" t="s">
        <v>40</v>
      </c>
      <c r="E9911" s="10" t="s">
        <v>716</v>
      </c>
      <c r="F9911" s="10" t="s">
        <v>1202</v>
      </c>
      <c r="H9911" s="14">
        <v>8180</v>
      </c>
    </row>
    <row r="9912" spans="1:8" ht="19.5" customHeight="1" x14ac:dyDescent="0.25">
      <c r="A9912" s="4">
        <v>45612</v>
      </c>
      <c r="B9912" s="3">
        <v>3183</v>
      </c>
      <c r="C9912" s="10" t="s">
        <v>72</v>
      </c>
      <c r="D9912" s="10" t="s">
        <v>40</v>
      </c>
      <c r="E9912" s="10" t="s">
        <v>211</v>
      </c>
      <c r="F9912" s="10" t="s">
        <v>902</v>
      </c>
      <c r="H9912" s="14">
        <v>7200</v>
      </c>
    </row>
    <row r="9913" spans="1:8" ht="19.5" customHeight="1" x14ac:dyDescent="0.25">
      <c r="A9913" s="4">
        <v>45612</v>
      </c>
      <c r="B9913" s="3">
        <v>3183</v>
      </c>
      <c r="C9913" s="10" t="s">
        <v>72</v>
      </c>
      <c r="D9913" s="10" t="s">
        <v>40</v>
      </c>
      <c r="E9913" s="10" t="s">
        <v>1023</v>
      </c>
      <c r="F9913" s="10" t="s">
        <v>902</v>
      </c>
      <c r="H9913" s="14">
        <v>100</v>
      </c>
    </row>
    <row r="9914" spans="1:8" ht="19.5" customHeight="1" x14ac:dyDescent="0.25">
      <c r="A9914" s="4">
        <v>45612</v>
      </c>
      <c r="B9914" s="3">
        <v>3184</v>
      </c>
      <c r="C9914" s="10" t="s">
        <v>72</v>
      </c>
      <c r="D9914" s="10" t="s">
        <v>1027</v>
      </c>
      <c r="E9914" s="10" t="s">
        <v>1092</v>
      </c>
      <c r="F9914" s="10" t="s">
        <v>131</v>
      </c>
      <c r="H9914" s="14">
        <v>25000</v>
      </c>
    </row>
    <row r="9915" spans="1:8" ht="19.5" customHeight="1" x14ac:dyDescent="0.25">
      <c r="A9915" s="4">
        <v>45612</v>
      </c>
      <c r="B9915" s="3">
        <v>3185</v>
      </c>
      <c r="C9915" s="10" t="s">
        <v>926</v>
      </c>
      <c r="D9915" s="10" t="s">
        <v>58</v>
      </c>
      <c r="H9915" s="14">
        <v>11000</v>
      </c>
    </row>
    <row r="9916" spans="1:8" ht="19.5" customHeight="1" x14ac:dyDescent="0.25">
      <c r="A9916" s="4">
        <v>45612</v>
      </c>
      <c r="B9916" s="3">
        <v>3185</v>
      </c>
      <c r="C9916" s="10" t="s">
        <v>23</v>
      </c>
      <c r="D9916" s="10" t="s">
        <v>758</v>
      </c>
      <c r="H9916" s="14">
        <v>100</v>
      </c>
    </row>
    <row r="9917" spans="1:8" ht="19.5" customHeight="1" x14ac:dyDescent="0.25">
      <c r="A9917" s="4">
        <v>45612</v>
      </c>
      <c r="B9917" s="3">
        <v>3185</v>
      </c>
      <c r="C9917" s="10" t="s">
        <v>926</v>
      </c>
      <c r="D9917" s="10" t="s">
        <v>935</v>
      </c>
      <c r="E9917" s="10" t="s">
        <v>48</v>
      </c>
      <c r="H9917" s="14">
        <v>900</v>
      </c>
    </row>
    <row r="9918" spans="1:8" ht="19.5" customHeight="1" x14ac:dyDescent="0.25">
      <c r="A9918" s="4">
        <v>45613</v>
      </c>
      <c r="B9918" s="3">
        <v>3186</v>
      </c>
      <c r="C9918" s="10" t="s">
        <v>23</v>
      </c>
      <c r="D9918" s="10" t="s">
        <v>372</v>
      </c>
      <c r="E9918" s="10" t="s">
        <v>1137</v>
      </c>
      <c r="F9918" s="10" t="s">
        <v>47</v>
      </c>
      <c r="H9918" s="14">
        <v>1050</v>
      </c>
    </row>
    <row r="9919" spans="1:8" ht="19.5" customHeight="1" x14ac:dyDescent="0.25">
      <c r="A9919" s="4">
        <v>45613</v>
      </c>
      <c r="B9919" s="3">
        <v>3186</v>
      </c>
      <c r="C9919" s="10" t="s">
        <v>23</v>
      </c>
      <c r="D9919" s="10" t="s">
        <v>192</v>
      </c>
      <c r="E9919" s="10" t="s">
        <v>211</v>
      </c>
      <c r="H9919" s="14">
        <v>300</v>
      </c>
    </row>
    <row r="9920" spans="1:8" ht="19.5" customHeight="1" x14ac:dyDescent="0.25">
      <c r="A9920" s="4">
        <v>45613</v>
      </c>
      <c r="B9920" s="3">
        <v>3186</v>
      </c>
      <c r="C9920" s="10" t="s">
        <v>23</v>
      </c>
      <c r="D9920" s="10" t="s">
        <v>1559</v>
      </c>
      <c r="H9920" s="14">
        <v>160</v>
      </c>
    </row>
    <row r="9921" spans="1:8" ht="19.5" customHeight="1" x14ac:dyDescent="0.25">
      <c r="A9921" s="4">
        <v>45613</v>
      </c>
      <c r="B9921" s="3">
        <v>3186</v>
      </c>
      <c r="C9921" s="10" t="s">
        <v>172</v>
      </c>
      <c r="D9921" s="10" t="s">
        <v>296</v>
      </c>
      <c r="G9921" s="10">
        <v>9</v>
      </c>
      <c r="H9921" s="14">
        <v>1120</v>
      </c>
    </row>
    <row r="9922" spans="1:8" ht="19.5" customHeight="1" x14ac:dyDescent="0.25">
      <c r="A9922" s="4">
        <v>45613</v>
      </c>
      <c r="B9922" s="3">
        <v>3187</v>
      </c>
      <c r="C9922" s="10" t="s">
        <v>26</v>
      </c>
      <c r="D9922" s="10" t="s">
        <v>274</v>
      </c>
      <c r="E9922" s="10" t="s">
        <v>1566</v>
      </c>
      <c r="F9922" s="10" t="s">
        <v>999</v>
      </c>
      <c r="H9922" s="14">
        <v>3500</v>
      </c>
    </row>
    <row r="9923" spans="1:8" ht="19.5" customHeight="1" x14ac:dyDescent="0.25">
      <c r="A9923" s="4">
        <v>45613</v>
      </c>
      <c r="B9923" s="3">
        <v>3188</v>
      </c>
      <c r="C9923" s="10" t="s">
        <v>926</v>
      </c>
      <c r="D9923" s="10" t="s">
        <v>58</v>
      </c>
      <c r="H9923" s="14">
        <v>7870</v>
      </c>
    </row>
    <row r="9924" spans="1:8" ht="19.5" customHeight="1" x14ac:dyDescent="0.25">
      <c r="A9924" s="4">
        <v>45613</v>
      </c>
      <c r="B9924" s="3">
        <v>3188</v>
      </c>
      <c r="C9924" s="10" t="s">
        <v>926</v>
      </c>
      <c r="D9924" s="10" t="s">
        <v>58</v>
      </c>
      <c r="E9924" s="10" t="s">
        <v>1573</v>
      </c>
      <c r="H9924" s="14">
        <v>100</v>
      </c>
    </row>
    <row r="9925" spans="1:8" ht="19.5" customHeight="1" x14ac:dyDescent="0.25">
      <c r="A9925" s="4">
        <v>45613</v>
      </c>
      <c r="B9925" s="3">
        <v>3188</v>
      </c>
      <c r="C9925" s="10" t="s">
        <v>926</v>
      </c>
      <c r="D9925" s="10" t="s">
        <v>58</v>
      </c>
      <c r="E9925" s="10" t="s">
        <v>1164</v>
      </c>
      <c r="H9925" s="14">
        <v>900</v>
      </c>
    </row>
    <row r="9926" spans="1:8" ht="19.5" customHeight="1" x14ac:dyDescent="0.25">
      <c r="A9926" s="4">
        <v>45613</v>
      </c>
      <c r="B9926" s="3">
        <v>3188</v>
      </c>
      <c r="C9926" s="10" t="s">
        <v>23</v>
      </c>
      <c r="D9926" s="10" t="s">
        <v>372</v>
      </c>
      <c r="E9926" s="10" t="s">
        <v>277</v>
      </c>
      <c r="H9926" s="14">
        <v>1590</v>
      </c>
    </row>
    <row r="9927" spans="1:8" ht="19.5" customHeight="1" x14ac:dyDescent="0.25">
      <c r="A9927" s="4">
        <v>45613</v>
      </c>
      <c r="B9927" s="3">
        <v>3189</v>
      </c>
      <c r="C9927" s="10" t="s">
        <v>72</v>
      </c>
      <c r="D9927" s="10" t="s">
        <v>40</v>
      </c>
      <c r="E9927" s="10" t="s">
        <v>716</v>
      </c>
      <c r="F9927" s="10" t="s">
        <v>764</v>
      </c>
      <c r="H9927" s="14">
        <v>7880</v>
      </c>
    </row>
    <row r="9928" spans="1:8" ht="19.5" customHeight="1" x14ac:dyDescent="0.25">
      <c r="A9928" s="4">
        <v>45613</v>
      </c>
      <c r="B9928" s="3">
        <v>3190</v>
      </c>
      <c r="C9928" s="10" t="s">
        <v>72</v>
      </c>
      <c r="D9928" s="10" t="s">
        <v>40</v>
      </c>
      <c r="E9928" s="10" t="s">
        <v>716</v>
      </c>
      <c r="F9928" s="10" t="s">
        <v>1202</v>
      </c>
      <c r="H9928" s="14">
        <v>7000</v>
      </c>
    </row>
    <row r="9929" spans="1:8" ht="19.5" customHeight="1" x14ac:dyDescent="0.25">
      <c r="A9929" s="4">
        <v>45613</v>
      </c>
      <c r="B9929" s="3">
        <v>3191</v>
      </c>
      <c r="C9929" s="10" t="s">
        <v>72</v>
      </c>
      <c r="D9929" s="10" t="s">
        <v>40</v>
      </c>
      <c r="E9929" s="10" t="s">
        <v>211</v>
      </c>
      <c r="F9929" s="10" t="s">
        <v>902</v>
      </c>
      <c r="H9929" s="14">
        <v>7650</v>
      </c>
    </row>
    <row r="9930" spans="1:8" ht="19.5" customHeight="1" x14ac:dyDescent="0.25">
      <c r="A9930" s="4">
        <v>45613</v>
      </c>
      <c r="B9930" s="3">
        <v>3191</v>
      </c>
      <c r="C9930" s="10" t="s">
        <v>72</v>
      </c>
      <c r="D9930" s="10" t="s">
        <v>40</v>
      </c>
      <c r="E9930" s="10" t="s">
        <v>1023</v>
      </c>
      <c r="F9930" s="10" t="s">
        <v>902</v>
      </c>
      <c r="H9930" s="14">
        <v>100</v>
      </c>
    </row>
    <row r="9931" spans="1:8" ht="19.5" customHeight="1" x14ac:dyDescent="0.25">
      <c r="A9931" s="4">
        <v>45613</v>
      </c>
      <c r="B9931" s="3">
        <v>3192</v>
      </c>
      <c r="C9931" s="10" t="s">
        <v>24</v>
      </c>
      <c r="D9931" s="10" t="s">
        <v>174</v>
      </c>
      <c r="G9931" s="10">
        <v>10</v>
      </c>
      <c r="H9931" s="14">
        <v>4000</v>
      </c>
    </row>
    <row r="9932" spans="1:8" ht="19.5" customHeight="1" x14ac:dyDescent="0.25">
      <c r="A9932" s="4">
        <v>45613</v>
      </c>
      <c r="B9932" s="3">
        <v>3192</v>
      </c>
      <c r="C9932" s="10" t="s">
        <v>23</v>
      </c>
      <c r="D9932" s="10" t="s">
        <v>372</v>
      </c>
      <c r="E9932" s="10" t="s">
        <v>1147</v>
      </c>
      <c r="F9932" s="10" t="s">
        <v>47</v>
      </c>
      <c r="H9932" s="14">
        <v>6850</v>
      </c>
    </row>
    <row r="9933" spans="1:8" ht="19.5" customHeight="1" x14ac:dyDescent="0.25">
      <c r="A9933" s="4">
        <v>45613</v>
      </c>
      <c r="B9933" s="3">
        <v>3192</v>
      </c>
      <c r="C9933" s="10" t="s">
        <v>24</v>
      </c>
      <c r="D9933" s="10" t="s">
        <v>857</v>
      </c>
      <c r="G9933" s="10">
        <v>4</v>
      </c>
      <c r="H9933" s="14">
        <v>2400</v>
      </c>
    </row>
    <row r="9934" spans="1:8" ht="19.5" customHeight="1" x14ac:dyDescent="0.25">
      <c r="A9934" s="4">
        <v>45613</v>
      </c>
      <c r="B9934" s="3">
        <v>3192</v>
      </c>
      <c r="C9934" s="10" t="s">
        <v>24</v>
      </c>
      <c r="D9934" s="10" t="s">
        <v>60</v>
      </c>
      <c r="E9934" s="10" t="s">
        <v>350</v>
      </c>
      <c r="H9934" s="14">
        <v>400</v>
      </c>
    </row>
    <row r="9935" spans="1:8" ht="19.5" customHeight="1" x14ac:dyDescent="0.25">
      <c r="A9935" s="4">
        <v>45613</v>
      </c>
      <c r="B9935" s="3">
        <v>3193</v>
      </c>
      <c r="C9935" s="10" t="s">
        <v>23</v>
      </c>
      <c r="D9935" s="10" t="s">
        <v>265</v>
      </c>
      <c r="E9935" s="10" t="s">
        <v>1533</v>
      </c>
      <c r="H9935" s="14">
        <v>1200</v>
      </c>
    </row>
    <row r="9936" spans="1:8" ht="19.5" customHeight="1" x14ac:dyDescent="0.25">
      <c r="A9936" s="4">
        <v>45613</v>
      </c>
      <c r="B9936" s="3">
        <v>3193</v>
      </c>
      <c r="C9936" s="10" t="s">
        <v>23</v>
      </c>
      <c r="D9936" s="10" t="s">
        <v>265</v>
      </c>
      <c r="E9936" s="10" t="s">
        <v>343</v>
      </c>
      <c r="H9936" s="14">
        <v>800</v>
      </c>
    </row>
    <row r="9937" spans="1:8" ht="19.5" customHeight="1" x14ac:dyDescent="0.25">
      <c r="A9937" s="4">
        <v>45613</v>
      </c>
      <c r="B9937" s="3">
        <v>3193</v>
      </c>
      <c r="C9937" s="10" t="s">
        <v>23</v>
      </c>
      <c r="D9937" s="10" t="s">
        <v>372</v>
      </c>
      <c r="E9937" s="10" t="s">
        <v>1574</v>
      </c>
      <c r="H9937" s="14">
        <v>50</v>
      </c>
    </row>
    <row r="9938" spans="1:8" ht="19.5" customHeight="1" x14ac:dyDescent="0.25">
      <c r="A9938" s="4">
        <v>45613</v>
      </c>
      <c r="B9938" s="3">
        <v>3193</v>
      </c>
      <c r="C9938" s="10" t="s">
        <v>23</v>
      </c>
      <c r="D9938" s="10" t="s">
        <v>22</v>
      </c>
      <c r="H9938" s="14">
        <v>20</v>
      </c>
    </row>
    <row r="9939" spans="1:8" ht="19.5" customHeight="1" x14ac:dyDescent="0.25">
      <c r="A9939" s="4">
        <v>45613</v>
      </c>
      <c r="B9939" s="3">
        <v>3194</v>
      </c>
      <c r="C9939" s="10" t="s">
        <v>72</v>
      </c>
      <c r="D9939" s="10" t="s">
        <v>40</v>
      </c>
      <c r="E9939" s="10" t="s">
        <v>1092</v>
      </c>
      <c r="F9939" s="10" t="s">
        <v>1202</v>
      </c>
      <c r="H9939" s="14">
        <v>10000</v>
      </c>
    </row>
    <row r="9940" spans="1:8" ht="19.5" customHeight="1" x14ac:dyDescent="0.25">
      <c r="A9940" s="4">
        <v>45613</v>
      </c>
      <c r="B9940" s="3">
        <v>3195</v>
      </c>
      <c r="C9940" s="10" t="s">
        <v>72</v>
      </c>
      <c r="D9940" s="10" t="s">
        <v>40</v>
      </c>
      <c r="E9940" s="10" t="s">
        <v>1092</v>
      </c>
      <c r="F9940" s="10" t="s">
        <v>764</v>
      </c>
      <c r="H9940" s="14">
        <v>10000</v>
      </c>
    </row>
    <row r="9941" spans="1:8" ht="19.5" customHeight="1" x14ac:dyDescent="0.25">
      <c r="A9941" s="4">
        <v>45614</v>
      </c>
      <c r="B9941" s="3">
        <v>3196</v>
      </c>
      <c r="C9941" s="10" t="s">
        <v>72</v>
      </c>
      <c r="D9941" s="10" t="s">
        <v>40</v>
      </c>
      <c r="E9941" s="10" t="s">
        <v>716</v>
      </c>
      <c r="F9941" s="10" t="s">
        <v>764</v>
      </c>
      <c r="H9941" s="14">
        <v>5230</v>
      </c>
    </row>
    <row r="9942" spans="1:8" ht="19.5" customHeight="1" x14ac:dyDescent="0.25">
      <c r="A9942" s="4">
        <v>45614</v>
      </c>
      <c r="B9942" s="3">
        <v>3197</v>
      </c>
      <c r="C9942" s="10" t="s">
        <v>72</v>
      </c>
      <c r="D9942" s="10" t="s">
        <v>40</v>
      </c>
      <c r="E9942" s="10" t="s">
        <v>716</v>
      </c>
      <c r="F9942" s="10" t="s">
        <v>1202</v>
      </c>
      <c r="H9942" s="14">
        <v>8360</v>
      </c>
    </row>
    <row r="9943" spans="1:8" ht="19.5" customHeight="1" x14ac:dyDescent="0.25">
      <c r="A9943" s="4">
        <v>45614</v>
      </c>
      <c r="B9943" s="3">
        <v>3198</v>
      </c>
      <c r="C9943" s="10" t="s">
        <v>72</v>
      </c>
      <c r="D9943" s="10" t="s">
        <v>40</v>
      </c>
      <c r="E9943" s="10" t="s">
        <v>211</v>
      </c>
      <c r="F9943" s="10" t="s">
        <v>902</v>
      </c>
      <c r="H9943" s="14">
        <v>8120</v>
      </c>
    </row>
    <row r="9944" spans="1:8" ht="19.5" customHeight="1" x14ac:dyDescent="0.25">
      <c r="A9944" s="4">
        <v>45614</v>
      </c>
      <c r="B9944" s="3">
        <v>3198</v>
      </c>
      <c r="C9944" s="10" t="s">
        <v>72</v>
      </c>
      <c r="D9944" s="10" t="s">
        <v>40</v>
      </c>
      <c r="E9944" s="10" t="s">
        <v>1023</v>
      </c>
      <c r="F9944" s="10" t="s">
        <v>902</v>
      </c>
      <c r="H9944" s="14">
        <v>100</v>
      </c>
    </row>
    <row r="9945" spans="1:8" ht="19.5" customHeight="1" x14ac:dyDescent="0.25">
      <c r="A9945" s="4">
        <v>45614</v>
      </c>
      <c r="B9945" s="3">
        <v>3199</v>
      </c>
      <c r="C9945" s="10" t="s">
        <v>23</v>
      </c>
      <c r="D9945" s="10" t="s">
        <v>20</v>
      </c>
      <c r="E9945" s="10" t="s">
        <v>350</v>
      </c>
      <c r="H9945" s="14">
        <v>900</v>
      </c>
    </row>
    <row r="9946" spans="1:8" ht="19.5" customHeight="1" x14ac:dyDescent="0.25">
      <c r="A9946" s="4">
        <v>45614</v>
      </c>
      <c r="B9946" s="3">
        <v>3199</v>
      </c>
      <c r="C9946" s="10" t="s">
        <v>23</v>
      </c>
      <c r="D9946" s="10" t="s">
        <v>20</v>
      </c>
      <c r="E9946" s="10" t="s">
        <v>44</v>
      </c>
      <c r="H9946" s="14">
        <v>340</v>
      </c>
    </row>
    <row r="9947" spans="1:8" ht="19.5" customHeight="1" x14ac:dyDescent="0.25">
      <c r="A9947" s="4">
        <v>45614</v>
      </c>
      <c r="B9947" s="3">
        <v>3199</v>
      </c>
      <c r="C9947" s="10" t="s">
        <v>23</v>
      </c>
      <c r="D9947" s="10" t="s">
        <v>1575</v>
      </c>
      <c r="H9947" s="14">
        <v>100</v>
      </c>
    </row>
    <row r="9948" spans="1:8" ht="19.5" customHeight="1" x14ac:dyDescent="0.25">
      <c r="A9948" s="4">
        <v>45614</v>
      </c>
      <c r="B9948" s="3">
        <v>3199</v>
      </c>
      <c r="C9948" s="10" t="s">
        <v>172</v>
      </c>
      <c r="D9948" s="10" t="s">
        <v>295</v>
      </c>
      <c r="H9948" s="14">
        <v>100</v>
      </c>
    </row>
    <row r="9949" spans="1:8" ht="19.5" customHeight="1" x14ac:dyDescent="0.25">
      <c r="A9949" s="4">
        <v>45614</v>
      </c>
      <c r="B9949" s="3">
        <v>3200</v>
      </c>
      <c r="C9949" s="10" t="s">
        <v>23</v>
      </c>
      <c r="D9949" s="10" t="s">
        <v>265</v>
      </c>
      <c r="E9949" s="10" t="s">
        <v>1533</v>
      </c>
      <c r="H9949" s="14">
        <v>1200</v>
      </c>
    </row>
    <row r="9950" spans="1:8" ht="19.5" customHeight="1" x14ac:dyDescent="0.25">
      <c r="A9950" s="4">
        <v>45614</v>
      </c>
      <c r="B9950" s="3">
        <v>3200</v>
      </c>
      <c r="C9950" s="10" t="s">
        <v>23</v>
      </c>
      <c r="D9950" s="10" t="s">
        <v>265</v>
      </c>
      <c r="E9950" s="10" t="s">
        <v>343</v>
      </c>
      <c r="H9950" s="14">
        <v>800</v>
      </c>
    </row>
    <row r="9951" spans="1:8" ht="19.5" customHeight="1" x14ac:dyDescent="0.25">
      <c r="A9951" s="4">
        <v>45614</v>
      </c>
      <c r="B9951" s="3">
        <v>3200</v>
      </c>
      <c r="C9951" s="10" t="s">
        <v>24</v>
      </c>
      <c r="D9951" s="10" t="s">
        <v>175</v>
      </c>
      <c r="H9951" s="14">
        <v>450</v>
      </c>
    </row>
    <row r="9952" spans="1:8" ht="19.5" customHeight="1" x14ac:dyDescent="0.25">
      <c r="A9952" s="4">
        <v>45614</v>
      </c>
      <c r="B9952" s="3">
        <v>3200</v>
      </c>
      <c r="C9952" s="10" t="s">
        <v>172</v>
      </c>
      <c r="D9952" s="10" t="s">
        <v>296</v>
      </c>
      <c r="G9952" s="10">
        <v>9</v>
      </c>
      <c r="H9952" s="14">
        <v>1120</v>
      </c>
    </row>
    <row r="9953" spans="1:8" ht="19.5" customHeight="1" x14ac:dyDescent="0.25">
      <c r="A9953" s="4">
        <v>45614</v>
      </c>
      <c r="B9953" s="3">
        <v>3201</v>
      </c>
      <c r="C9953" s="10" t="s">
        <v>24</v>
      </c>
      <c r="D9953" s="10" t="s">
        <v>174</v>
      </c>
      <c r="G9953" s="10">
        <v>10</v>
      </c>
      <c r="H9953" s="14">
        <v>4000</v>
      </c>
    </row>
    <row r="9954" spans="1:8" ht="19.5" customHeight="1" x14ac:dyDescent="0.25">
      <c r="A9954" s="4">
        <v>45614</v>
      </c>
      <c r="B9954" s="3">
        <v>3201</v>
      </c>
      <c r="C9954" s="10" t="s">
        <v>23</v>
      </c>
      <c r="D9954" s="10" t="s">
        <v>192</v>
      </c>
      <c r="E9954" s="10" t="s">
        <v>56</v>
      </c>
      <c r="H9954" s="14">
        <v>60</v>
      </c>
    </row>
    <row r="9955" spans="1:8" ht="19.5" customHeight="1" x14ac:dyDescent="0.25">
      <c r="A9955" s="4">
        <v>45614</v>
      </c>
      <c r="B9955" s="3">
        <v>3201</v>
      </c>
      <c r="C9955" s="10" t="s">
        <v>24</v>
      </c>
      <c r="D9955" s="10" t="s">
        <v>60</v>
      </c>
      <c r="E9955" s="10" t="s">
        <v>350</v>
      </c>
      <c r="H9955" s="14">
        <v>400</v>
      </c>
    </row>
    <row r="9956" spans="1:8" ht="19.5" customHeight="1" x14ac:dyDescent="0.25">
      <c r="A9956" s="4">
        <v>45614</v>
      </c>
      <c r="B9956" s="3">
        <v>3201</v>
      </c>
      <c r="C9956" s="10" t="s">
        <v>926</v>
      </c>
      <c r="D9956" s="10" t="s">
        <v>58</v>
      </c>
      <c r="E9956" s="10" t="s">
        <v>1573</v>
      </c>
      <c r="H9956" s="14">
        <v>100</v>
      </c>
    </row>
    <row r="9957" spans="1:8" ht="19.5" customHeight="1" x14ac:dyDescent="0.25">
      <c r="A9957" s="4">
        <v>45614</v>
      </c>
      <c r="B9957" s="3">
        <v>3202</v>
      </c>
      <c r="C9957" s="10" t="s">
        <v>26</v>
      </c>
      <c r="D9957" s="10" t="s">
        <v>274</v>
      </c>
      <c r="E9957" s="10" t="s">
        <v>1566</v>
      </c>
      <c r="F9957" s="10" t="s">
        <v>467</v>
      </c>
      <c r="H9957" s="14">
        <v>4380</v>
      </c>
    </row>
    <row r="9958" spans="1:8" ht="19.5" customHeight="1" x14ac:dyDescent="0.25">
      <c r="A9958" s="4">
        <v>45614</v>
      </c>
      <c r="B9958" s="3">
        <v>3203</v>
      </c>
      <c r="C9958" s="10" t="s">
        <v>926</v>
      </c>
      <c r="D9958" s="10" t="s">
        <v>58</v>
      </c>
      <c r="H9958" s="14">
        <v>9200</v>
      </c>
    </row>
    <row r="9959" spans="1:8" ht="19.5" customHeight="1" x14ac:dyDescent="0.25">
      <c r="A9959" s="4">
        <v>45614</v>
      </c>
      <c r="B9959" s="3">
        <v>3203</v>
      </c>
      <c r="C9959" s="10" t="s">
        <v>926</v>
      </c>
      <c r="D9959" s="10" t="s">
        <v>58</v>
      </c>
      <c r="E9959" s="10" t="s">
        <v>1164</v>
      </c>
      <c r="H9959" s="14">
        <v>900</v>
      </c>
    </row>
    <row r="9960" spans="1:8" ht="19.5" customHeight="1" x14ac:dyDescent="0.25">
      <c r="A9960" s="4">
        <v>45614</v>
      </c>
      <c r="B9960" s="3">
        <v>3203</v>
      </c>
      <c r="C9960" s="10" t="s">
        <v>23</v>
      </c>
      <c r="D9960" s="10" t="s">
        <v>22</v>
      </c>
      <c r="H9960" s="14">
        <v>50</v>
      </c>
    </row>
    <row r="9961" spans="1:8" ht="19.5" customHeight="1" x14ac:dyDescent="0.25">
      <c r="A9961" s="4">
        <v>45614</v>
      </c>
      <c r="B9961" s="3">
        <v>3203</v>
      </c>
      <c r="C9961" s="10" t="s">
        <v>23</v>
      </c>
      <c r="D9961" s="10" t="s">
        <v>372</v>
      </c>
      <c r="E9961" s="10" t="s">
        <v>277</v>
      </c>
      <c r="H9961" s="14">
        <v>2650</v>
      </c>
    </row>
    <row r="9962" spans="1:8" ht="19.5" customHeight="1" x14ac:dyDescent="0.25">
      <c r="A9962" s="4">
        <v>45615</v>
      </c>
      <c r="B9962" s="3">
        <v>3204</v>
      </c>
      <c r="C9962" s="10" t="s">
        <v>23</v>
      </c>
      <c r="D9962" s="10" t="s">
        <v>372</v>
      </c>
      <c r="E9962" s="10" t="s">
        <v>1165</v>
      </c>
      <c r="H9962" s="14">
        <v>6770</v>
      </c>
    </row>
    <row r="9963" spans="1:8" ht="19.5" customHeight="1" x14ac:dyDescent="0.25">
      <c r="A9963" s="4">
        <v>45615</v>
      </c>
      <c r="B9963" s="3">
        <v>3204</v>
      </c>
      <c r="C9963" s="10" t="s">
        <v>23</v>
      </c>
      <c r="D9963" s="10" t="s">
        <v>372</v>
      </c>
      <c r="E9963" s="10" t="s">
        <v>277</v>
      </c>
      <c r="H9963" s="14">
        <v>2650</v>
      </c>
    </row>
    <row r="9964" spans="1:8" ht="19.5" customHeight="1" x14ac:dyDescent="0.25">
      <c r="A9964" s="4">
        <v>45615</v>
      </c>
      <c r="B9964" s="3">
        <v>3204</v>
      </c>
      <c r="C9964" s="10" t="s">
        <v>23</v>
      </c>
      <c r="D9964" s="10" t="s">
        <v>372</v>
      </c>
      <c r="F9964" s="10" t="s">
        <v>47</v>
      </c>
      <c r="H9964" s="14">
        <v>570</v>
      </c>
    </row>
    <row r="9965" spans="1:8" ht="19.5" customHeight="1" x14ac:dyDescent="0.25">
      <c r="A9965" s="4">
        <v>45615</v>
      </c>
      <c r="B9965" s="3">
        <v>3204</v>
      </c>
      <c r="C9965" s="10" t="s">
        <v>23</v>
      </c>
      <c r="D9965" s="10" t="s">
        <v>372</v>
      </c>
      <c r="F9965" s="10" t="s">
        <v>47</v>
      </c>
      <c r="H9965" s="14">
        <v>2020</v>
      </c>
    </row>
    <row r="9966" spans="1:8" ht="19.5" customHeight="1" x14ac:dyDescent="0.25">
      <c r="A9966" s="4">
        <v>45615</v>
      </c>
      <c r="B9966" s="3">
        <v>3205</v>
      </c>
      <c r="C9966" s="10" t="s">
        <v>23</v>
      </c>
      <c r="D9966" s="10" t="s">
        <v>372</v>
      </c>
      <c r="E9966" s="10" t="s">
        <v>1129</v>
      </c>
      <c r="F9966" s="10" t="s">
        <v>47</v>
      </c>
      <c r="H9966" s="14">
        <v>4570</v>
      </c>
    </row>
    <row r="9967" spans="1:8" ht="19.5" customHeight="1" x14ac:dyDescent="0.25">
      <c r="A9967" s="4">
        <v>45615</v>
      </c>
      <c r="B9967" s="3">
        <v>3205</v>
      </c>
      <c r="C9967" s="10" t="s">
        <v>23</v>
      </c>
      <c r="D9967" s="10" t="s">
        <v>372</v>
      </c>
      <c r="F9967" s="10" t="s">
        <v>47</v>
      </c>
      <c r="H9967" s="14">
        <v>170</v>
      </c>
    </row>
    <row r="9968" spans="1:8" ht="19.5" customHeight="1" x14ac:dyDescent="0.25">
      <c r="A9968" s="4">
        <v>45615</v>
      </c>
      <c r="B9968" s="3">
        <v>3205</v>
      </c>
      <c r="C9968" s="10" t="s">
        <v>24</v>
      </c>
      <c r="D9968" s="10" t="s">
        <v>174</v>
      </c>
      <c r="G9968" s="10">
        <v>10</v>
      </c>
      <c r="H9968" s="14">
        <v>4000</v>
      </c>
    </row>
    <row r="9969" spans="1:8" ht="19.5" customHeight="1" x14ac:dyDescent="0.25">
      <c r="A9969" s="4">
        <v>45615</v>
      </c>
      <c r="B9969" s="3">
        <v>3205</v>
      </c>
      <c r="C9969" s="10" t="s">
        <v>24</v>
      </c>
      <c r="D9969" s="10" t="s">
        <v>60</v>
      </c>
      <c r="E9969" s="10" t="s">
        <v>350</v>
      </c>
      <c r="H9969" s="14">
        <v>300</v>
      </c>
    </row>
    <row r="9970" spans="1:8" ht="19.5" customHeight="1" x14ac:dyDescent="0.25">
      <c r="A9970" s="4">
        <v>45615</v>
      </c>
      <c r="B9970" s="3">
        <v>3206</v>
      </c>
      <c r="C9970" s="10" t="s">
        <v>172</v>
      </c>
      <c r="D9970" s="10" t="s">
        <v>296</v>
      </c>
      <c r="G9970" s="10">
        <v>9</v>
      </c>
      <c r="H9970" s="14">
        <v>1120</v>
      </c>
    </row>
    <row r="9971" spans="1:8" ht="19.5" customHeight="1" x14ac:dyDescent="0.25">
      <c r="A9971" s="4">
        <v>45615</v>
      </c>
      <c r="B9971" s="3">
        <v>3206</v>
      </c>
      <c r="C9971" s="10" t="s">
        <v>23</v>
      </c>
      <c r="D9971" s="10" t="s">
        <v>265</v>
      </c>
      <c r="E9971" s="10" t="s">
        <v>1533</v>
      </c>
      <c r="H9971" s="14">
        <v>1200</v>
      </c>
    </row>
    <row r="9972" spans="1:8" ht="19.5" customHeight="1" x14ac:dyDescent="0.25">
      <c r="A9972" s="4">
        <v>45615</v>
      </c>
      <c r="B9972" s="3">
        <v>3206</v>
      </c>
      <c r="C9972" s="10" t="s">
        <v>23</v>
      </c>
      <c r="D9972" s="10" t="s">
        <v>265</v>
      </c>
      <c r="E9972" s="10" t="s">
        <v>343</v>
      </c>
      <c r="H9972" s="14">
        <v>800</v>
      </c>
    </row>
    <row r="9973" spans="1:8" ht="19.5" customHeight="1" x14ac:dyDescent="0.25">
      <c r="A9973" s="4">
        <v>45615</v>
      </c>
      <c r="B9973" s="3">
        <v>3206</v>
      </c>
      <c r="C9973" s="10" t="s">
        <v>23</v>
      </c>
      <c r="D9973" s="10" t="s">
        <v>564</v>
      </c>
      <c r="E9973" s="10" t="s">
        <v>1576</v>
      </c>
      <c r="H9973" s="14">
        <v>550</v>
      </c>
    </row>
    <row r="9974" spans="1:8" ht="19.5" customHeight="1" x14ac:dyDescent="0.25">
      <c r="A9974" s="4">
        <v>45615</v>
      </c>
      <c r="B9974" s="3">
        <v>3207</v>
      </c>
      <c r="C9974" s="10" t="s">
        <v>72</v>
      </c>
      <c r="D9974" s="10" t="s">
        <v>40</v>
      </c>
      <c r="E9974" s="10" t="s">
        <v>716</v>
      </c>
      <c r="F9974" s="10" t="s">
        <v>764</v>
      </c>
      <c r="H9974" s="14">
        <v>8390</v>
      </c>
    </row>
    <row r="9975" spans="1:8" ht="19.5" customHeight="1" x14ac:dyDescent="0.25">
      <c r="A9975" s="4">
        <v>45615</v>
      </c>
      <c r="B9975" s="3">
        <v>3208</v>
      </c>
      <c r="C9975" s="10" t="s">
        <v>72</v>
      </c>
      <c r="D9975" s="10" t="s">
        <v>40</v>
      </c>
      <c r="E9975" s="10" t="s">
        <v>716</v>
      </c>
      <c r="F9975" s="10" t="s">
        <v>1202</v>
      </c>
      <c r="H9975" s="14">
        <v>6380</v>
      </c>
    </row>
    <row r="9976" spans="1:8" ht="19.5" customHeight="1" x14ac:dyDescent="0.25">
      <c r="A9976" s="4">
        <v>45615</v>
      </c>
      <c r="B9976" s="3">
        <v>3209</v>
      </c>
      <c r="C9976" s="10" t="s">
        <v>72</v>
      </c>
      <c r="D9976" s="10" t="s">
        <v>40</v>
      </c>
      <c r="E9976" s="10" t="s">
        <v>211</v>
      </c>
      <c r="F9976" s="10" t="s">
        <v>902</v>
      </c>
      <c r="H9976" s="14">
        <v>9180</v>
      </c>
    </row>
    <row r="9977" spans="1:8" ht="19.5" customHeight="1" x14ac:dyDescent="0.25">
      <c r="A9977" s="4">
        <v>45615</v>
      </c>
      <c r="B9977" s="3">
        <v>3209</v>
      </c>
      <c r="C9977" s="10" t="s">
        <v>72</v>
      </c>
      <c r="D9977" s="10" t="s">
        <v>40</v>
      </c>
      <c r="E9977" s="10" t="s">
        <v>1023</v>
      </c>
      <c r="F9977" s="10" t="s">
        <v>902</v>
      </c>
      <c r="H9977" s="14">
        <v>100</v>
      </c>
    </row>
    <row r="9978" spans="1:8" ht="19.5" customHeight="1" x14ac:dyDescent="0.25">
      <c r="A9978" s="4">
        <v>45615</v>
      </c>
      <c r="B9978" s="3">
        <v>3210</v>
      </c>
      <c r="C9978" s="10" t="s">
        <v>23</v>
      </c>
      <c r="D9978" s="10" t="s">
        <v>407</v>
      </c>
      <c r="H9978" s="14">
        <v>100</v>
      </c>
    </row>
    <row r="9979" spans="1:8" ht="19.5" customHeight="1" x14ac:dyDescent="0.25">
      <c r="A9979" s="4">
        <v>45615</v>
      </c>
      <c r="B9979" s="3">
        <v>3210</v>
      </c>
      <c r="C9979" s="10" t="s">
        <v>24</v>
      </c>
      <c r="D9979" s="10" t="s">
        <v>175</v>
      </c>
      <c r="H9979" s="14">
        <v>825</v>
      </c>
    </row>
    <row r="9980" spans="1:8" ht="19.5" customHeight="1" x14ac:dyDescent="0.25">
      <c r="A9980" s="4">
        <v>45615</v>
      </c>
      <c r="B9980" s="3">
        <v>3210</v>
      </c>
      <c r="C9980" s="10" t="s">
        <v>24</v>
      </c>
      <c r="D9980" s="10" t="s">
        <v>63</v>
      </c>
      <c r="H9980" s="14">
        <v>300</v>
      </c>
    </row>
    <row r="9981" spans="1:8" ht="19.5" customHeight="1" x14ac:dyDescent="0.25">
      <c r="A9981" s="4">
        <v>45615</v>
      </c>
      <c r="B9981" s="3">
        <v>3211</v>
      </c>
      <c r="C9981" s="10" t="s">
        <v>26</v>
      </c>
      <c r="D9981" s="10" t="s">
        <v>274</v>
      </c>
      <c r="E9981" s="10" t="s">
        <v>1566</v>
      </c>
      <c r="F9981" s="10" t="s">
        <v>770</v>
      </c>
      <c r="H9981" s="14">
        <v>5500</v>
      </c>
    </row>
    <row r="9982" spans="1:8" ht="19.5" customHeight="1" x14ac:dyDescent="0.25">
      <c r="A9982" s="4">
        <v>45615</v>
      </c>
      <c r="B9982" s="3">
        <v>3212</v>
      </c>
      <c r="C9982" s="10" t="s">
        <v>26</v>
      </c>
      <c r="D9982" s="10" t="s">
        <v>274</v>
      </c>
      <c r="E9982" s="10" t="s">
        <v>1566</v>
      </c>
      <c r="F9982" s="10" t="s">
        <v>30</v>
      </c>
      <c r="H9982" s="14">
        <v>3000</v>
      </c>
    </row>
    <row r="9983" spans="1:8" ht="19.5" customHeight="1" x14ac:dyDescent="0.25">
      <c r="A9983" s="4">
        <v>45616</v>
      </c>
      <c r="B9983" s="3">
        <v>3213</v>
      </c>
      <c r="C9983" s="10" t="s">
        <v>24</v>
      </c>
      <c r="D9983" s="10" t="s">
        <v>174</v>
      </c>
      <c r="G9983" s="10">
        <v>12</v>
      </c>
      <c r="H9983" s="14">
        <v>4800</v>
      </c>
    </row>
    <row r="9984" spans="1:8" ht="19.5" customHeight="1" x14ac:dyDescent="0.25">
      <c r="A9984" s="4">
        <v>45616</v>
      </c>
      <c r="B9984" s="3">
        <v>3213</v>
      </c>
      <c r="C9984" s="10" t="s">
        <v>926</v>
      </c>
      <c r="D9984" s="10" t="s">
        <v>45</v>
      </c>
      <c r="E9984" s="10" t="s">
        <v>441</v>
      </c>
      <c r="H9984" s="14">
        <v>700</v>
      </c>
    </row>
    <row r="9985" spans="1:8" ht="19.5" customHeight="1" x14ac:dyDescent="0.25">
      <c r="A9985" s="4">
        <v>45616</v>
      </c>
      <c r="B9985" s="3">
        <v>3213</v>
      </c>
      <c r="C9985" s="10" t="s">
        <v>23</v>
      </c>
      <c r="D9985" s="10" t="s">
        <v>564</v>
      </c>
      <c r="E9985" s="10" t="s">
        <v>1577</v>
      </c>
      <c r="H9985" s="14">
        <v>100</v>
      </c>
    </row>
    <row r="9986" spans="1:8" ht="19.5" customHeight="1" x14ac:dyDescent="0.25">
      <c r="A9986" s="4">
        <v>45616</v>
      </c>
      <c r="B9986" s="3">
        <v>3213</v>
      </c>
      <c r="C9986" s="10" t="s">
        <v>23</v>
      </c>
      <c r="D9986" s="10" t="s">
        <v>22</v>
      </c>
      <c r="H9986" s="14">
        <v>200</v>
      </c>
    </row>
    <row r="9987" spans="1:8" ht="19.5" customHeight="1" x14ac:dyDescent="0.25">
      <c r="A9987" s="4">
        <v>45616</v>
      </c>
      <c r="B9987" s="3">
        <v>3214</v>
      </c>
      <c r="C9987" s="10" t="s">
        <v>72</v>
      </c>
      <c r="D9987" s="10" t="s">
        <v>40</v>
      </c>
      <c r="E9987" s="10" t="s">
        <v>716</v>
      </c>
      <c r="F9987" s="10" t="s">
        <v>764</v>
      </c>
      <c r="H9987" s="14">
        <v>8800</v>
      </c>
    </row>
    <row r="9988" spans="1:8" ht="19.5" customHeight="1" x14ac:dyDescent="0.25">
      <c r="A9988" s="4">
        <v>45616</v>
      </c>
      <c r="B9988" s="3">
        <v>3215</v>
      </c>
      <c r="C9988" s="10" t="s">
        <v>72</v>
      </c>
      <c r="D9988" s="10" t="s">
        <v>40</v>
      </c>
      <c r="E9988" s="10" t="s">
        <v>716</v>
      </c>
      <c r="F9988" s="10" t="s">
        <v>1202</v>
      </c>
      <c r="H9988" s="14">
        <v>5920</v>
      </c>
    </row>
    <row r="9989" spans="1:8" ht="19.5" customHeight="1" x14ac:dyDescent="0.25">
      <c r="A9989" s="4">
        <v>45616</v>
      </c>
      <c r="B9989" s="3">
        <v>3216</v>
      </c>
      <c r="C9989" s="10" t="s">
        <v>72</v>
      </c>
      <c r="D9989" s="10" t="s">
        <v>40</v>
      </c>
      <c r="E9989" s="10" t="s">
        <v>211</v>
      </c>
      <c r="F9989" s="10" t="s">
        <v>902</v>
      </c>
      <c r="H9989" s="14">
        <v>7990</v>
      </c>
    </row>
    <row r="9990" spans="1:8" ht="19.5" customHeight="1" x14ac:dyDescent="0.25">
      <c r="A9990" s="4">
        <v>45616</v>
      </c>
      <c r="B9990" s="3">
        <v>3216</v>
      </c>
      <c r="C9990" s="10" t="s">
        <v>72</v>
      </c>
      <c r="D9990" s="10" t="s">
        <v>40</v>
      </c>
      <c r="E9990" s="10" t="s">
        <v>1023</v>
      </c>
      <c r="F9990" s="10" t="s">
        <v>902</v>
      </c>
      <c r="H9990" s="14">
        <v>100</v>
      </c>
    </row>
    <row r="9991" spans="1:8" ht="19.5" customHeight="1" x14ac:dyDescent="0.25">
      <c r="A9991" s="4">
        <v>45616</v>
      </c>
      <c r="B9991" s="3">
        <v>3217</v>
      </c>
      <c r="C9991" s="10" t="s">
        <v>926</v>
      </c>
      <c r="D9991" s="10" t="s">
        <v>45</v>
      </c>
      <c r="E9991" s="10" t="s">
        <v>1578</v>
      </c>
      <c r="F9991" s="10" t="s">
        <v>1579</v>
      </c>
      <c r="H9991" s="14">
        <v>49000</v>
      </c>
    </row>
    <row r="9992" spans="1:8" ht="19.5" customHeight="1" x14ac:dyDescent="0.25">
      <c r="A9992" s="4">
        <v>45616</v>
      </c>
      <c r="B9992" s="3">
        <v>3218</v>
      </c>
      <c r="C9992" s="10" t="s">
        <v>23</v>
      </c>
      <c r="D9992" s="10" t="s">
        <v>265</v>
      </c>
      <c r="E9992" s="10" t="s">
        <v>1533</v>
      </c>
      <c r="H9992" s="14">
        <v>1200</v>
      </c>
    </row>
    <row r="9993" spans="1:8" ht="19.5" customHeight="1" x14ac:dyDescent="0.25">
      <c r="A9993" s="4">
        <v>45616</v>
      </c>
      <c r="B9993" s="3">
        <v>3218</v>
      </c>
      <c r="C9993" s="10" t="s">
        <v>23</v>
      </c>
      <c r="D9993" s="10" t="s">
        <v>265</v>
      </c>
      <c r="E9993" s="10" t="s">
        <v>343</v>
      </c>
      <c r="H9993" s="14">
        <v>800</v>
      </c>
    </row>
    <row r="9994" spans="1:8" ht="19.5" customHeight="1" x14ac:dyDescent="0.25">
      <c r="A9994" s="4">
        <v>45616</v>
      </c>
      <c r="B9994" s="3">
        <v>3218</v>
      </c>
      <c r="C9994" s="10" t="s">
        <v>172</v>
      </c>
      <c r="D9994" s="10" t="s">
        <v>296</v>
      </c>
      <c r="G9994" s="10">
        <v>9</v>
      </c>
      <c r="H9994" s="14">
        <v>1120</v>
      </c>
    </row>
    <row r="9995" spans="1:8" ht="19.5" customHeight="1" x14ac:dyDescent="0.25">
      <c r="A9995" s="4">
        <v>45616</v>
      </c>
      <c r="B9995" s="3">
        <v>3218</v>
      </c>
      <c r="C9995" s="10" t="s">
        <v>24</v>
      </c>
      <c r="D9995" s="10" t="s">
        <v>60</v>
      </c>
      <c r="E9995" s="10" t="s">
        <v>350</v>
      </c>
      <c r="H9995" s="14">
        <v>300</v>
      </c>
    </row>
    <row r="9996" spans="1:8" ht="19.5" customHeight="1" x14ac:dyDescent="0.25">
      <c r="A9996" s="4">
        <v>45616</v>
      </c>
      <c r="B9996" s="3">
        <v>3219</v>
      </c>
      <c r="C9996" s="10" t="s">
        <v>23</v>
      </c>
      <c r="D9996" s="10" t="s">
        <v>20</v>
      </c>
      <c r="E9996" s="10" t="s">
        <v>350</v>
      </c>
      <c r="H9996" s="14">
        <v>900</v>
      </c>
    </row>
    <row r="9997" spans="1:8" ht="19.5" customHeight="1" x14ac:dyDescent="0.25">
      <c r="A9997" s="4">
        <v>45616</v>
      </c>
      <c r="B9997" s="3">
        <v>3219</v>
      </c>
      <c r="C9997" s="10" t="s">
        <v>23</v>
      </c>
      <c r="D9997" s="10" t="s">
        <v>20</v>
      </c>
      <c r="E9997" s="10" t="s">
        <v>44</v>
      </c>
      <c r="H9997" s="14">
        <v>340</v>
      </c>
    </row>
    <row r="9998" spans="1:8" ht="19.5" customHeight="1" x14ac:dyDescent="0.25">
      <c r="A9998" s="4">
        <v>45616</v>
      </c>
      <c r="B9998" s="3">
        <v>3219</v>
      </c>
      <c r="C9998" s="10" t="s">
        <v>172</v>
      </c>
      <c r="D9998" s="10" t="s">
        <v>295</v>
      </c>
      <c r="H9998" s="14">
        <v>100</v>
      </c>
    </row>
    <row r="9999" spans="1:8" ht="19.5" customHeight="1" x14ac:dyDescent="0.25">
      <c r="A9999" s="4">
        <v>45616</v>
      </c>
      <c r="B9999" s="3">
        <v>3219</v>
      </c>
      <c r="C9999" s="10" t="s">
        <v>1580</v>
      </c>
      <c r="F9999" s="10" t="s">
        <v>1581</v>
      </c>
      <c r="H9999" s="14">
        <v>15000</v>
      </c>
    </row>
    <row r="10000" spans="1:8" ht="19.5" customHeight="1" x14ac:dyDescent="0.25">
      <c r="A10000" s="4">
        <v>45617</v>
      </c>
    </row>
    <row r="10001" spans="1:1" ht="19.5" customHeight="1" x14ac:dyDescent="0.25">
      <c r="A10001" s="4">
        <v>45617</v>
      </c>
    </row>
    <row r="10002" spans="1:1" ht="19.5" customHeight="1" x14ac:dyDescent="0.25">
      <c r="A10002" s="4">
        <v>45617</v>
      </c>
    </row>
    <row r="10003" spans="1:1" ht="19.5" customHeight="1" x14ac:dyDescent="0.25">
      <c r="A10003" s="4">
        <v>45617</v>
      </c>
    </row>
    <row r="10004" spans="1:1" ht="19.5" customHeight="1" x14ac:dyDescent="0.25">
      <c r="A10004" s="4">
        <v>45617</v>
      </c>
    </row>
    <row r="10005" spans="1:1" ht="19.5" customHeight="1" x14ac:dyDescent="0.25">
      <c r="A10005" s="4">
        <v>45617</v>
      </c>
    </row>
    <row r="10006" spans="1:1" ht="19.5" customHeight="1" x14ac:dyDescent="0.25">
      <c r="A10006" s="4">
        <v>45617</v>
      </c>
    </row>
    <row r="10007" spans="1:1" ht="19.5" customHeight="1" x14ac:dyDescent="0.25">
      <c r="A10007" s="4">
        <v>45617</v>
      </c>
    </row>
    <row r="10008" spans="1:1" ht="19.5" customHeight="1" x14ac:dyDescent="0.25">
      <c r="A10008" s="4">
        <v>45617</v>
      </c>
    </row>
    <row r="10009" spans="1:1" ht="19.5" customHeight="1" x14ac:dyDescent="0.25">
      <c r="A10009" s="4">
        <v>45617</v>
      </c>
    </row>
    <row r="10010" spans="1:1" ht="19.5" customHeight="1" x14ac:dyDescent="0.25">
      <c r="A10010" s="4">
        <v>45617</v>
      </c>
    </row>
    <row r="10011" spans="1:1" ht="19.5" customHeight="1" x14ac:dyDescent="0.25">
      <c r="A10011" s="4">
        <v>45617</v>
      </c>
    </row>
    <row r="10012" spans="1:1" ht="19.5" customHeight="1" x14ac:dyDescent="0.25">
      <c r="A10012" s="4">
        <v>45617</v>
      </c>
    </row>
    <row r="10013" spans="1:1" ht="19.5" customHeight="1" x14ac:dyDescent="0.25">
      <c r="A10013" s="4">
        <v>45617</v>
      </c>
    </row>
    <row r="10014" spans="1:1" ht="19.5" customHeight="1" x14ac:dyDescent="0.25">
      <c r="A10014" s="4">
        <v>45617</v>
      </c>
    </row>
    <row r="10015" spans="1:1" ht="19.5" customHeight="1" x14ac:dyDescent="0.25">
      <c r="A10015" s="4">
        <v>45617</v>
      </c>
    </row>
    <row r="10016" spans="1:1" ht="19.5" customHeight="1" x14ac:dyDescent="0.25">
      <c r="A10016" s="4">
        <v>45617</v>
      </c>
    </row>
    <row r="10017" spans="1:1" ht="19.5" customHeight="1" x14ac:dyDescent="0.25">
      <c r="A10017" s="4">
        <v>45617</v>
      </c>
    </row>
    <row r="10018" spans="1:1" ht="19.5" customHeight="1" x14ac:dyDescent="0.25">
      <c r="A10018" s="4">
        <v>45617</v>
      </c>
    </row>
    <row r="10019" spans="1:1" ht="19.5" customHeight="1" x14ac:dyDescent="0.25">
      <c r="A10019" s="4">
        <v>45617</v>
      </c>
    </row>
    <row r="10020" spans="1:1" ht="19.5" customHeight="1" x14ac:dyDescent="0.25">
      <c r="A10020" s="4">
        <v>45617</v>
      </c>
    </row>
    <row r="10021" spans="1:1" ht="19.5" customHeight="1" x14ac:dyDescent="0.25">
      <c r="A10021" s="4">
        <v>45617</v>
      </c>
    </row>
    <row r="10022" spans="1:1" ht="19.5" customHeight="1" x14ac:dyDescent="0.25">
      <c r="A10022" s="4">
        <v>45617</v>
      </c>
    </row>
    <row r="10023" spans="1:1" ht="19.5" customHeight="1" x14ac:dyDescent="0.25">
      <c r="A10023" s="4">
        <v>45617</v>
      </c>
    </row>
    <row r="10024" spans="1:1" ht="19.5" customHeight="1" x14ac:dyDescent="0.25">
      <c r="A10024" s="4">
        <v>45617</v>
      </c>
    </row>
    <row r="10025" spans="1:1" ht="19.5" customHeight="1" x14ac:dyDescent="0.25">
      <c r="A10025" s="4">
        <v>45617</v>
      </c>
    </row>
    <row r="10026" spans="1:1" ht="19.5" customHeight="1" x14ac:dyDescent="0.25">
      <c r="A10026" s="4">
        <v>45617</v>
      </c>
    </row>
    <row r="10027" spans="1:1" ht="19.5" customHeight="1" x14ac:dyDescent="0.25">
      <c r="A10027" s="4">
        <v>45617</v>
      </c>
    </row>
    <row r="10028" spans="1:1" ht="19.5" customHeight="1" x14ac:dyDescent="0.25">
      <c r="A10028" s="4">
        <v>45617</v>
      </c>
    </row>
    <row r="10029" spans="1:1" ht="19.5" customHeight="1" x14ac:dyDescent="0.25">
      <c r="A10029" s="4">
        <v>45617</v>
      </c>
    </row>
    <row r="10030" spans="1:1" ht="19.5" customHeight="1" x14ac:dyDescent="0.25">
      <c r="A10030" s="4">
        <v>45617</v>
      </c>
    </row>
    <row r="10031" spans="1:1" ht="19.5" customHeight="1" x14ac:dyDescent="0.25">
      <c r="A10031" s="4">
        <v>45617</v>
      </c>
    </row>
    <row r="10032" spans="1:1" ht="19.5" customHeight="1" x14ac:dyDescent="0.25">
      <c r="A10032" s="4">
        <v>45617</v>
      </c>
    </row>
    <row r="10033" spans="1:1" ht="19.5" customHeight="1" x14ac:dyDescent="0.25">
      <c r="A10033" s="4">
        <v>45617</v>
      </c>
    </row>
    <row r="10034" spans="1:1" ht="19.5" customHeight="1" x14ac:dyDescent="0.25">
      <c r="A10034" s="4">
        <v>45617</v>
      </c>
    </row>
    <row r="10035" spans="1:1" ht="19.5" customHeight="1" x14ac:dyDescent="0.25">
      <c r="A10035" s="4">
        <v>45617</v>
      </c>
    </row>
    <row r="10036" spans="1:1" ht="19.5" customHeight="1" x14ac:dyDescent="0.25">
      <c r="A10036" s="4">
        <v>45617</v>
      </c>
    </row>
    <row r="10037" spans="1:1" ht="19.5" customHeight="1" x14ac:dyDescent="0.25">
      <c r="A10037" s="4">
        <v>45617</v>
      </c>
    </row>
    <row r="10038" spans="1:1" ht="19.5" customHeight="1" x14ac:dyDescent="0.25">
      <c r="A10038" s="4">
        <v>45617</v>
      </c>
    </row>
    <row r="10039" spans="1:1" ht="19.5" customHeight="1" x14ac:dyDescent="0.25">
      <c r="A10039" s="4">
        <v>45617</v>
      </c>
    </row>
    <row r="10040" spans="1:1" ht="19.5" customHeight="1" x14ac:dyDescent="0.25">
      <c r="A10040" s="4">
        <v>45617</v>
      </c>
    </row>
    <row r="10041" spans="1:1" ht="19.5" customHeight="1" x14ac:dyDescent="0.25">
      <c r="A10041" s="4">
        <v>45617</v>
      </c>
    </row>
    <row r="10042" spans="1:1" ht="19.5" customHeight="1" x14ac:dyDescent="0.25">
      <c r="A10042" s="4">
        <v>45617</v>
      </c>
    </row>
    <row r="10043" spans="1:1" ht="19.5" customHeight="1" x14ac:dyDescent="0.25">
      <c r="A10043" s="4">
        <v>45617</v>
      </c>
    </row>
    <row r="10044" spans="1:1" ht="19.5" customHeight="1" x14ac:dyDescent="0.25">
      <c r="A10044" s="4">
        <v>45617</v>
      </c>
    </row>
    <row r="10045" spans="1:1" ht="19.5" customHeight="1" x14ac:dyDescent="0.25">
      <c r="A10045" s="4">
        <v>45617</v>
      </c>
    </row>
    <row r="10046" spans="1:1" ht="19.5" customHeight="1" x14ac:dyDescent="0.25">
      <c r="A10046" s="4">
        <v>45617</v>
      </c>
    </row>
    <row r="10047" spans="1:1" ht="19.5" customHeight="1" x14ac:dyDescent="0.25">
      <c r="A10047" s="4">
        <v>45617</v>
      </c>
    </row>
    <row r="10048" spans="1:1" ht="19.5" customHeight="1" x14ac:dyDescent="0.25">
      <c r="A10048" s="4">
        <v>45617</v>
      </c>
    </row>
    <row r="10049" spans="1:1" ht="19.5" customHeight="1" x14ac:dyDescent="0.25">
      <c r="A10049" s="4">
        <v>45617</v>
      </c>
    </row>
    <row r="10050" spans="1:1" ht="19.5" customHeight="1" x14ac:dyDescent="0.25">
      <c r="A10050" s="4">
        <v>45617</v>
      </c>
    </row>
    <row r="10051" spans="1:1" ht="19.5" customHeight="1" x14ac:dyDescent="0.25">
      <c r="A10051" s="4">
        <v>45617</v>
      </c>
    </row>
    <row r="10052" spans="1:1" ht="19.5" customHeight="1" x14ac:dyDescent="0.25">
      <c r="A10052" s="4">
        <v>45617</v>
      </c>
    </row>
    <row r="10053" spans="1:1" ht="19.5" customHeight="1" x14ac:dyDescent="0.25">
      <c r="A10053" s="4">
        <v>45617</v>
      </c>
    </row>
    <row r="10054" spans="1:1" ht="19.5" customHeight="1" x14ac:dyDescent="0.25">
      <c r="A10054" s="4">
        <v>45617</v>
      </c>
    </row>
    <row r="10055" spans="1:1" ht="19.5" customHeight="1" x14ac:dyDescent="0.25">
      <c r="A10055" s="4">
        <v>45617</v>
      </c>
    </row>
    <row r="10056" spans="1:1" ht="19.5" customHeight="1" x14ac:dyDescent="0.25">
      <c r="A10056" s="4">
        <v>45617</v>
      </c>
    </row>
    <row r="10057" spans="1:1" ht="19.5" customHeight="1" x14ac:dyDescent="0.25">
      <c r="A10057" s="4">
        <v>45617</v>
      </c>
    </row>
    <row r="10058" spans="1:1" ht="19.5" customHeight="1" x14ac:dyDescent="0.25">
      <c r="A10058" s="4">
        <v>45617</v>
      </c>
    </row>
    <row r="10059" spans="1:1" ht="19.5" customHeight="1" x14ac:dyDescent="0.25">
      <c r="A10059" s="4">
        <v>45617</v>
      </c>
    </row>
    <row r="10060" spans="1:1" ht="19.5" customHeight="1" x14ac:dyDescent="0.25">
      <c r="A10060" s="4">
        <v>45617</v>
      </c>
    </row>
    <row r="10061" spans="1:1" ht="19.5" customHeight="1" x14ac:dyDescent="0.25">
      <c r="A10061" s="4">
        <v>45617</v>
      </c>
    </row>
    <row r="10062" spans="1:1" ht="19.5" customHeight="1" x14ac:dyDescent="0.25">
      <c r="A10062" s="4">
        <v>45617</v>
      </c>
    </row>
    <row r="10063" spans="1:1" ht="19.5" customHeight="1" x14ac:dyDescent="0.25">
      <c r="A10063" s="4">
        <v>45617</v>
      </c>
    </row>
    <row r="10064" spans="1:1" ht="19.5" customHeight="1" x14ac:dyDescent="0.25">
      <c r="A10064" s="4">
        <v>45617</v>
      </c>
    </row>
    <row r="10065" spans="1:1" ht="19.5" customHeight="1" x14ac:dyDescent="0.25">
      <c r="A10065" s="4">
        <v>45617</v>
      </c>
    </row>
    <row r="10066" spans="1:1" ht="19.5" customHeight="1" x14ac:dyDescent="0.25">
      <c r="A10066" s="4">
        <v>45617</v>
      </c>
    </row>
    <row r="10067" spans="1:1" ht="19.5" customHeight="1" x14ac:dyDescent="0.25">
      <c r="A10067" s="4">
        <v>45617</v>
      </c>
    </row>
    <row r="10068" spans="1:1" ht="19.5" customHeight="1" x14ac:dyDescent="0.25">
      <c r="A10068" s="4">
        <v>45617</v>
      </c>
    </row>
    <row r="10069" spans="1:1" ht="19.5" customHeight="1" x14ac:dyDescent="0.25">
      <c r="A10069" s="4">
        <v>45617</v>
      </c>
    </row>
    <row r="10070" spans="1:1" ht="19.5" customHeight="1" x14ac:dyDescent="0.25">
      <c r="A10070" s="4">
        <v>45617</v>
      </c>
    </row>
    <row r="10071" spans="1:1" ht="19.5" customHeight="1" x14ac:dyDescent="0.25">
      <c r="A10071" s="4">
        <v>45617</v>
      </c>
    </row>
    <row r="10072" spans="1:1" ht="19.5" customHeight="1" x14ac:dyDescent="0.25">
      <c r="A10072" s="4">
        <v>45617</v>
      </c>
    </row>
    <row r="10073" spans="1:1" ht="19.5" customHeight="1" x14ac:dyDescent="0.25">
      <c r="A10073" s="4">
        <v>45617</v>
      </c>
    </row>
    <row r="10074" spans="1:1" ht="19.5" customHeight="1" x14ac:dyDescent="0.25">
      <c r="A10074" s="4">
        <v>45617</v>
      </c>
    </row>
    <row r="10075" spans="1:1" ht="19.5" customHeight="1" x14ac:dyDescent="0.25">
      <c r="A10075" s="4">
        <v>45617</v>
      </c>
    </row>
    <row r="10076" spans="1:1" ht="19.5" customHeight="1" x14ac:dyDescent="0.25">
      <c r="A10076" s="4">
        <v>45617</v>
      </c>
    </row>
    <row r="10077" spans="1:1" ht="19.5" customHeight="1" x14ac:dyDescent="0.25">
      <c r="A10077" s="4">
        <v>45617</v>
      </c>
    </row>
    <row r="10078" spans="1:1" ht="19.5" customHeight="1" x14ac:dyDescent="0.25">
      <c r="A10078" s="4">
        <v>45617</v>
      </c>
    </row>
    <row r="10079" spans="1:1" ht="19.5" customHeight="1" x14ac:dyDescent="0.25">
      <c r="A10079" s="4">
        <v>45617</v>
      </c>
    </row>
    <row r="10080" spans="1:1" ht="19.5" customHeight="1" x14ac:dyDescent="0.25">
      <c r="A10080" s="4">
        <v>45617</v>
      </c>
    </row>
    <row r="10081" spans="1:1" ht="19.5" customHeight="1" x14ac:dyDescent="0.25">
      <c r="A10081" s="4">
        <v>45617</v>
      </c>
    </row>
    <row r="10082" spans="1:1" ht="19.5" customHeight="1" x14ac:dyDescent="0.25">
      <c r="A10082" s="4">
        <v>45617</v>
      </c>
    </row>
    <row r="10083" spans="1:1" ht="19.5" customHeight="1" x14ac:dyDescent="0.25">
      <c r="A10083" s="4">
        <v>45617</v>
      </c>
    </row>
    <row r="10084" spans="1:1" ht="19.5" customHeight="1" x14ac:dyDescent="0.25">
      <c r="A10084" s="4">
        <v>45617</v>
      </c>
    </row>
    <row r="10085" spans="1:1" ht="19.5" customHeight="1" x14ac:dyDescent="0.25">
      <c r="A10085" s="4">
        <v>45617</v>
      </c>
    </row>
    <row r="10086" spans="1:1" ht="19.5" customHeight="1" x14ac:dyDescent="0.25">
      <c r="A10086" s="4">
        <v>45617</v>
      </c>
    </row>
    <row r="10087" spans="1:1" ht="19.5" customHeight="1" x14ac:dyDescent="0.25">
      <c r="A10087" s="4">
        <v>45617</v>
      </c>
    </row>
    <row r="10088" spans="1:1" ht="19.5" customHeight="1" x14ac:dyDescent="0.25">
      <c r="A10088" s="4">
        <v>45617</v>
      </c>
    </row>
    <row r="10089" spans="1:1" ht="19.5" customHeight="1" x14ac:dyDescent="0.25">
      <c r="A10089" s="4">
        <v>45617</v>
      </c>
    </row>
    <row r="10090" spans="1:1" ht="19.5" customHeight="1" x14ac:dyDescent="0.25">
      <c r="A10090" s="4">
        <v>45617</v>
      </c>
    </row>
    <row r="10091" spans="1:1" ht="19.5" customHeight="1" x14ac:dyDescent="0.25">
      <c r="A10091" s="4">
        <v>45617</v>
      </c>
    </row>
    <row r="10092" spans="1:1" ht="19.5" customHeight="1" x14ac:dyDescent="0.25">
      <c r="A10092" s="4">
        <v>45617</v>
      </c>
    </row>
    <row r="10093" spans="1:1" ht="19.5" customHeight="1" x14ac:dyDescent="0.25">
      <c r="A10093" s="4">
        <v>45617</v>
      </c>
    </row>
    <row r="10094" spans="1:1" ht="19.5" customHeight="1" x14ac:dyDescent="0.25">
      <c r="A10094" s="4">
        <v>45617</v>
      </c>
    </row>
    <row r="10095" spans="1:1" ht="19.5" customHeight="1" x14ac:dyDescent="0.25">
      <c r="A10095" s="4">
        <v>45617</v>
      </c>
    </row>
    <row r="10096" spans="1:1" ht="19.5" customHeight="1" x14ac:dyDescent="0.25">
      <c r="A10096" s="4">
        <v>45617</v>
      </c>
    </row>
    <row r="10097" spans="1:1" ht="19.5" customHeight="1" x14ac:dyDescent="0.25">
      <c r="A10097" s="4">
        <v>45617</v>
      </c>
    </row>
    <row r="10098" spans="1:1" ht="19.5" customHeight="1" x14ac:dyDescent="0.25">
      <c r="A10098" s="4">
        <v>45617</v>
      </c>
    </row>
    <row r="10099" spans="1:1" ht="19.5" customHeight="1" x14ac:dyDescent="0.25">
      <c r="A10099" s="4">
        <v>45617</v>
      </c>
    </row>
    <row r="10100" spans="1:1" ht="19.5" customHeight="1" x14ac:dyDescent="0.25">
      <c r="A10100" s="4">
        <v>45617</v>
      </c>
    </row>
    <row r="10101" spans="1:1" ht="19.5" customHeight="1" x14ac:dyDescent="0.25">
      <c r="A10101" s="4">
        <v>45617</v>
      </c>
    </row>
    <row r="10102" spans="1:1" ht="19.5" customHeight="1" x14ac:dyDescent="0.25">
      <c r="A10102" s="4">
        <v>45617</v>
      </c>
    </row>
    <row r="10103" spans="1:1" ht="19.5" customHeight="1" x14ac:dyDescent="0.25">
      <c r="A10103" s="4">
        <v>45617</v>
      </c>
    </row>
    <row r="10104" spans="1:1" ht="19.5" customHeight="1" x14ac:dyDescent="0.25">
      <c r="A10104" s="4">
        <v>45617</v>
      </c>
    </row>
    <row r="10105" spans="1:1" ht="19.5" customHeight="1" x14ac:dyDescent="0.25">
      <c r="A10105" s="4">
        <v>45617</v>
      </c>
    </row>
    <row r="10106" spans="1:1" ht="19.5" customHeight="1" x14ac:dyDescent="0.25">
      <c r="A10106" s="4">
        <v>45617</v>
      </c>
    </row>
    <row r="10107" spans="1:1" ht="19.5" customHeight="1" x14ac:dyDescent="0.25">
      <c r="A10107" s="4">
        <v>45617</v>
      </c>
    </row>
    <row r="10108" spans="1:1" ht="19.5" customHeight="1" x14ac:dyDescent="0.25">
      <c r="A10108" s="4">
        <v>45617</v>
      </c>
    </row>
    <row r="10109" spans="1:1" ht="19.5" customHeight="1" x14ac:dyDescent="0.25">
      <c r="A10109" s="4">
        <v>45617</v>
      </c>
    </row>
    <row r="10110" spans="1:1" ht="19.5" customHeight="1" x14ac:dyDescent="0.25">
      <c r="A10110" s="4">
        <v>45617</v>
      </c>
    </row>
    <row r="10111" spans="1:1" ht="19.5" customHeight="1" x14ac:dyDescent="0.25">
      <c r="A10111" s="4">
        <v>45617</v>
      </c>
    </row>
    <row r="10112" spans="1:1" ht="19.5" customHeight="1" x14ac:dyDescent="0.25">
      <c r="A10112" s="4">
        <v>45617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1B123-B2D6-4121-B016-B93DD05DF157}">
  <dimension ref="A1:S372"/>
  <sheetViews>
    <sheetView zoomScaleNormal="100" workbookViewId="0">
      <selection activeCell="Q16" sqref="Q16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45597</v>
      </c>
      <c r="B3" s="5"/>
      <c r="C3" s="5"/>
      <c r="D3" s="5">
        <f>SUMIFS(Vata_Sales[Final Price],Vata_Sales[Date],Daily_Cashbook11[[#This Row],[Date]])</f>
        <v>33500</v>
      </c>
      <c r="E3" s="5">
        <f>SUMIFS(AMB_Bricks_Expance_Sheet[Amount],AMB_Bricks_Expance_Sheet[Date],Daily_Cashbook11[[#This Row],[Date]])</f>
        <v>32100</v>
      </c>
      <c r="F3" s="6">
        <f>(Daily_Cashbook11[[#This Row],[Received Ammount office]]+Daily_Cashbook11[[#This Row],[From Sales]]+Daily_Cashbook11[[#This Row],[Coal Cost (Office)]])-Daily_Cashbook11[[#This Row],[Vata Total Cost]]</f>
        <v>1400</v>
      </c>
    </row>
    <row r="4" spans="1:7" s="1" customFormat="1" ht="21.75" customHeight="1" x14ac:dyDescent="0.25">
      <c r="A4" s="2">
        <v>45598</v>
      </c>
      <c r="B4" s="5">
        <v>31000</v>
      </c>
      <c r="C4" s="5"/>
      <c r="D4" s="5">
        <f>SUMIFS(Vata_Sales[Final Price],Vata_Sales[Date],Daily_Cashbook11[[#This Row],[Date]])</f>
        <v>32250</v>
      </c>
      <c r="E4" s="5">
        <f>SUMIFS(AMB_Bricks_Expance_Sheet[Amount],AMB_Bricks_Expance_Sheet[Date],Daily_Cashbook11[[#This Row],[Date]])</f>
        <v>62800</v>
      </c>
      <c r="F4" s="6">
        <f>(Daily_Cashbook11[[#This Row],[Received Ammount office]]+Daily_Cashbook11[[#This Row],[From Sales]]+Daily_Cashbook11[[#This Row],[Coal Cost (Office)]])-Daily_Cashbook11[[#This Row],[Vata Total Cost]]</f>
        <v>450</v>
      </c>
    </row>
    <row r="5" spans="1:7" s="1" customFormat="1" ht="21.75" customHeight="1" x14ac:dyDescent="0.25">
      <c r="A5" s="2">
        <v>45599</v>
      </c>
      <c r="B5" s="5"/>
      <c r="C5" s="5"/>
      <c r="D5" s="5">
        <f>SUMIFS(Vata_Sales[Final Price],Vata_Sales[Date],Daily_Cashbook11[[#This Row],[Date]])</f>
        <v>33200</v>
      </c>
      <c r="E5" s="5">
        <f>SUMIFS(AMB_Bricks_Expance_Sheet[Amount],AMB_Bricks_Expance_Sheet[Date],Daily_Cashbook11[[#This Row],[Date]])</f>
        <v>27520</v>
      </c>
      <c r="F5" s="6">
        <f>(Daily_Cashbook11[[#This Row],[Received Ammount office]]+Daily_Cashbook11[[#This Row],[From Sales]]+Daily_Cashbook11[[#This Row],[Coal Cost (Office)]])-Daily_Cashbook11[[#This Row],[Vata Total Cost]]</f>
        <v>5680</v>
      </c>
    </row>
    <row r="6" spans="1:7" s="1" customFormat="1" ht="21.75" customHeight="1" x14ac:dyDescent="0.25">
      <c r="A6" s="2">
        <v>45600</v>
      </c>
      <c r="B6" s="5">
        <v>34000</v>
      </c>
      <c r="C6" s="5"/>
      <c r="D6" s="5">
        <f>SUMIFS(Vata_Sales[Final Price],Vata_Sales[Date],Daily_Cashbook11[[#This Row],[Date]])</f>
        <v>21500</v>
      </c>
      <c r="E6" s="5">
        <f>SUMIFS(AMB_Bricks_Expance_Sheet[Amount],AMB_Bricks_Expance_Sheet[Date],Daily_Cashbook11[[#This Row],[Date]])</f>
        <v>54850</v>
      </c>
      <c r="F6" s="6">
        <f>(Daily_Cashbook11[[#This Row],[Received Ammount office]]+Daily_Cashbook11[[#This Row],[From Sales]]+Daily_Cashbook11[[#This Row],[Coal Cost (Office)]])-Daily_Cashbook11[[#This Row],[Vata Total Cost]]</f>
        <v>650</v>
      </c>
    </row>
    <row r="7" spans="1:7" s="1" customFormat="1" ht="21.75" customHeight="1" x14ac:dyDescent="0.25">
      <c r="A7" s="2">
        <v>45601</v>
      </c>
      <c r="B7" s="5">
        <v>8000</v>
      </c>
      <c r="C7" s="5"/>
      <c r="D7" s="5">
        <f>SUMIFS(Vata_Sales[Final Price],Vata_Sales[Date],Daily_Cashbook11[[#This Row],[Date]])</f>
        <v>49600</v>
      </c>
      <c r="E7" s="5">
        <f>SUMIFS(AMB_Bricks_Expance_Sheet[Amount],AMB_Bricks_Expance_Sheet[Date],Daily_Cashbook11[[#This Row],[Date]])</f>
        <v>57365</v>
      </c>
      <c r="F7" s="6">
        <f>(Daily_Cashbook11[[#This Row],[Received Ammount office]]+Daily_Cashbook11[[#This Row],[From Sales]]+Daily_Cashbook11[[#This Row],[Coal Cost (Office)]])-Daily_Cashbook11[[#This Row],[Vata Total Cost]]</f>
        <v>235</v>
      </c>
    </row>
    <row r="8" spans="1:7" s="1" customFormat="1" ht="21.75" customHeight="1" x14ac:dyDescent="0.25">
      <c r="A8" s="2">
        <v>45602</v>
      </c>
      <c r="B8" s="5"/>
      <c r="C8" s="5"/>
      <c r="D8" s="5">
        <f>SUMIFS(Vata_Sales[Final Price],Vata_Sales[Date],Daily_Cashbook11[[#This Row],[Date]])</f>
        <v>17050</v>
      </c>
      <c r="E8" s="5">
        <f>SUMIFS(AMB_Bricks_Expance_Sheet[Amount],AMB_Bricks_Expance_Sheet[Date],Daily_Cashbook11[[#This Row],[Date]])</f>
        <v>10580</v>
      </c>
      <c r="F8" s="6">
        <f>(Daily_Cashbook11[[#This Row],[Received Ammount office]]+Daily_Cashbook11[[#This Row],[From Sales]]+Daily_Cashbook11[[#This Row],[Coal Cost (Office)]])-Daily_Cashbook11[[#This Row],[Vata Total Cost]]</f>
        <v>6470</v>
      </c>
    </row>
    <row r="9" spans="1:7" s="1" customFormat="1" ht="21.75" customHeight="1" x14ac:dyDescent="0.25">
      <c r="A9" s="2">
        <v>45603</v>
      </c>
      <c r="B9" s="5"/>
      <c r="C9" s="5"/>
      <c r="D9" s="5">
        <f>SUMIFS(Vata_Sales[Final Price],Vata_Sales[Date],Daily_Cashbook11[[#This Row],[Date]])</f>
        <v>70000</v>
      </c>
      <c r="E9" s="5">
        <f>SUMIFS(AMB_Bricks_Expance_Sheet[Amount],AMB_Bricks_Expance_Sheet[Date],Daily_Cashbook11[[#This Row],[Date]])</f>
        <v>63560</v>
      </c>
      <c r="F9" s="6">
        <f>(Daily_Cashbook11[[#This Row],[Received Ammount office]]+Daily_Cashbook11[[#This Row],[From Sales]]+Daily_Cashbook11[[#This Row],[Coal Cost (Office)]])-Daily_Cashbook11[[#This Row],[Vata Total Cost]]</f>
        <v>6440</v>
      </c>
    </row>
    <row r="10" spans="1:7" s="1" customFormat="1" ht="21.75" customHeight="1" x14ac:dyDescent="0.25">
      <c r="A10" s="2">
        <v>45604</v>
      </c>
      <c r="B10" s="5"/>
      <c r="C10" s="5"/>
      <c r="D10" s="5">
        <f>SUMIFS(Vata_Sales[Final Price],Vata_Sales[Date],Daily_Cashbook11[[#This Row],[Date]])</f>
        <v>28200</v>
      </c>
      <c r="E10" s="5">
        <f>SUMIFS(AMB_Bricks_Expance_Sheet[Amount],AMB_Bricks_Expance_Sheet[Date],Daily_Cashbook11[[#This Row],[Date]])</f>
        <v>24350</v>
      </c>
      <c r="F10" s="6">
        <f>(Daily_Cashbook11[[#This Row],[Received Ammount office]]+Daily_Cashbook11[[#This Row],[From Sales]]+Daily_Cashbook11[[#This Row],[Coal Cost (Office)]])-Daily_Cashbook11[[#This Row],[Vata Total Cost]]</f>
        <v>3850</v>
      </c>
    </row>
    <row r="11" spans="1:7" s="1" customFormat="1" ht="21.75" customHeight="1" x14ac:dyDescent="0.25">
      <c r="A11" s="2">
        <v>45605</v>
      </c>
      <c r="B11" s="5"/>
      <c r="C11" s="5"/>
      <c r="D11" s="5">
        <f>SUMIFS(Vata_Sales[Final Price],Vata_Sales[Date],Daily_Cashbook11[[#This Row],[Date]])</f>
        <v>38000</v>
      </c>
      <c r="E11" s="5">
        <f>SUMIFS(AMB_Bricks_Expance_Sheet[Amount],AMB_Bricks_Expance_Sheet[Date],Daily_Cashbook11[[#This Row],[Date]])</f>
        <v>35340</v>
      </c>
      <c r="F11" s="6">
        <f>(Daily_Cashbook11[[#This Row],[Received Ammount office]]+Daily_Cashbook11[[#This Row],[From Sales]]+Daily_Cashbook11[[#This Row],[Coal Cost (Office)]])-Daily_Cashbook11[[#This Row],[Vata Total Cost]]</f>
        <v>2660</v>
      </c>
    </row>
    <row r="12" spans="1:7" ht="21.75" customHeight="1" x14ac:dyDescent="0.25">
      <c r="A12" s="2">
        <v>45606</v>
      </c>
      <c r="B12" s="7"/>
      <c r="C12" s="7"/>
      <c r="D12" s="7">
        <f>SUMIFS(Vata_Sales[Final Price],Vata_Sales[Date],Daily_Cashbook11[[#This Row],[Date]])</f>
        <v>64500</v>
      </c>
      <c r="E12" s="7">
        <f>SUMIFS(AMB_Bricks_Expance_Sheet[Amount],AMB_Bricks_Expance_Sheet[Date],Daily_Cashbook11[[#This Row],[Date]])</f>
        <v>58920</v>
      </c>
      <c r="F12" s="8">
        <f>(Daily_Cashbook11[[#This Row],[Received Ammount office]]+Daily_Cashbook11[[#This Row],[From Sales]]+Daily_Cashbook11[[#This Row],[Coal Cost (Office)]])-Daily_Cashbook11[[#This Row],[Vata Total Cost]]</f>
        <v>5580</v>
      </c>
      <c r="G12" s="1"/>
    </row>
    <row r="13" spans="1:7" ht="21.75" customHeight="1" x14ac:dyDescent="0.25">
      <c r="A13" s="2">
        <v>45607</v>
      </c>
      <c r="B13" s="5"/>
      <c r="C13" s="5"/>
      <c r="D13" s="5">
        <f>SUMIFS(Vata_Sales[Final Price],Vata_Sales[Date],Daily_Cashbook11[[#This Row],[Date]])</f>
        <v>35800</v>
      </c>
      <c r="E13" s="5">
        <f>SUMIFS(AMB_Bricks_Expance_Sheet[Amount],AMB_Bricks_Expance_Sheet[Date],Daily_Cashbook11[[#This Row],[Date]])</f>
        <v>34330</v>
      </c>
      <c r="F13" s="6">
        <f>(Daily_Cashbook11[[#This Row],[Received Ammount office]]+Daily_Cashbook11[[#This Row],[From Sales]]+Daily_Cashbook11[[#This Row],[Coal Cost (Office)]])-Daily_Cashbook11[[#This Row],[Vata Total Cost]]</f>
        <v>1470</v>
      </c>
      <c r="G13" s="1"/>
    </row>
    <row r="14" spans="1:7" ht="21.75" customHeight="1" x14ac:dyDescent="0.25">
      <c r="A14" s="2">
        <v>45608</v>
      </c>
      <c r="B14" s="5"/>
      <c r="C14" s="5"/>
      <c r="D14" s="5">
        <f>SUMIFS(Vata_Sales[Final Price],Vata_Sales[Date],Daily_Cashbook11[[#This Row],[Date]])</f>
        <v>42250</v>
      </c>
      <c r="E14" s="5">
        <f>SUMIFS(AMB_Bricks_Expance_Sheet[Amount],AMB_Bricks_Expance_Sheet[Date],Daily_Cashbook11[[#This Row],[Date]])</f>
        <v>31230</v>
      </c>
      <c r="F14" s="6">
        <f>(Daily_Cashbook11[[#This Row],[Received Ammount office]]+Daily_Cashbook11[[#This Row],[From Sales]]+Daily_Cashbook11[[#This Row],[Coal Cost (Office)]])-Daily_Cashbook11[[#This Row],[Vata Total Cost]]</f>
        <v>11020</v>
      </c>
      <c r="G14" s="1"/>
    </row>
    <row r="15" spans="1:7" ht="21.75" customHeight="1" x14ac:dyDescent="0.25">
      <c r="A15" s="2">
        <v>45609</v>
      </c>
      <c r="B15" s="5"/>
      <c r="C15" s="5"/>
      <c r="D15" s="5">
        <f>SUMIFS(Vata_Sales[Final Price],Vata_Sales[Date],Daily_Cashbook11[[#This Row],[Date]])</f>
        <v>43500</v>
      </c>
      <c r="E15" s="5">
        <f>SUMIFS(AMB_Bricks_Expance_Sheet[Amount],AMB_Bricks_Expance_Sheet[Date],Daily_Cashbook11[[#This Row],[Date]])</f>
        <v>42410</v>
      </c>
      <c r="F15" s="6">
        <f>(Daily_Cashbook11[[#This Row],[Received Ammount office]]+Daily_Cashbook11[[#This Row],[From Sales]]+Daily_Cashbook11[[#This Row],[Coal Cost (Office)]])-Daily_Cashbook11[[#This Row],[Vata Total Cost]]</f>
        <v>1090</v>
      </c>
      <c r="G15" s="1"/>
    </row>
    <row r="16" spans="1:7" ht="21.75" customHeight="1" x14ac:dyDescent="0.25">
      <c r="A16" s="2">
        <v>45610</v>
      </c>
      <c r="B16" s="5">
        <v>46000</v>
      </c>
      <c r="C16" s="5"/>
      <c r="D16" s="5">
        <f>SUMIFS(Vata_Sales[Final Price],Vata_Sales[Date],Daily_Cashbook11[[#This Row],[Date]])</f>
        <v>34100</v>
      </c>
      <c r="E16" s="5">
        <f>SUMIFS(AMB_Bricks_Expance_Sheet[Amount],AMB_Bricks_Expance_Sheet[Date],Daily_Cashbook11[[#This Row],[Date]])</f>
        <v>79540</v>
      </c>
      <c r="F16" s="6">
        <f>(Daily_Cashbook11[[#This Row],[Received Ammount office]]+Daily_Cashbook11[[#This Row],[From Sales]]+Daily_Cashbook11[[#This Row],[Coal Cost (Office)]])-Daily_Cashbook11[[#This Row],[Vata Total Cost]]</f>
        <v>560</v>
      </c>
      <c r="G16" s="1"/>
    </row>
    <row r="17" spans="1:8" ht="21.75" customHeight="1" x14ac:dyDescent="0.25">
      <c r="A17" s="2">
        <v>45611</v>
      </c>
      <c r="B17" s="5">
        <v>7000</v>
      </c>
      <c r="C17" s="5"/>
      <c r="D17" s="5">
        <f>SUMIFS(Vata_Sales[Final Price],Vata_Sales[Date],Daily_Cashbook11[[#This Row],[Date]])</f>
        <v>22200</v>
      </c>
      <c r="E17" s="5">
        <f>SUMIFS(AMB_Bricks_Expance_Sheet[Amount],AMB_Bricks_Expance_Sheet[Date],Daily_Cashbook11[[#This Row],[Date]])</f>
        <v>28700</v>
      </c>
      <c r="F17" s="6">
        <f>(Daily_Cashbook11[[#This Row],[Received Ammount office]]+Daily_Cashbook11[[#This Row],[From Sales]]+Daily_Cashbook11[[#This Row],[Coal Cost (Office)]])-Daily_Cashbook11[[#This Row],[Vata Total Cost]]</f>
        <v>500</v>
      </c>
      <c r="G17" s="1"/>
    </row>
    <row r="18" spans="1:8" ht="21.75" customHeight="1" x14ac:dyDescent="0.25">
      <c r="A18" s="2">
        <v>45612</v>
      </c>
      <c r="B18" s="5">
        <v>149000</v>
      </c>
      <c r="C18" s="5"/>
      <c r="D18" s="5">
        <f>SUMIFS(Vata_Sales[Final Price],Vata_Sales[Date],Daily_Cashbook11[[#This Row],[Date]])</f>
        <v>21000</v>
      </c>
      <c r="E18" s="5">
        <f>SUMIFS(AMB_Bricks_Expance_Sheet[Amount],AMB_Bricks_Expance_Sheet[Date],Daily_Cashbook11[[#This Row],[Date]])</f>
        <v>169370</v>
      </c>
      <c r="F18" s="6">
        <f>(Daily_Cashbook11[[#This Row],[Received Ammount office]]+Daily_Cashbook11[[#This Row],[From Sales]]+Daily_Cashbook11[[#This Row],[Coal Cost (Office)]])-Daily_Cashbook11[[#This Row],[Vata Total Cost]]</f>
        <v>630</v>
      </c>
      <c r="G18" s="1"/>
    </row>
    <row r="19" spans="1:8" ht="21.75" customHeight="1" x14ac:dyDescent="0.25">
      <c r="A19" s="2">
        <v>45613</v>
      </c>
      <c r="B19" s="5">
        <v>70000</v>
      </c>
      <c r="C19" s="5"/>
      <c r="D19" s="5">
        <f>SUMIFS(Vata_Sales[Final Price],Vata_Sales[Date],Daily_Cashbook11[[#This Row],[Date]])</f>
        <v>5200</v>
      </c>
      <c r="E19" s="5">
        <f>SUMIFS(AMB_Bricks_Expance_Sheet[Amount],AMB_Bricks_Expance_Sheet[Date],Daily_Cashbook11[[#This Row],[Date]])</f>
        <v>74940</v>
      </c>
      <c r="F19" s="6">
        <f>(Daily_Cashbook11[[#This Row],[Received Ammount office]]+Daily_Cashbook11[[#This Row],[From Sales]]+Daily_Cashbook11[[#This Row],[Coal Cost (Office)]])-Daily_Cashbook11[[#This Row],[Vata Total Cost]]</f>
        <v>260</v>
      </c>
      <c r="G19" s="1"/>
    </row>
    <row r="20" spans="1:8" ht="21.75" customHeight="1" x14ac:dyDescent="0.25">
      <c r="A20" s="2">
        <v>45614</v>
      </c>
      <c r="B20" s="5">
        <v>50000</v>
      </c>
      <c r="C20" s="5"/>
      <c r="D20" s="5">
        <f>SUMIFS(Vata_Sales[Final Price],Vata_Sales[Date],Daily_Cashbook11[[#This Row],[Date]])</f>
        <v>0</v>
      </c>
      <c r="E20" s="5">
        <f>SUMIFS(AMB_Bricks_Expance_Sheet[Amount],AMB_Bricks_Expance_Sheet[Date],Daily_Cashbook11[[#This Row],[Date]])</f>
        <v>48560</v>
      </c>
      <c r="F20" s="6">
        <f>(Daily_Cashbook11[[#This Row],[Received Ammount office]]+Daily_Cashbook11[[#This Row],[From Sales]]+Daily_Cashbook11[[#This Row],[Coal Cost (Office)]])-Daily_Cashbook11[[#This Row],[Vata Total Cost]]</f>
        <v>1440</v>
      </c>
      <c r="G20" s="1"/>
    </row>
    <row r="21" spans="1:8" ht="21.75" customHeight="1" x14ac:dyDescent="0.25">
      <c r="A21" s="2">
        <v>45615</v>
      </c>
      <c r="B21" s="5">
        <v>60000</v>
      </c>
      <c r="C21" s="5"/>
      <c r="D21" s="5">
        <f>SUMIFS(Vata_Sales[Final Price],Vata_Sales[Date],Daily_Cashbook11[[#This Row],[Date]])</f>
        <v>0</v>
      </c>
      <c r="E21" s="5">
        <f>SUMIFS(AMB_Bricks_Expance_Sheet[Amount],AMB_Bricks_Expance_Sheet[Date],Daily_Cashbook11[[#This Row],[Date]])</f>
        <v>58495</v>
      </c>
      <c r="F21" s="6">
        <f>(Daily_Cashbook11[[#This Row],[Received Ammount office]]+Daily_Cashbook11[[#This Row],[From Sales]]+Daily_Cashbook11[[#This Row],[Coal Cost (Office)]])-Daily_Cashbook11[[#This Row],[Vata Total Cost]]</f>
        <v>1505</v>
      </c>
      <c r="G21" s="1"/>
    </row>
    <row r="22" spans="1:8" ht="21.75" customHeight="1" x14ac:dyDescent="0.25">
      <c r="A22" s="2">
        <v>45616</v>
      </c>
      <c r="B22" s="5">
        <v>93000</v>
      </c>
      <c r="C22" s="5"/>
      <c r="D22" s="5">
        <f>SUMIFS(Vata_Sales[Final Price],Vata_Sales[Date],Daily_Cashbook11[[#This Row],[Date]])</f>
        <v>4900</v>
      </c>
      <c r="E22" s="5">
        <f>SUMIFS(AMB_Bricks_Expance_Sheet[Amount],AMB_Bricks_Expance_Sheet[Date],Daily_Cashbook11[[#This Row],[Date]])</f>
        <v>97370</v>
      </c>
      <c r="F22" s="6">
        <f>(Daily_Cashbook11[[#This Row],[Received Ammount office]]+Daily_Cashbook11[[#This Row],[From Sales]]+Daily_Cashbook11[[#This Row],[Coal Cost (Office)]])-Daily_Cashbook11[[#This Row],[Vata Total Cost]]</f>
        <v>530</v>
      </c>
      <c r="G22" s="1"/>
    </row>
    <row r="23" spans="1:8" ht="21.75" customHeight="1" x14ac:dyDescent="0.25">
      <c r="A23" s="2">
        <v>45617</v>
      </c>
      <c r="B23" s="5"/>
      <c r="C23" s="5"/>
      <c r="D23" s="5">
        <f>SUMIFS(Vata_Sales[Final Price],Vata_Sales[Date],Daily_Cashbook11[[#This Row],[Date]])</f>
        <v>0</v>
      </c>
      <c r="E23" s="5">
        <f>SUMIFS(AMB_Bricks_Expance_Sheet[Amount],AMB_Bricks_Expance_Sheet[Date],Daily_Cashbook11[[#This Row],[Date]])</f>
        <v>0</v>
      </c>
      <c r="F23" s="6">
        <f>(Daily_Cashbook11[[#This Row],[Received Ammount office]]+Daily_Cashbook11[[#This Row],[From Sales]]+Daily_Cashbook11[[#This Row],[Coal Cost (Office)]])-Daily_Cashbook11[[#This Row],[Vata Total Cost]]</f>
        <v>0</v>
      </c>
      <c r="G23" s="1"/>
    </row>
    <row r="24" spans="1:8" ht="21.75" customHeight="1" x14ac:dyDescent="0.25">
      <c r="A24" s="2">
        <v>45618</v>
      </c>
      <c r="B24" s="5"/>
      <c r="C24" s="5"/>
      <c r="D24" s="5">
        <f>SUMIFS(Vata_Sales[Final Price],Vata_Sales[Date],Daily_Cashbook11[[#This Row],[Date]])</f>
        <v>0</v>
      </c>
      <c r="E24" s="5">
        <f>SUMIFS(AMB_Bricks_Expance_Sheet[Amount],AMB_Bricks_Expance_Sheet[Date],Daily_Cashbook11[[#This Row],[Date]])</f>
        <v>0</v>
      </c>
      <c r="F24" s="6">
        <f>(Daily_Cashbook11[[#This Row],[Received Ammount office]]+Daily_Cashbook11[[#This Row],[From Sales]]+Daily_Cashbook11[[#This Row],[Coal Cost (Office)]])-Daily_Cashbook11[[#This Row],[Vata Total Cost]]</f>
        <v>0</v>
      </c>
      <c r="G24" s="1"/>
    </row>
    <row r="25" spans="1:8" ht="21.75" customHeight="1" x14ac:dyDescent="0.25">
      <c r="A25" s="2">
        <v>45619</v>
      </c>
      <c r="B25" s="5"/>
      <c r="C25" s="5"/>
      <c r="D25" s="5">
        <f>SUMIFS(Vata_Sales[Final Price],Vata_Sales[Date],Daily_Cashbook11[[#This Row],[Date]])</f>
        <v>0</v>
      </c>
      <c r="E25" s="5">
        <f>SUMIFS(AMB_Bricks_Expance_Sheet[Amount],AMB_Bricks_Expance_Sheet[Date],Daily_Cashbook11[[#This Row],[Date]])</f>
        <v>0</v>
      </c>
      <c r="F25" s="6">
        <f>(Daily_Cashbook11[[#This Row],[Received Ammount office]]+Daily_Cashbook11[[#This Row],[From Sales]]+Daily_Cashbook11[[#This Row],[Coal Cost (Office)]])-Daily_Cashbook11[[#This Row],[Vata Total Cost]]</f>
        <v>0</v>
      </c>
      <c r="G25" s="1"/>
    </row>
    <row r="26" spans="1:8" ht="21.75" customHeight="1" x14ac:dyDescent="0.25">
      <c r="A26" s="2">
        <v>45620</v>
      </c>
      <c r="B26" s="5"/>
      <c r="C26" s="5"/>
      <c r="D26" s="5">
        <f>SUMIFS(Vata_Sales[Final Price],Vata_Sales[Date],Daily_Cashbook11[[#This Row],[Date]])</f>
        <v>0</v>
      </c>
      <c r="E26" s="5">
        <f>SUMIFS(AMB_Bricks_Expance_Sheet[Amount],AMB_Bricks_Expance_Sheet[Date],Daily_Cashbook11[[#This Row],[Date]])</f>
        <v>0</v>
      </c>
      <c r="F26" s="6">
        <f>(Daily_Cashbook11[[#This Row],[Received Ammount office]]+Daily_Cashbook11[[#This Row],[From Sales]]+Daily_Cashbook11[[#This Row],[Coal Cost (Office)]])-Daily_Cashbook11[[#This Row],[Vata Total Cost]]</f>
        <v>0</v>
      </c>
      <c r="G26" s="1"/>
    </row>
    <row r="27" spans="1:8" ht="21.75" customHeight="1" x14ac:dyDescent="0.25">
      <c r="A27" s="2">
        <v>45621</v>
      </c>
      <c r="B27" s="5"/>
      <c r="C27" s="5"/>
      <c r="D27" s="5">
        <f>SUMIFS(Vata_Sales[Final Price],Vata_Sales[Date],Daily_Cashbook11[[#This Row],[Date]])</f>
        <v>0</v>
      </c>
      <c r="E27" s="5">
        <f>SUMIFS(AMB_Bricks_Expance_Sheet[Amount],AMB_Bricks_Expance_Sheet[Date],Daily_Cashbook11[[#This Row],[Date]])</f>
        <v>0</v>
      </c>
      <c r="F27" s="6">
        <f>(Daily_Cashbook11[[#This Row],[Received Ammount office]]+Daily_Cashbook11[[#This Row],[From Sales]]+Daily_Cashbook11[[#This Row],[Coal Cost (Office)]])-Daily_Cashbook11[[#This Row],[Vata Total Cost]]</f>
        <v>0</v>
      </c>
      <c r="G27" s="1"/>
    </row>
    <row r="28" spans="1:8" ht="21.75" customHeight="1" x14ac:dyDescent="0.25">
      <c r="A28" s="2">
        <v>45622</v>
      </c>
      <c r="B28" s="5"/>
      <c r="C28" s="5"/>
      <c r="D28" s="5">
        <f>SUMIFS(Vata_Sales[Final Price],Vata_Sales[Date],Daily_Cashbook11[[#This Row],[Date]])</f>
        <v>0</v>
      </c>
      <c r="E28" s="5">
        <f>SUMIFS(AMB_Bricks_Expance_Sheet[Amount],AMB_Bricks_Expance_Sheet[Date],Daily_Cashbook11[[#This Row],[Date]])</f>
        <v>0</v>
      </c>
      <c r="F28" s="6">
        <f>(Daily_Cashbook11[[#This Row],[Received Ammount office]]+Daily_Cashbook11[[#This Row],[From Sales]]+Daily_Cashbook11[[#This Row],[Coal Cost (Office)]])-Daily_Cashbook11[[#This Row],[Vata Total Cost]]</f>
        <v>0</v>
      </c>
      <c r="G28" s="1"/>
    </row>
    <row r="29" spans="1:8" ht="21.75" customHeight="1" x14ac:dyDescent="0.25">
      <c r="A29" s="2">
        <v>45623</v>
      </c>
      <c r="B29" s="5"/>
      <c r="C29" s="5"/>
      <c r="D29" s="5">
        <f>SUMIFS(Vata_Sales[Final Price],Vata_Sales[Date],Daily_Cashbook11[[#This Row],[Date]])</f>
        <v>0</v>
      </c>
      <c r="E29" s="5">
        <f>SUMIFS(AMB_Bricks_Expance_Sheet[Amount],AMB_Bricks_Expance_Sheet[Date],Daily_Cashbook11[[#This Row],[Date]])</f>
        <v>0</v>
      </c>
      <c r="F29" s="6">
        <f>(Daily_Cashbook11[[#This Row],[Received Ammount office]]+Daily_Cashbook11[[#This Row],[From Sales]]+Daily_Cashbook11[[#This Row],[Coal Cost (Office)]])-Daily_Cashbook11[[#This Row],[Vata Total Cost]]</f>
        <v>0</v>
      </c>
      <c r="G29" s="1"/>
    </row>
    <row r="30" spans="1:8" ht="21.75" customHeight="1" x14ac:dyDescent="0.25">
      <c r="A30" s="2">
        <v>45624</v>
      </c>
      <c r="B30" s="5"/>
      <c r="C30" s="5"/>
      <c r="D30" s="5">
        <f>SUMIFS(Vata_Sales[Final Price],Vata_Sales[Date],Daily_Cashbook11[[#This Row],[Date]])</f>
        <v>0</v>
      </c>
      <c r="E30" s="5">
        <f>SUMIFS(AMB_Bricks_Expance_Sheet[Amount],AMB_Bricks_Expance_Sheet[Date],Daily_Cashbook11[[#This Row],[Date]])</f>
        <v>0</v>
      </c>
      <c r="F30" s="6">
        <f>(Daily_Cashbook11[[#This Row],[Received Ammount office]]+Daily_Cashbook11[[#This Row],[From Sales]]+Daily_Cashbook11[[#This Row],[Coal Cost (Office)]])-Daily_Cashbook11[[#This Row],[Vata Total Cost]]</f>
        <v>0</v>
      </c>
      <c r="G30" s="1"/>
    </row>
    <row r="31" spans="1:8" ht="21.75" customHeight="1" x14ac:dyDescent="0.25">
      <c r="A31" s="2">
        <v>45625</v>
      </c>
      <c r="B31" s="5"/>
      <c r="C31" s="5"/>
      <c r="D31" s="5">
        <f>SUMIFS(Vata_Sales[Final Price],Vata_Sales[Date],Daily_Cashbook11[[#This Row],[Date]])</f>
        <v>0</v>
      </c>
      <c r="E31" s="5">
        <f>SUMIFS(AMB_Bricks_Expance_Sheet[Amount],AMB_Bricks_Expance_Sheet[Date],Daily_Cashbook11[[#This Row],[Date]])</f>
        <v>0</v>
      </c>
      <c r="F31" s="6">
        <f>(Daily_Cashbook11[[#This Row],[Received Ammount office]]+Daily_Cashbook11[[#This Row],[From Sales]]+Daily_Cashbook11[[#This Row],[Coal Cost (Office)]])-Daily_Cashbook11[[#This Row],[Vata Total Cost]]</f>
        <v>0</v>
      </c>
      <c r="G31" s="1"/>
    </row>
    <row r="32" spans="1:8" ht="21.75" customHeight="1" x14ac:dyDescent="0.25">
      <c r="A32" s="2">
        <v>45626</v>
      </c>
      <c r="B32" s="5"/>
      <c r="C32" s="5"/>
      <c r="D32" s="5">
        <f>SUMIFS(Vata_Sales[Final Price],Vata_Sales[Date],Daily_Cashbook11[[#This Row],[Date]])</f>
        <v>0</v>
      </c>
      <c r="E32" s="5">
        <f>SUMIFS(AMB_Bricks_Expance_Sheet[Amount],AMB_Bricks_Expance_Sheet[Date],Daily_Cashbook11[[#This Row],[Date]])</f>
        <v>0</v>
      </c>
      <c r="F32" s="6">
        <f>(Daily_Cashbook11[[#This Row],[Received Ammount office]]+Daily_Cashbook11[[#This Row],[From Sales]]+Daily_Cashbook11[[#This Row],[Coal Cost (Office)]])-Daily_Cashbook11[[#This Row],[Vata Total Cost]]</f>
        <v>0</v>
      </c>
      <c r="G32" s="1"/>
      <c r="H32" s="14"/>
    </row>
    <row r="33" spans="1:8" ht="21.75" customHeight="1" x14ac:dyDescent="0.25">
      <c r="A33" s="2">
        <v>45627</v>
      </c>
      <c r="B33" s="7"/>
      <c r="C33" s="7"/>
      <c r="D33" s="7">
        <f>SUMIFS(Vata_Sales[Final Price],Vata_Sales[Date],Daily_Cashbook11[[#This Row],[Date]])</f>
        <v>0</v>
      </c>
      <c r="E33" s="7">
        <f>SUMIFS(AMB_Bricks_Expance_Sheet[Amount],AMB_Bricks_Expance_Sheet[Date],Daily_Cashbook11[[#This Row],[Date]])</f>
        <v>0</v>
      </c>
      <c r="F33" s="8">
        <f>(Daily_Cashbook11[[#This Row],[Received Ammount office]]+Daily_Cashbook11[[#This Row],[From Sales]]+Daily_Cashbook11[[#This Row],[Coal Cost (Office)]])-Daily_Cashbook11[[#This Row],[Vata Total Cost]]</f>
        <v>0</v>
      </c>
      <c r="G33" s="1"/>
      <c r="H33" s="14"/>
    </row>
    <row r="34" spans="1:8" ht="21.75" customHeight="1" x14ac:dyDescent="0.25">
      <c r="A34" s="2">
        <v>45628</v>
      </c>
      <c r="B34" s="7"/>
      <c r="C34" s="7"/>
      <c r="D34" s="7">
        <f>SUMIFS(Vata_Sales[Final Price],Vata_Sales[Date],Daily_Cashbook11[[#This Row],[Date]])</f>
        <v>0</v>
      </c>
      <c r="E34" s="7">
        <f>SUMIFS(AMB_Bricks_Expance_Sheet[Amount],AMB_Bricks_Expance_Sheet[Date],Daily_Cashbook11[[#This Row],[Date]])</f>
        <v>0</v>
      </c>
      <c r="F34" s="8">
        <f>(Daily_Cashbook11[[#This Row],[Received Ammount office]]+Daily_Cashbook11[[#This Row],[From Sales]]+Daily_Cashbook11[[#This Row],[Coal Cost (Office)]])-Daily_Cashbook11[[#This Row],[Vata Total Cost]]</f>
        <v>0</v>
      </c>
      <c r="G34" s="1"/>
      <c r="H34" s="14"/>
    </row>
    <row r="35" spans="1:8" ht="21.75" customHeight="1" x14ac:dyDescent="0.25">
      <c r="A35" s="2">
        <v>45629</v>
      </c>
      <c r="B35" s="7"/>
      <c r="C35" s="7"/>
      <c r="D35" s="7">
        <f>SUMIFS(Vata_Sales[Final Price],Vata_Sales[Date],Daily_Cashbook11[[#This Row],[Date]])</f>
        <v>0</v>
      </c>
      <c r="E35" s="7">
        <f>SUMIFS(AMB_Bricks_Expance_Sheet[Amount],AMB_Bricks_Expance_Sheet[Date],Daily_Cashbook11[[#This Row],[Date]])</f>
        <v>0</v>
      </c>
      <c r="F35" s="8">
        <f>(Daily_Cashbook11[[#This Row],[Received Ammount office]]+Daily_Cashbook11[[#This Row],[From Sales]]+Daily_Cashbook11[[#This Row],[Coal Cost (Office)]])-Daily_Cashbook11[[#This Row],[Vata Total Cost]]</f>
        <v>0</v>
      </c>
      <c r="G35" s="1"/>
      <c r="H35" s="14"/>
    </row>
    <row r="36" spans="1:8" ht="21.75" customHeight="1" x14ac:dyDescent="0.25">
      <c r="A36" s="2">
        <v>45630</v>
      </c>
      <c r="B36" s="7"/>
      <c r="C36" s="7"/>
      <c r="D36" s="7">
        <f>SUMIFS(Vata_Sales[Final Price],Vata_Sales[Date],Daily_Cashbook11[[#This Row],[Date]])</f>
        <v>0</v>
      </c>
      <c r="E36" s="7">
        <f>SUMIFS(AMB_Bricks_Expance_Sheet[Amount],AMB_Bricks_Expance_Sheet[Date],Daily_Cashbook11[[#This Row],[Date]])</f>
        <v>0</v>
      </c>
      <c r="F36" s="8">
        <f>(Daily_Cashbook11[[#This Row],[Received Ammount office]]+Daily_Cashbook11[[#This Row],[From Sales]]+Daily_Cashbook11[[#This Row],[Coal Cost (Office)]])-Daily_Cashbook11[[#This Row],[Vata Total Cost]]</f>
        <v>0</v>
      </c>
      <c r="G36" s="1"/>
      <c r="H36" s="14"/>
    </row>
    <row r="37" spans="1:8" ht="21.75" customHeight="1" x14ac:dyDescent="0.25">
      <c r="A37" s="2">
        <v>45631</v>
      </c>
      <c r="B37" s="7"/>
      <c r="C37" s="7"/>
      <c r="D37" s="7">
        <f>SUMIFS(Vata_Sales[Final Price],Vata_Sales[Date],Daily_Cashbook11[[#This Row],[Date]])</f>
        <v>0</v>
      </c>
      <c r="E37" s="7">
        <f>SUMIFS(AMB_Bricks_Expance_Sheet[Amount],AMB_Bricks_Expance_Sheet[Date],Daily_Cashbook11[[#This Row],[Date]])</f>
        <v>0</v>
      </c>
      <c r="F37" s="8">
        <f>(Daily_Cashbook11[[#This Row],[Received Ammount office]]+Daily_Cashbook11[[#This Row],[From Sales]]+Daily_Cashbook11[[#This Row],[Coal Cost (Office)]])-Daily_Cashbook11[[#This Row],[Vata Total Cost]]</f>
        <v>0</v>
      </c>
      <c r="G37" s="1"/>
      <c r="H37" s="14"/>
    </row>
    <row r="38" spans="1:8" ht="21.75" customHeight="1" x14ac:dyDescent="0.25">
      <c r="A38" s="2">
        <v>45632</v>
      </c>
      <c r="B38" s="7"/>
      <c r="C38" s="7"/>
      <c r="D38" s="7">
        <f>SUMIFS(Vata_Sales[Final Price],Vata_Sales[Date],Daily_Cashbook11[[#This Row],[Date]])</f>
        <v>0</v>
      </c>
      <c r="E38" s="7">
        <f>SUMIFS(AMB_Bricks_Expance_Sheet[Amount],AMB_Bricks_Expance_Sheet[Date],Daily_Cashbook11[[#This Row],[Date]])</f>
        <v>0</v>
      </c>
      <c r="F38" s="8">
        <f>(Daily_Cashbook11[[#This Row],[Received Ammount office]]+Daily_Cashbook11[[#This Row],[From Sales]]+Daily_Cashbook11[[#This Row],[Coal Cost (Office)]])-Daily_Cashbook11[[#This Row],[Vata Total Cost]]</f>
        <v>0</v>
      </c>
      <c r="G38" s="1"/>
      <c r="H38" s="14"/>
    </row>
    <row r="39" spans="1:8" ht="21.75" customHeight="1" x14ac:dyDescent="0.25">
      <c r="A39" s="2">
        <v>45633</v>
      </c>
      <c r="B39" s="7"/>
      <c r="C39" s="7"/>
      <c r="D39" s="7">
        <f>SUMIFS(Vata_Sales[Final Price],Vata_Sales[Date],Daily_Cashbook11[[#This Row],[Date]])</f>
        <v>0</v>
      </c>
      <c r="E39" s="7">
        <f>SUMIFS(AMB_Bricks_Expance_Sheet[Amount],AMB_Bricks_Expance_Sheet[Date],Daily_Cashbook11[[#This Row],[Date]])</f>
        <v>0</v>
      </c>
      <c r="F39" s="8">
        <f>(Daily_Cashbook11[[#This Row],[Received Ammount office]]+Daily_Cashbook11[[#This Row],[From Sales]]+Daily_Cashbook11[[#This Row],[Coal Cost (Office)]])-Daily_Cashbook11[[#This Row],[Vata Total Cost]]</f>
        <v>0</v>
      </c>
      <c r="G39" s="1"/>
      <c r="H39" s="14"/>
    </row>
    <row r="40" spans="1:8" ht="21.75" customHeight="1" x14ac:dyDescent="0.25">
      <c r="A40" s="2">
        <v>45634</v>
      </c>
      <c r="B40" s="7"/>
      <c r="C40" s="7"/>
      <c r="D40" s="7">
        <f>SUMIFS(Vata_Sales[Final Price],Vata_Sales[Date],Daily_Cashbook11[[#This Row],[Date]])</f>
        <v>0</v>
      </c>
      <c r="E40" s="7">
        <f>SUMIFS(AMB_Bricks_Expance_Sheet[Amount],AMB_Bricks_Expance_Sheet[Date],Daily_Cashbook11[[#This Row],[Date]])</f>
        <v>0</v>
      </c>
      <c r="F40" s="8">
        <f>(Daily_Cashbook11[[#This Row],[Received Ammount office]]+Daily_Cashbook11[[#This Row],[From Sales]]+Daily_Cashbook11[[#This Row],[Coal Cost (Office)]])-Daily_Cashbook11[[#This Row],[Vata Total Cost]]</f>
        <v>0</v>
      </c>
      <c r="G40" s="1"/>
      <c r="H40" s="14"/>
    </row>
    <row r="41" spans="1:8" ht="21.75" customHeight="1" x14ac:dyDescent="0.25">
      <c r="A41" s="2">
        <v>45635</v>
      </c>
      <c r="B41" s="7"/>
      <c r="C41" s="7"/>
      <c r="D41" s="7">
        <f>SUMIFS(Vata_Sales[Final Price],Vata_Sales[Date],Daily_Cashbook11[[#This Row],[Date]])</f>
        <v>0</v>
      </c>
      <c r="E41" s="7">
        <f>SUMIFS(AMB_Bricks_Expance_Sheet[Amount],AMB_Bricks_Expance_Sheet[Date],Daily_Cashbook11[[#This Row],[Date]])</f>
        <v>0</v>
      </c>
      <c r="F41" s="8">
        <f>(Daily_Cashbook11[[#This Row],[Received Ammount office]]+Daily_Cashbook11[[#This Row],[From Sales]]+Daily_Cashbook11[[#This Row],[Coal Cost (Office)]])-Daily_Cashbook11[[#This Row],[Vata Total Cost]]</f>
        <v>0</v>
      </c>
      <c r="G41" s="1"/>
      <c r="H41" s="14"/>
    </row>
    <row r="42" spans="1:8" ht="21.75" customHeight="1" x14ac:dyDescent="0.25">
      <c r="A42" s="2">
        <v>45636</v>
      </c>
      <c r="B42" s="7"/>
      <c r="C42" s="7"/>
      <c r="D42" s="7">
        <f>SUMIFS(Vata_Sales[Final Price],Vata_Sales[Date],Daily_Cashbook11[[#This Row],[Date]])</f>
        <v>0</v>
      </c>
      <c r="E42" s="7">
        <f>SUMIFS(AMB_Bricks_Expance_Sheet[Amount],AMB_Bricks_Expance_Sheet[Date],Daily_Cashbook11[[#This Row],[Date]])</f>
        <v>0</v>
      </c>
      <c r="F42" s="8">
        <f>(Daily_Cashbook11[[#This Row],[Received Ammount office]]+Daily_Cashbook11[[#This Row],[From Sales]]+Daily_Cashbook11[[#This Row],[Coal Cost (Office)]])-Daily_Cashbook11[[#This Row],[Vata Total Cost]]</f>
        <v>0</v>
      </c>
      <c r="G42" s="1"/>
      <c r="H42" s="14"/>
    </row>
    <row r="43" spans="1:8" ht="21.75" customHeight="1" x14ac:dyDescent="0.25">
      <c r="A43" s="2">
        <v>45637</v>
      </c>
      <c r="B43" s="7"/>
      <c r="C43" s="7"/>
      <c r="D43" s="7">
        <f>SUMIFS(Vata_Sales[Final Price],Vata_Sales[Date],Daily_Cashbook11[[#This Row],[Date]])</f>
        <v>0</v>
      </c>
      <c r="E43" s="7">
        <f>SUMIFS(AMB_Bricks_Expance_Sheet[Amount],AMB_Bricks_Expance_Sheet[Date],Daily_Cashbook11[[#This Row],[Date]])</f>
        <v>0</v>
      </c>
      <c r="F43" s="8">
        <f>(Daily_Cashbook11[[#This Row],[Received Ammount office]]+Daily_Cashbook11[[#This Row],[From Sales]]+Daily_Cashbook11[[#This Row],[Coal Cost (Office)]])-Daily_Cashbook11[[#This Row],[Vata Total Cost]]</f>
        <v>0</v>
      </c>
      <c r="G43" s="1"/>
      <c r="H43" s="14"/>
    </row>
    <row r="44" spans="1:8" ht="21.75" customHeight="1" x14ac:dyDescent="0.25">
      <c r="A44" s="2">
        <v>45638</v>
      </c>
      <c r="B44" s="7"/>
      <c r="C44" s="7"/>
      <c r="D44" s="7">
        <f>SUMIFS(Vata_Sales[Final Price],Vata_Sales[Date],Daily_Cashbook11[[#This Row],[Date]])</f>
        <v>0</v>
      </c>
      <c r="E44" s="7">
        <f>SUMIFS(AMB_Bricks_Expance_Sheet[Amount],AMB_Bricks_Expance_Sheet[Date],Daily_Cashbook11[[#This Row],[Date]])</f>
        <v>0</v>
      </c>
      <c r="F44" s="8">
        <f>(Daily_Cashbook11[[#This Row],[Received Ammount office]]+Daily_Cashbook11[[#This Row],[From Sales]]+Daily_Cashbook11[[#This Row],[Coal Cost (Office)]])-Daily_Cashbook11[[#This Row],[Vata Total Cost]]</f>
        <v>0</v>
      </c>
      <c r="G44" s="1"/>
      <c r="H44" s="14"/>
    </row>
    <row r="45" spans="1:8" ht="21.75" customHeight="1" x14ac:dyDescent="0.25">
      <c r="A45" s="2">
        <v>45639</v>
      </c>
      <c r="B45" s="7"/>
      <c r="C45" s="7"/>
      <c r="D45" s="7">
        <f>SUMIFS(Vata_Sales[Final Price],Vata_Sales[Date],Daily_Cashbook11[[#This Row],[Date]])</f>
        <v>0</v>
      </c>
      <c r="E45" s="7">
        <f>SUMIFS(AMB_Bricks_Expance_Sheet[Amount],AMB_Bricks_Expance_Sheet[Date],Daily_Cashbook11[[#This Row],[Date]])</f>
        <v>0</v>
      </c>
      <c r="F45" s="8">
        <f>(Daily_Cashbook11[[#This Row],[Received Ammount office]]+Daily_Cashbook11[[#This Row],[From Sales]]+Daily_Cashbook11[[#This Row],[Coal Cost (Office)]])-Daily_Cashbook11[[#This Row],[Vata Total Cost]]</f>
        <v>0</v>
      </c>
      <c r="G45" s="1"/>
      <c r="H45" s="14"/>
    </row>
    <row r="46" spans="1:8" ht="21.75" customHeight="1" x14ac:dyDescent="0.25">
      <c r="A46" s="2">
        <v>45640</v>
      </c>
      <c r="B46" s="7"/>
      <c r="C46" s="7"/>
      <c r="D46" s="7">
        <f>SUMIFS(Vata_Sales[Final Price],Vata_Sales[Date],Daily_Cashbook11[[#This Row],[Date]])</f>
        <v>0</v>
      </c>
      <c r="E46" s="7">
        <f>SUMIFS(AMB_Bricks_Expance_Sheet[Amount],AMB_Bricks_Expance_Sheet[Date],Daily_Cashbook11[[#This Row],[Date]])</f>
        <v>0</v>
      </c>
      <c r="F46" s="8">
        <f>(Daily_Cashbook11[[#This Row],[Received Ammount office]]+Daily_Cashbook11[[#This Row],[From Sales]]+Daily_Cashbook11[[#This Row],[Coal Cost (Office)]])-Daily_Cashbook11[[#This Row],[Vata Total Cost]]</f>
        <v>0</v>
      </c>
      <c r="G46" s="1"/>
      <c r="H46" s="14"/>
    </row>
    <row r="47" spans="1:8" ht="21.75" customHeight="1" x14ac:dyDescent="0.25">
      <c r="A47" s="2">
        <v>45641</v>
      </c>
      <c r="B47" s="7"/>
      <c r="C47" s="7"/>
      <c r="D47" s="7">
        <f>SUMIFS(Vata_Sales[Final Price],Vata_Sales[Date],Daily_Cashbook11[[#This Row],[Date]])</f>
        <v>0</v>
      </c>
      <c r="E47" s="7">
        <f>SUMIFS(AMB_Bricks_Expance_Sheet[Amount],AMB_Bricks_Expance_Sheet[Date],Daily_Cashbook11[[#This Row],[Date]])</f>
        <v>0</v>
      </c>
      <c r="F47" s="8">
        <f>(Daily_Cashbook11[[#This Row],[Received Ammount office]]+Daily_Cashbook11[[#This Row],[From Sales]]+Daily_Cashbook11[[#This Row],[Coal Cost (Office)]])-Daily_Cashbook11[[#This Row],[Vata Total Cost]]</f>
        <v>0</v>
      </c>
      <c r="G47" s="1"/>
      <c r="H47" s="14"/>
    </row>
    <row r="48" spans="1:8" ht="21.75" customHeight="1" x14ac:dyDescent="0.25">
      <c r="A48" s="2">
        <v>45642</v>
      </c>
      <c r="B48" s="7"/>
      <c r="C48" s="7"/>
      <c r="D48" s="7">
        <f>SUMIFS(Vata_Sales[Final Price],Vata_Sales[Date],Daily_Cashbook11[[#This Row],[Date]])</f>
        <v>0</v>
      </c>
      <c r="E48" s="7">
        <f>SUMIFS(AMB_Bricks_Expance_Sheet[Amount],AMB_Bricks_Expance_Sheet[Date],Daily_Cashbook11[[#This Row],[Date]])</f>
        <v>0</v>
      </c>
      <c r="F48" s="8">
        <f>(Daily_Cashbook11[[#This Row],[Received Ammount office]]+Daily_Cashbook11[[#This Row],[From Sales]]+Daily_Cashbook11[[#This Row],[Coal Cost (Office)]])-Daily_Cashbook11[[#This Row],[Vata Total Cost]]</f>
        <v>0</v>
      </c>
      <c r="G48" s="1"/>
      <c r="H48" s="14"/>
    </row>
    <row r="49" spans="1:19" ht="21.75" customHeight="1" x14ac:dyDescent="0.25">
      <c r="A49" s="2">
        <v>45643</v>
      </c>
      <c r="B49" s="7"/>
      <c r="C49" s="7"/>
      <c r="D49" s="7">
        <f>SUMIFS(Vata_Sales[Final Price],Vata_Sales[Date],Daily_Cashbook11[[#This Row],[Date]])</f>
        <v>0</v>
      </c>
      <c r="E49" s="7">
        <f>SUMIFS(AMB_Bricks_Expance_Sheet[Amount],AMB_Bricks_Expance_Sheet[Date],Daily_Cashbook11[[#This Row],[Date]])</f>
        <v>0</v>
      </c>
      <c r="F49" s="8">
        <f>(Daily_Cashbook11[[#This Row],[Received Ammount office]]+Daily_Cashbook11[[#This Row],[From Sales]]+Daily_Cashbook11[[#This Row],[Coal Cost (Office)]])-Daily_Cashbook11[[#This Row],[Vata Total Cost]]</f>
        <v>0</v>
      </c>
      <c r="G49" s="1"/>
      <c r="H49" s="14"/>
    </row>
    <row r="50" spans="1:19" ht="21.75" customHeight="1" x14ac:dyDescent="0.25">
      <c r="A50" s="2">
        <v>45644</v>
      </c>
      <c r="B50" s="7"/>
      <c r="C50" s="7"/>
      <c r="D50" s="7">
        <f>SUMIFS(Vata_Sales[Final Price],Vata_Sales[Date],Daily_Cashbook11[[#This Row],[Date]])</f>
        <v>0</v>
      </c>
      <c r="E50" s="7">
        <f>SUMIFS(AMB_Bricks_Expance_Sheet[Amount],AMB_Bricks_Expance_Sheet[Date],Daily_Cashbook11[[#This Row],[Date]])</f>
        <v>0</v>
      </c>
      <c r="F50" s="8">
        <f>(Daily_Cashbook11[[#This Row],[Received Ammount office]]+Daily_Cashbook11[[#This Row],[From Sales]]+Daily_Cashbook11[[#This Row],[Coal Cost (Office)]])-Daily_Cashbook11[[#This Row],[Vata Total Cost]]</f>
        <v>0</v>
      </c>
      <c r="G50" s="1"/>
      <c r="H50" s="14"/>
    </row>
    <row r="51" spans="1:19" ht="21.75" customHeight="1" x14ac:dyDescent="0.25">
      <c r="A51" s="2">
        <v>45645</v>
      </c>
      <c r="B51" s="7"/>
      <c r="C51" s="7"/>
      <c r="D51" s="7">
        <f>SUMIFS(Vata_Sales[Final Price],Vata_Sales[Date],Daily_Cashbook11[[#This Row],[Date]])</f>
        <v>0</v>
      </c>
      <c r="E51" s="7">
        <f>SUMIFS(AMB_Bricks_Expance_Sheet[Amount],AMB_Bricks_Expance_Sheet[Date],Daily_Cashbook11[[#This Row],[Date]])</f>
        <v>0</v>
      </c>
      <c r="F51" s="8">
        <f>(Daily_Cashbook11[[#This Row],[Received Ammount office]]+Daily_Cashbook11[[#This Row],[From Sales]]+Daily_Cashbook11[[#This Row],[Coal Cost (Office)]])-Daily_Cashbook11[[#This Row],[Vata Total Cost]]</f>
        <v>0</v>
      </c>
      <c r="G51" s="1"/>
      <c r="H51" s="14"/>
    </row>
    <row r="52" spans="1:19" ht="21.75" customHeight="1" x14ac:dyDescent="0.25">
      <c r="A52" s="2">
        <v>45646</v>
      </c>
      <c r="B52" s="7"/>
      <c r="C52" s="7"/>
      <c r="D52" s="7">
        <f>SUMIFS(Vata_Sales[Final Price],Vata_Sales[Date],Daily_Cashbook11[[#This Row],[Date]])</f>
        <v>0</v>
      </c>
      <c r="E52" s="7">
        <f>SUMIFS(AMB_Bricks_Expance_Sheet[Amount],AMB_Bricks_Expance_Sheet[Date],Daily_Cashbook11[[#This Row],[Date]])</f>
        <v>0</v>
      </c>
      <c r="F52" s="8">
        <f>(Daily_Cashbook11[[#This Row],[Received Ammount office]]+Daily_Cashbook11[[#This Row],[From Sales]]+Daily_Cashbook11[[#This Row],[Coal Cost (Office)]])-Daily_Cashbook11[[#This Row],[Vata Total Cost]]</f>
        <v>0</v>
      </c>
      <c r="G52" s="1"/>
      <c r="H52" s="14"/>
    </row>
    <row r="53" spans="1:19" ht="21.75" customHeight="1" x14ac:dyDescent="0.25">
      <c r="A53" s="2">
        <v>45647</v>
      </c>
      <c r="B53" s="7"/>
      <c r="C53" s="7"/>
      <c r="D53" s="7">
        <f>SUMIFS(Vata_Sales[Final Price],Vata_Sales[Date],Daily_Cashbook11[[#This Row],[Date]])</f>
        <v>0</v>
      </c>
      <c r="E53" s="7">
        <f>SUMIFS(AMB_Bricks_Expance_Sheet[Amount],AMB_Bricks_Expance_Sheet[Date],Daily_Cashbook11[[#This Row],[Date]])</f>
        <v>0</v>
      </c>
      <c r="F53" s="8">
        <f>(Daily_Cashbook11[[#This Row],[Received Ammount office]]+Daily_Cashbook11[[#This Row],[From Sales]]+Daily_Cashbook11[[#This Row],[Coal Cost (Office)]])-Daily_Cashbook11[[#This Row],[Vata Total Cost]]</f>
        <v>0</v>
      </c>
      <c r="G53" s="1"/>
      <c r="H53" s="14"/>
    </row>
    <row r="54" spans="1:19" ht="21.75" customHeight="1" x14ac:dyDescent="0.25">
      <c r="A54" s="2">
        <v>45648</v>
      </c>
      <c r="B54" s="7"/>
      <c r="C54" s="7"/>
      <c r="D54" s="7">
        <f>SUMIFS(Vata_Sales[Final Price],Vata_Sales[Date],Daily_Cashbook11[[#This Row],[Date]])</f>
        <v>0</v>
      </c>
      <c r="E54" s="7">
        <f>SUMIFS(AMB_Bricks_Expance_Sheet[Amount],AMB_Bricks_Expance_Sheet[Date],Daily_Cashbook11[[#This Row],[Date]])</f>
        <v>0</v>
      </c>
      <c r="F54" s="8">
        <f>(Daily_Cashbook11[[#This Row],[Received Ammount office]]+Daily_Cashbook11[[#This Row],[From Sales]]+Daily_Cashbook11[[#This Row],[Coal Cost (Office)]])-Daily_Cashbook11[[#This Row],[Vata Total Cost]]</f>
        <v>0</v>
      </c>
      <c r="G54" s="1"/>
      <c r="H54" s="14"/>
    </row>
    <row r="55" spans="1:19" ht="21.75" customHeight="1" x14ac:dyDescent="0.25">
      <c r="A55" s="2">
        <v>45649</v>
      </c>
      <c r="B55" s="7"/>
      <c r="C55" s="7"/>
      <c r="D55" s="7">
        <f>SUMIFS(Vata_Sales[Final Price],Vata_Sales[Date],Daily_Cashbook11[[#This Row],[Date]])</f>
        <v>0</v>
      </c>
      <c r="E55" s="7">
        <f>SUMIFS(AMB_Bricks_Expance_Sheet[Amount],AMB_Bricks_Expance_Sheet[Date],Daily_Cashbook11[[#This Row],[Date]])</f>
        <v>0</v>
      </c>
      <c r="F55" s="8">
        <f>(Daily_Cashbook11[[#This Row],[Received Ammount office]]+Daily_Cashbook11[[#This Row],[From Sales]]+Daily_Cashbook11[[#This Row],[Coal Cost (Office)]])-Daily_Cashbook11[[#This Row],[Vata Total Cost]]</f>
        <v>0</v>
      </c>
      <c r="G55" s="1"/>
      <c r="H55" s="14"/>
    </row>
    <row r="56" spans="1:19" ht="21.75" customHeight="1" x14ac:dyDescent="0.25">
      <c r="A56" s="2">
        <v>45650</v>
      </c>
      <c r="B56" s="7"/>
      <c r="C56" s="7"/>
      <c r="D56" s="7">
        <f>SUMIFS(Vata_Sales[Final Price],Vata_Sales[Date],Daily_Cashbook11[[#This Row],[Date]])</f>
        <v>0</v>
      </c>
      <c r="E56" s="7">
        <f>SUMIFS(AMB_Bricks_Expance_Sheet[Amount],AMB_Bricks_Expance_Sheet[Date],Daily_Cashbook11[[#This Row],[Date]])</f>
        <v>0</v>
      </c>
      <c r="F56" s="8">
        <f>(Daily_Cashbook11[[#This Row],[Received Ammount office]]+Daily_Cashbook11[[#This Row],[From Sales]]+Daily_Cashbook11[[#This Row],[Coal Cost (Office)]])-Daily_Cashbook11[[#This Row],[Vata Total Cost]]</f>
        <v>0</v>
      </c>
      <c r="G56" s="1"/>
      <c r="H56" s="14"/>
    </row>
    <row r="57" spans="1:19" ht="21.75" customHeight="1" x14ac:dyDescent="0.25">
      <c r="A57" s="2">
        <v>45651</v>
      </c>
      <c r="B57" s="7"/>
      <c r="C57" s="7"/>
      <c r="D57" s="7">
        <f>SUMIFS(Vata_Sales[Final Price],Vata_Sales[Date],Daily_Cashbook11[[#This Row],[Date]])</f>
        <v>0</v>
      </c>
      <c r="E57" s="7">
        <f>SUMIFS(AMB_Bricks_Expance_Sheet[Amount],AMB_Bricks_Expance_Sheet[Date],Daily_Cashbook11[[#This Row],[Date]])</f>
        <v>0</v>
      </c>
      <c r="F57" s="8">
        <f>(Daily_Cashbook11[[#This Row],[Received Ammount office]]+Daily_Cashbook11[[#This Row],[From Sales]]+Daily_Cashbook11[[#This Row],[Coal Cost (Office)]])-Daily_Cashbook11[[#This Row],[Vata Total Cost]]</f>
        <v>0</v>
      </c>
      <c r="G57" s="1"/>
      <c r="H57" s="14"/>
    </row>
    <row r="58" spans="1:19" ht="21.75" customHeight="1" x14ac:dyDescent="0.25">
      <c r="A58" s="2">
        <v>45652</v>
      </c>
      <c r="B58" s="7"/>
      <c r="C58" s="7"/>
      <c r="D58" s="7">
        <f>SUMIFS(Vata_Sales[Final Price],Vata_Sales[Date],Daily_Cashbook11[[#This Row],[Date]])</f>
        <v>0</v>
      </c>
      <c r="E58" s="7">
        <f>SUMIFS(AMB_Bricks_Expance_Sheet[Amount],AMB_Bricks_Expance_Sheet[Date],Daily_Cashbook11[[#This Row],[Date]])</f>
        <v>0</v>
      </c>
      <c r="F58" s="8">
        <f>(Daily_Cashbook11[[#This Row],[Received Ammount office]]+Daily_Cashbook11[[#This Row],[From Sales]]+Daily_Cashbook11[[#This Row],[Coal Cost (Office)]])-Daily_Cashbook11[[#This Row],[Vata Total Cost]]</f>
        <v>0</v>
      </c>
      <c r="G58" s="1"/>
      <c r="H58" s="14"/>
    </row>
    <row r="59" spans="1:19" ht="21.75" customHeight="1" x14ac:dyDescent="0.25">
      <c r="A59" s="2">
        <v>45653</v>
      </c>
      <c r="B59" s="7"/>
      <c r="C59" s="7"/>
      <c r="D59" s="7">
        <f>SUMIFS(Vata_Sales[Final Price],Vata_Sales[Date],Daily_Cashbook11[[#This Row],[Date]])</f>
        <v>0</v>
      </c>
      <c r="E59" s="7">
        <f>SUMIFS(AMB_Bricks_Expance_Sheet[Amount],AMB_Bricks_Expance_Sheet[Date],Daily_Cashbook11[[#This Row],[Date]])</f>
        <v>0</v>
      </c>
      <c r="F59" s="8">
        <f>(Daily_Cashbook11[[#This Row],[Received Ammount office]]+Daily_Cashbook11[[#This Row],[From Sales]]+Daily_Cashbook11[[#This Row],[Coal Cost (Office)]])-Daily_Cashbook11[[#This Row],[Vata Total Cost]]</f>
        <v>0</v>
      </c>
      <c r="G59" s="1"/>
      <c r="H59" s="14"/>
    </row>
    <row r="60" spans="1:19" ht="21.75" customHeight="1" x14ac:dyDescent="0.25">
      <c r="A60" s="2">
        <v>45654</v>
      </c>
      <c r="B60" s="7"/>
      <c r="C60" s="7"/>
      <c r="D60" s="7">
        <f>SUMIFS(Vata_Sales[Final Price],Vata_Sales[Date],Daily_Cashbook11[[#This Row],[Date]])</f>
        <v>0</v>
      </c>
      <c r="E60" s="7">
        <f>SUMIFS(AMB_Bricks_Expance_Sheet[Amount],AMB_Bricks_Expance_Sheet[Date],Daily_Cashbook11[[#This Row],[Date]])</f>
        <v>0</v>
      </c>
      <c r="F60" s="8">
        <f>(Daily_Cashbook11[[#This Row],[Received Ammount office]]+Daily_Cashbook11[[#This Row],[From Sales]]+Daily_Cashbook11[[#This Row],[Coal Cost (Office)]])-Daily_Cashbook11[[#This Row],[Vata Total Cost]]</f>
        <v>0</v>
      </c>
      <c r="G60" s="1"/>
      <c r="H60" s="14"/>
      <c r="S60">
        <f>50000-46190</f>
        <v>3810</v>
      </c>
    </row>
    <row r="61" spans="1:19" ht="21.75" customHeight="1" x14ac:dyDescent="0.25">
      <c r="A61" s="2">
        <v>45655</v>
      </c>
      <c r="B61" s="7"/>
      <c r="C61" s="7"/>
      <c r="D61" s="7">
        <f>SUMIFS(Vata_Sales[Final Price],Vata_Sales[Date],Daily_Cashbook11[[#This Row],[Date]])</f>
        <v>0</v>
      </c>
      <c r="E61" s="7">
        <f>SUMIFS(AMB_Bricks_Expance_Sheet[Amount],AMB_Bricks_Expance_Sheet[Date],Daily_Cashbook11[[#This Row],[Date]])</f>
        <v>0</v>
      </c>
      <c r="F61" s="8">
        <f>(Daily_Cashbook11[[#This Row],[Received Ammount office]]+Daily_Cashbook11[[#This Row],[From Sales]]+Daily_Cashbook11[[#This Row],[Coal Cost (Office)]])-Daily_Cashbook11[[#This Row],[Vata Total Cost]]</f>
        <v>0</v>
      </c>
      <c r="G61" s="1"/>
      <c r="H61" s="14"/>
    </row>
    <row r="62" spans="1:19" ht="21.75" customHeight="1" x14ac:dyDescent="0.25">
      <c r="A62" s="2">
        <v>45656</v>
      </c>
      <c r="B62" s="7"/>
      <c r="C62" s="7"/>
      <c r="D62" s="7">
        <f>SUMIFS(Vata_Sales[Final Price],Vata_Sales[Date],Daily_Cashbook11[[#This Row],[Date]])</f>
        <v>0</v>
      </c>
      <c r="E62" s="7">
        <f>SUMIFS(AMB_Bricks_Expance_Sheet[Amount],AMB_Bricks_Expance_Sheet[Date],Daily_Cashbook11[[#This Row],[Date]])</f>
        <v>0</v>
      </c>
      <c r="F62" s="8">
        <f>(Daily_Cashbook11[[#This Row],[Received Ammount office]]+Daily_Cashbook11[[#This Row],[From Sales]]+Daily_Cashbook11[[#This Row],[Coal Cost (Office)]])-Daily_Cashbook11[[#This Row],[Vata Total Cost]]</f>
        <v>0</v>
      </c>
      <c r="G62" s="1"/>
      <c r="H62" s="14"/>
    </row>
    <row r="63" spans="1:19" ht="21.75" customHeight="1" x14ac:dyDescent="0.25">
      <c r="A63" s="2">
        <v>45657</v>
      </c>
      <c r="B63" s="7"/>
      <c r="C63" s="7"/>
      <c r="D63" s="7">
        <f>SUMIFS(Vata_Sales[Final Price],Vata_Sales[Date],Daily_Cashbook11[[#This Row],[Date]])</f>
        <v>0</v>
      </c>
      <c r="E63" s="7">
        <f>SUMIFS(AMB_Bricks_Expance_Sheet[Amount],AMB_Bricks_Expance_Sheet[Date],Daily_Cashbook11[[#This Row],[Date]])</f>
        <v>0</v>
      </c>
      <c r="F63" s="8">
        <f>(Daily_Cashbook11[[#This Row],[Received Ammount office]]+Daily_Cashbook11[[#This Row],[From Sales]]+Daily_Cashbook11[[#This Row],[Coal Cost (Office)]])-Daily_Cashbook11[[#This Row],[Vata Total Cost]]</f>
        <v>0</v>
      </c>
      <c r="G63" s="1"/>
      <c r="H63" s="14"/>
    </row>
    <row r="64" spans="1:19" ht="21.75" customHeight="1" x14ac:dyDescent="0.25">
      <c r="A64" s="2">
        <v>45658</v>
      </c>
      <c r="B64" s="7"/>
      <c r="C64" s="7"/>
      <c r="D64" s="7">
        <f>SUMIFS(Vata_Sales[Final Price],Vata_Sales[Date],Daily_Cashbook11[[#This Row],[Date]])</f>
        <v>0</v>
      </c>
      <c r="E64" s="7">
        <f>SUMIFS(AMB_Bricks_Expance_Sheet[Amount],AMB_Bricks_Expance_Sheet[Date],Daily_Cashbook11[[#This Row],[Date]])</f>
        <v>0</v>
      </c>
      <c r="F64" s="8">
        <f>(Daily_Cashbook11[[#This Row],[Received Ammount office]]+Daily_Cashbook11[[#This Row],[From Sales]]+Daily_Cashbook11[[#This Row],[Coal Cost (Office)]])-Daily_Cashbook11[[#This Row],[Vata Total Cost]]</f>
        <v>0</v>
      </c>
      <c r="G64" s="1"/>
      <c r="H64" s="14"/>
    </row>
    <row r="65" spans="1:19" ht="21.75" customHeight="1" x14ac:dyDescent="0.25">
      <c r="A65" s="2">
        <v>45659</v>
      </c>
      <c r="B65" s="7"/>
      <c r="C65" s="7"/>
      <c r="D65" s="7">
        <f>SUMIFS(Vata_Sales[Final Price],Vata_Sales[Date],Daily_Cashbook11[[#This Row],[Date]])</f>
        <v>0</v>
      </c>
      <c r="E65" s="7">
        <f>SUMIFS(AMB_Bricks_Expance_Sheet[Amount],AMB_Bricks_Expance_Sheet[Date],Daily_Cashbook11[[#This Row],[Date]])</f>
        <v>0</v>
      </c>
      <c r="F65" s="8">
        <f>(Daily_Cashbook11[[#This Row],[Received Ammount office]]+Daily_Cashbook11[[#This Row],[From Sales]]+Daily_Cashbook11[[#This Row],[Coal Cost (Office)]])-Daily_Cashbook11[[#This Row],[Vata Total Cost]]</f>
        <v>0</v>
      </c>
      <c r="G65" s="1"/>
      <c r="H65" s="14"/>
      <c r="S65">
        <f>85000-83860</f>
        <v>1140</v>
      </c>
    </row>
    <row r="66" spans="1:19" ht="21.75" customHeight="1" x14ac:dyDescent="0.25">
      <c r="A66" s="2">
        <v>45660</v>
      </c>
      <c r="B66" s="7"/>
      <c r="C66" s="7"/>
      <c r="D66" s="7">
        <f>SUMIFS(Vata_Sales[Final Price],Vata_Sales[Date],Daily_Cashbook11[[#This Row],[Date]])</f>
        <v>0</v>
      </c>
      <c r="E66" s="7">
        <f>SUMIFS(AMB_Bricks_Expance_Sheet[Amount],AMB_Bricks_Expance_Sheet[Date],Daily_Cashbook11[[#This Row],[Date]])</f>
        <v>0</v>
      </c>
      <c r="F66" s="8">
        <f>(Daily_Cashbook11[[#This Row],[Received Ammount office]]+Daily_Cashbook11[[#This Row],[From Sales]]+Daily_Cashbook11[[#This Row],[Coal Cost (Office)]])-Daily_Cashbook11[[#This Row],[Vata Total Cost]]</f>
        <v>0</v>
      </c>
      <c r="G66" s="1"/>
      <c r="H66" s="14"/>
    </row>
    <row r="67" spans="1:19" ht="21.75" customHeight="1" x14ac:dyDescent="0.25">
      <c r="A67" s="2">
        <v>45661</v>
      </c>
      <c r="B67" s="7"/>
      <c r="C67" s="7"/>
      <c r="D67" s="7">
        <f>SUMIFS(Vata_Sales[Final Price],Vata_Sales[Date],Daily_Cashbook11[[#This Row],[Date]])</f>
        <v>0</v>
      </c>
      <c r="E67" s="7">
        <f>SUMIFS(AMB_Bricks_Expance_Sheet[Amount],AMB_Bricks_Expance_Sheet[Date],Daily_Cashbook11[[#This Row],[Date]])</f>
        <v>0</v>
      </c>
      <c r="F67" s="8">
        <f>(Daily_Cashbook11[[#This Row],[Received Ammount office]]+Daily_Cashbook11[[#This Row],[From Sales]]+Daily_Cashbook11[[#This Row],[Coal Cost (Office)]])-Daily_Cashbook11[[#This Row],[Vata Total Cost]]</f>
        <v>0</v>
      </c>
      <c r="G67" s="1"/>
      <c r="H67" s="14"/>
      <c r="S67">
        <f>SUM(S60:S65)</f>
        <v>4950</v>
      </c>
    </row>
    <row r="68" spans="1:19" ht="21.75" customHeight="1" x14ac:dyDescent="0.25">
      <c r="A68" s="2">
        <v>45662</v>
      </c>
      <c r="B68" s="7"/>
      <c r="C68" s="7"/>
      <c r="D68" s="7">
        <f>SUMIFS(Vata_Sales[Final Price],Vata_Sales[Date],Daily_Cashbook11[[#This Row],[Date]])</f>
        <v>0</v>
      </c>
      <c r="E68" s="7">
        <f>SUMIFS(AMB_Bricks_Expance_Sheet[Amount],AMB_Bricks_Expance_Sheet[Date],Daily_Cashbook11[[#This Row],[Date]])</f>
        <v>0</v>
      </c>
      <c r="F68" s="8">
        <f>(Daily_Cashbook11[[#This Row],[Received Ammount office]]+Daily_Cashbook11[[#This Row],[From Sales]]+Daily_Cashbook11[[#This Row],[Coal Cost (Office)]])-Daily_Cashbook11[[#This Row],[Vata Total Cost]]</f>
        <v>0</v>
      </c>
      <c r="G68" s="1"/>
      <c r="H68" s="14"/>
    </row>
    <row r="69" spans="1:19" ht="21.75" customHeight="1" x14ac:dyDescent="0.25">
      <c r="A69" s="2">
        <v>45663</v>
      </c>
      <c r="B69" s="7"/>
      <c r="C69" s="7"/>
      <c r="D69" s="7">
        <f>SUMIFS(Vata_Sales[Final Price],Vata_Sales[Date],Daily_Cashbook11[[#This Row],[Date]])</f>
        <v>0</v>
      </c>
      <c r="E69" s="7">
        <f>SUMIFS(AMB_Bricks_Expance_Sheet[Amount],AMB_Bricks_Expance_Sheet[Date],Daily_Cashbook11[[#This Row],[Date]])</f>
        <v>0</v>
      </c>
      <c r="F69" s="8">
        <f>(Daily_Cashbook11[[#This Row],[Received Ammount office]]+Daily_Cashbook11[[#This Row],[From Sales]]+Daily_Cashbook11[[#This Row],[Coal Cost (Office)]])-Daily_Cashbook11[[#This Row],[Vata Total Cost]]</f>
        <v>0</v>
      </c>
      <c r="G69" s="1"/>
      <c r="H69" s="14"/>
    </row>
    <row r="70" spans="1:19" ht="21.75" customHeight="1" x14ac:dyDescent="0.25">
      <c r="A70" s="2">
        <v>45664</v>
      </c>
      <c r="B70" s="7"/>
      <c r="C70" s="7"/>
      <c r="D70" s="7">
        <f>SUMIFS(Vata_Sales[Final Price],Vata_Sales[Date],Daily_Cashbook11[[#This Row],[Date]])</f>
        <v>0</v>
      </c>
      <c r="E70" s="7">
        <f>SUMIFS(AMB_Bricks_Expance_Sheet[Amount],AMB_Bricks_Expance_Sheet[Date],Daily_Cashbook11[[#This Row],[Date]])</f>
        <v>0</v>
      </c>
      <c r="F70" s="8">
        <f>(Daily_Cashbook11[[#This Row],[Received Ammount office]]+Daily_Cashbook11[[#This Row],[From Sales]]+Daily_Cashbook11[[#This Row],[Coal Cost (Office)]])-Daily_Cashbook11[[#This Row],[Vata Total Cost]]</f>
        <v>0</v>
      </c>
      <c r="G70" s="1"/>
      <c r="H70" s="14"/>
    </row>
    <row r="71" spans="1:19" ht="21.75" customHeight="1" x14ac:dyDescent="0.25">
      <c r="A71" s="2">
        <v>45665</v>
      </c>
      <c r="B71" s="7"/>
      <c r="C71" s="7"/>
      <c r="D71" s="7">
        <f>SUMIFS(Vata_Sales[Final Price],Vata_Sales[Date],Daily_Cashbook11[[#This Row],[Date]])</f>
        <v>0</v>
      </c>
      <c r="E71" s="7">
        <f>SUMIFS(AMB_Bricks_Expance_Sheet[Amount],AMB_Bricks_Expance_Sheet[Date],Daily_Cashbook11[[#This Row],[Date]])</f>
        <v>0</v>
      </c>
      <c r="F71" s="8">
        <f>(Daily_Cashbook11[[#This Row],[Received Ammount office]]+Daily_Cashbook11[[#This Row],[From Sales]]+Daily_Cashbook11[[#This Row],[Coal Cost (Office)]])-Daily_Cashbook11[[#This Row],[Vata Total Cost]]</f>
        <v>0</v>
      </c>
      <c r="G71" s="1"/>
      <c r="H71" s="14"/>
    </row>
    <row r="72" spans="1:19" ht="21.75" customHeight="1" x14ac:dyDescent="0.25">
      <c r="A72" s="2">
        <v>45666</v>
      </c>
      <c r="B72" s="7"/>
      <c r="C72" s="7"/>
      <c r="D72" s="7">
        <f>SUMIFS(Vata_Sales[Final Price],Vata_Sales[Date],Daily_Cashbook11[[#This Row],[Date]])</f>
        <v>0</v>
      </c>
      <c r="E72" s="7">
        <f>SUMIFS(AMB_Bricks_Expance_Sheet[Amount],AMB_Bricks_Expance_Sheet[Date],Daily_Cashbook11[[#This Row],[Date]])</f>
        <v>0</v>
      </c>
      <c r="F72" s="8">
        <f>(Daily_Cashbook11[[#This Row],[Received Ammount office]]+Daily_Cashbook11[[#This Row],[From Sales]]+Daily_Cashbook11[[#This Row],[Coal Cost (Office)]])-Daily_Cashbook11[[#This Row],[Vata Total Cost]]</f>
        <v>0</v>
      </c>
      <c r="G72" s="1"/>
      <c r="H72" s="14"/>
    </row>
    <row r="73" spans="1:19" ht="21.75" customHeight="1" x14ac:dyDescent="0.25">
      <c r="A73" s="2">
        <v>45667</v>
      </c>
      <c r="B73" s="7"/>
      <c r="C73" s="7"/>
      <c r="D73" s="7">
        <f>SUMIFS(Vata_Sales[Final Price],Vata_Sales[Date],Daily_Cashbook11[[#This Row],[Date]])</f>
        <v>0</v>
      </c>
      <c r="E73" s="7">
        <f>SUMIFS(AMB_Bricks_Expance_Sheet[Amount],AMB_Bricks_Expance_Sheet[Date],Daily_Cashbook11[[#This Row],[Date]])</f>
        <v>0</v>
      </c>
      <c r="F73" s="8">
        <f>(Daily_Cashbook11[[#This Row],[Received Ammount office]]+Daily_Cashbook11[[#This Row],[From Sales]]+Daily_Cashbook11[[#This Row],[Coal Cost (Office)]])-Daily_Cashbook11[[#This Row],[Vata Total Cost]]</f>
        <v>0</v>
      </c>
      <c r="G73" s="1"/>
      <c r="H73" s="14"/>
    </row>
    <row r="74" spans="1:19" ht="21.75" customHeight="1" x14ac:dyDescent="0.25">
      <c r="A74" s="2">
        <v>45668</v>
      </c>
      <c r="B74" s="7"/>
      <c r="C74" s="7"/>
      <c r="D74" s="7">
        <f>SUMIFS(Vata_Sales[Final Price],Vata_Sales[Date],Daily_Cashbook11[[#This Row],[Date]])</f>
        <v>0</v>
      </c>
      <c r="E74" s="7">
        <f>SUMIFS(AMB_Bricks_Expance_Sheet[Amount],AMB_Bricks_Expance_Sheet[Date],Daily_Cashbook11[[#This Row],[Date]])</f>
        <v>0</v>
      </c>
      <c r="F74" s="8">
        <f>(Daily_Cashbook11[[#This Row],[Received Ammount office]]+Daily_Cashbook11[[#This Row],[From Sales]]+Daily_Cashbook11[[#This Row],[Coal Cost (Office)]])-Daily_Cashbook11[[#This Row],[Vata Total Cost]]</f>
        <v>0</v>
      </c>
      <c r="G74" s="1"/>
      <c r="H74" s="14"/>
    </row>
    <row r="75" spans="1:19" ht="21.75" customHeight="1" x14ac:dyDescent="0.25">
      <c r="A75" s="2">
        <v>45669</v>
      </c>
      <c r="B75" s="7"/>
      <c r="C75" s="7"/>
      <c r="D75" s="7">
        <f>SUMIFS(Vata_Sales[Final Price],Vata_Sales[Date],Daily_Cashbook11[[#This Row],[Date]])</f>
        <v>0</v>
      </c>
      <c r="E75" s="7">
        <f>SUMIFS(AMB_Bricks_Expance_Sheet[Amount],AMB_Bricks_Expance_Sheet[Date],Daily_Cashbook11[[#This Row],[Date]])</f>
        <v>0</v>
      </c>
      <c r="F75" s="8">
        <f>(Daily_Cashbook11[[#This Row],[Received Ammount office]]+Daily_Cashbook11[[#This Row],[From Sales]]+Daily_Cashbook11[[#This Row],[Coal Cost (Office)]])-Daily_Cashbook11[[#This Row],[Vata Total Cost]]</f>
        <v>0</v>
      </c>
      <c r="G75" s="1"/>
      <c r="H75" s="14"/>
    </row>
    <row r="76" spans="1:19" ht="21.75" customHeight="1" x14ac:dyDescent="0.25">
      <c r="A76" s="2">
        <v>45670</v>
      </c>
      <c r="B76" s="7"/>
      <c r="C76" s="7"/>
      <c r="D76" s="7">
        <f>SUMIFS(Vata_Sales[Final Price],Vata_Sales[Date],Daily_Cashbook11[[#This Row],[Date]])</f>
        <v>0</v>
      </c>
      <c r="E76" s="7">
        <f>SUMIFS(AMB_Bricks_Expance_Sheet[Amount],AMB_Bricks_Expance_Sheet[Date],Daily_Cashbook11[[#This Row],[Date]])</f>
        <v>0</v>
      </c>
      <c r="F76" s="8">
        <f>(Daily_Cashbook11[[#This Row],[Received Ammount office]]+Daily_Cashbook11[[#This Row],[From Sales]]+Daily_Cashbook11[[#This Row],[Coal Cost (Office)]])-Daily_Cashbook11[[#This Row],[Vata Total Cost]]</f>
        <v>0</v>
      </c>
      <c r="G76" s="1"/>
      <c r="H76" s="14"/>
    </row>
    <row r="77" spans="1:19" ht="21.75" customHeight="1" x14ac:dyDescent="0.25">
      <c r="A77" s="2">
        <v>45671</v>
      </c>
      <c r="B77" s="7"/>
      <c r="C77" s="7"/>
      <c r="D77" s="7">
        <f>SUMIFS(Vata_Sales[Final Price],Vata_Sales[Date],Daily_Cashbook11[[#This Row],[Date]])</f>
        <v>0</v>
      </c>
      <c r="E77" s="7">
        <f>SUMIFS(AMB_Bricks_Expance_Sheet[Amount],AMB_Bricks_Expance_Sheet[Date],Daily_Cashbook11[[#This Row],[Date]])</f>
        <v>0</v>
      </c>
      <c r="F77" s="8">
        <f>(Daily_Cashbook11[[#This Row],[Received Ammount office]]+Daily_Cashbook11[[#This Row],[From Sales]]+Daily_Cashbook11[[#This Row],[Coal Cost (Office)]])-Daily_Cashbook11[[#This Row],[Vata Total Cost]]</f>
        <v>0</v>
      </c>
      <c r="G77" s="1"/>
      <c r="H77" s="14"/>
    </row>
    <row r="78" spans="1:19" ht="21.75" customHeight="1" x14ac:dyDescent="0.25">
      <c r="A78" s="2">
        <v>45672</v>
      </c>
      <c r="B78" s="7"/>
      <c r="C78" s="7"/>
      <c r="D78" s="7">
        <f>SUMIFS(Vata_Sales[Final Price],Vata_Sales[Date],Daily_Cashbook11[[#This Row],[Date]])</f>
        <v>0</v>
      </c>
      <c r="E78" s="7">
        <f>SUMIFS(AMB_Bricks_Expance_Sheet[Amount],AMB_Bricks_Expance_Sheet[Date],Daily_Cashbook11[[#This Row],[Date]])</f>
        <v>0</v>
      </c>
      <c r="F78" s="8">
        <f>(Daily_Cashbook11[[#This Row],[Received Ammount office]]+Daily_Cashbook11[[#This Row],[From Sales]]+Daily_Cashbook11[[#This Row],[Coal Cost (Office)]])-Daily_Cashbook11[[#This Row],[Vata Total Cost]]</f>
        <v>0</v>
      </c>
      <c r="G78" s="1"/>
      <c r="H78" s="14"/>
    </row>
    <row r="79" spans="1:19" ht="21.75" customHeight="1" x14ac:dyDescent="0.25">
      <c r="A79" s="2">
        <v>45673</v>
      </c>
      <c r="B79" s="7"/>
      <c r="C79" s="7"/>
      <c r="D79" s="7">
        <f>SUMIFS(Vata_Sales[Final Price],Vata_Sales[Date],Daily_Cashbook11[[#This Row],[Date]])</f>
        <v>0</v>
      </c>
      <c r="E79" s="7">
        <f>SUMIFS(AMB_Bricks_Expance_Sheet[Amount],AMB_Bricks_Expance_Sheet[Date],Daily_Cashbook11[[#This Row],[Date]])</f>
        <v>0</v>
      </c>
      <c r="F79" s="8">
        <f>(Daily_Cashbook11[[#This Row],[Received Ammount office]]+Daily_Cashbook11[[#This Row],[From Sales]]+Daily_Cashbook11[[#This Row],[Coal Cost (Office)]])-Daily_Cashbook11[[#This Row],[Vata Total Cost]]</f>
        <v>0</v>
      </c>
      <c r="G79" s="1"/>
      <c r="H79" s="14"/>
    </row>
    <row r="80" spans="1:19" ht="21.75" customHeight="1" x14ac:dyDescent="0.25">
      <c r="A80" s="2">
        <v>45674</v>
      </c>
      <c r="B80" s="7"/>
      <c r="C80" s="7"/>
      <c r="D80" s="7">
        <f>SUMIFS(Vata_Sales[Final Price],Vata_Sales[Date],Daily_Cashbook11[[#This Row],[Date]])</f>
        <v>0</v>
      </c>
      <c r="E80" s="7">
        <f>SUMIFS(AMB_Bricks_Expance_Sheet[Amount],AMB_Bricks_Expance_Sheet[Date],Daily_Cashbook11[[#This Row],[Date]])</f>
        <v>0</v>
      </c>
      <c r="F80" s="8">
        <f>(Daily_Cashbook11[[#This Row],[Received Ammount office]]+Daily_Cashbook11[[#This Row],[From Sales]]+Daily_Cashbook11[[#This Row],[Coal Cost (Office)]])-Daily_Cashbook11[[#This Row],[Vata Total Cost]]</f>
        <v>0</v>
      </c>
      <c r="G80" s="1"/>
      <c r="H80" s="14"/>
    </row>
    <row r="81" spans="1:13" ht="21.75" customHeight="1" x14ac:dyDescent="0.25">
      <c r="A81" s="2">
        <v>45675</v>
      </c>
      <c r="B81" s="7"/>
      <c r="C81" s="7"/>
      <c r="D81" s="7">
        <f>SUMIFS(Vata_Sales[Final Price],Vata_Sales[Date],Daily_Cashbook11[[#This Row],[Date]])</f>
        <v>0</v>
      </c>
      <c r="E81" s="7">
        <f>SUMIFS(AMB_Bricks_Expance_Sheet[Amount],AMB_Bricks_Expance_Sheet[Date],Daily_Cashbook11[[#This Row],[Date]])</f>
        <v>0</v>
      </c>
      <c r="F81" s="8">
        <f>(Daily_Cashbook11[[#This Row],[Received Ammount office]]+Daily_Cashbook11[[#This Row],[From Sales]]+Daily_Cashbook11[[#This Row],[Coal Cost (Office)]])-Daily_Cashbook11[[#This Row],[Vata Total Cost]]</f>
        <v>0</v>
      </c>
      <c r="G81" s="1"/>
      <c r="H81" s="14"/>
    </row>
    <row r="82" spans="1:13" ht="21.75" customHeight="1" x14ac:dyDescent="0.25">
      <c r="A82" s="2">
        <v>45676</v>
      </c>
      <c r="B82" s="7"/>
      <c r="C82" s="7"/>
      <c r="D82" s="7">
        <f>SUMIFS(Vata_Sales[Final Price],Vata_Sales[Date],Daily_Cashbook11[[#This Row],[Date]])</f>
        <v>0</v>
      </c>
      <c r="E82" s="7">
        <f>SUMIFS(AMB_Bricks_Expance_Sheet[Amount],AMB_Bricks_Expance_Sheet[Date],Daily_Cashbook11[[#This Row],[Date]])</f>
        <v>0</v>
      </c>
      <c r="F82" s="8">
        <f>(Daily_Cashbook11[[#This Row],[Received Ammount office]]+Daily_Cashbook11[[#This Row],[From Sales]]+Daily_Cashbook11[[#This Row],[Coal Cost (Office)]])-Daily_Cashbook11[[#This Row],[Vata Total Cost]]</f>
        <v>0</v>
      </c>
      <c r="G82" s="1"/>
      <c r="H82" s="14"/>
    </row>
    <row r="83" spans="1:13" ht="21.75" customHeight="1" x14ac:dyDescent="0.25">
      <c r="A83" s="2">
        <v>45677</v>
      </c>
      <c r="B83" s="7"/>
      <c r="C83" s="7"/>
      <c r="D83" s="7">
        <f>SUMIFS(Vata_Sales[Final Price],Vata_Sales[Date],Daily_Cashbook11[[#This Row],[Date]])</f>
        <v>0</v>
      </c>
      <c r="E83" s="7">
        <f>SUMIFS(AMB_Bricks_Expance_Sheet[Amount],AMB_Bricks_Expance_Sheet[Date],Daily_Cashbook11[[#This Row],[Date]])</f>
        <v>0</v>
      </c>
      <c r="F83" s="8">
        <f>(Daily_Cashbook11[[#This Row],[Received Ammount office]]+Daily_Cashbook11[[#This Row],[From Sales]]+Daily_Cashbook11[[#This Row],[Coal Cost (Office)]])-Daily_Cashbook11[[#This Row],[Vata Total Cost]]</f>
        <v>0</v>
      </c>
      <c r="G83" s="1"/>
      <c r="H83" s="14"/>
    </row>
    <row r="84" spans="1:13" ht="21.75" customHeight="1" x14ac:dyDescent="0.25">
      <c r="A84" s="2">
        <v>45678</v>
      </c>
      <c r="B84" s="7"/>
      <c r="C84" s="7"/>
      <c r="D84" s="7">
        <f>SUMIFS(Vata_Sales[Final Price],Vata_Sales[Date],Daily_Cashbook11[[#This Row],[Date]])</f>
        <v>0</v>
      </c>
      <c r="E84" s="7">
        <f>SUMIFS(AMB_Bricks_Expance_Sheet[Amount],AMB_Bricks_Expance_Sheet[Date],Daily_Cashbook11[[#This Row],[Date]])</f>
        <v>0</v>
      </c>
      <c r="F84" s="8">
        <f>(Daily_Cashbook11[[#This Row],[Received Ammount office]]+Daily_Cashbook11[[#This Row],[From Sales]]+Daily_Cashbook11[[#This Row],[Coal Cost (Office)]])-Daily_Cashbook11[[#This Row],[Vata Total Cost]]</f>
        <v>0</v>
      </c>
      <c r="G84" s="1"/>
      <c r="H84" s="14"/>
    </row>
    <row r="85" spans="1:13" ht="21.75" customHeight="1" x14ac:dyDescent="0.25">
      <c r="A85" s="2">
        <v>45679</v>
      </c>
      <c r="B85" s="7"/>
      <c r="C85" s="7"/>
      <c r="D85" s="7">
        <f>SUMIFS(Vata_Sales[Final Price],Vata_Sales[Date],Daily_Cashbook11[[#This Row],[Date]])</f>
        <v>0</v>
      </c>
      <c r="E85" s="7">
        <f>SUMIFS(AMB_Bricks_Expance_Sheet[Amount],AMB_Bricks_Expance_Sheet[Date],Daily_Cashbook11[[#This Row],[Date]])</f>
        <v>0</v>
      </c>
      <c r="F85" s="8">
        <f>(Daily_Cashbook11[[#This Row],[Received Ammount office]]+Daily_Cashbook11[[#This Row],[From Sales]]+Daily_Cashbook11[[#This Row],[Coal Cost (Office)]])-Daily_Cashbook11[[#This Row],[Vata Total Cost]]</f>
        <v>0</v>
      </c>
      <c r="G85" s="1"/>
      <c r="H85" s="14"/>
    </row>
    <row r="86" spans="1:13" ht="21.75" customHeight="1" x14ac:dyDescent="0.25">
      <c r="A86" s="2">
        <v>45680</v>
      </c>
      <c r="B86" s="7"/>
      <c r="C86" s="7"/>
      <c r="D86" s="7">
        <f>SUMIFS(Vata_Sales[Final Price],Vata_Sales[Date],Daily_Cashbook11[[#This Row],[Date]])</f>
        <v>0</v>
      </c>
      <c r="E86" s="7">
        <f>SUMIFS(AMB_Bricks_Expance_Sheet[Amount],AMB_Bricks_Expance_Sheet[Date],Daily_Cashbook11[[#This Row],[Date]])</f>
        <v>0</v>
      </c>
      <c r="F86" s="8">
        <f>(Daily_Cashbook11[[#This Row],[Received Ammount office]]+Daily_Cashbook11[[#This Row],[From Sales]]+Daily_Cashbook11[[#This Row],[Coal Cost (Office)]])-Daily_Cashbook11[[#This Row],[Vata Total Cost]]</f>
        <v>0</v>
      </c>
      <c r="G86" s="1"/>
      <c r="H86" s="14"/>
    </row>
    <row r="87" spans="1:13" ht="21.75" customHeight="1" x14ac:dyDescent="0.25">
      <c r="A87" s="2">
        <v>45681</v>
      </c>
      <c r="B87" s="7"/>
      <c r="C87" s="7"/>
      <c r="D87" s="7">
        <f>SUMIFS(Vata_Sales[Final Price],Vata_Sales[Date],Daily_Cashbook11[[#This Row],[Date]])</f>
        <v>0</v>
      </c>
      <c r="E87" s="7">
        <f>SUMIFS(AMB_Bricks_Expance_Sheet[Amount],AMB_Bricks_Expance_Sheet[Date],Daily_Cashbook11[[#This Row],[Date]])</f>
        <v>0</v>
      </c>
      <c r="F87" s="8">
        <f>(Daily_Cashbook11[[#This Row],[Received Ammount office]]+Daily_Cashbook11[[#This Row],[From Sales]]+Daily_Cashbook11[[#This Row],[Coal Cost (Office)]])-Daily_Cashbook11[[#This Row],[Vata Total Cost]]</f>
        <v>0</v>
      </c>
      <c r="G87" s="1"/>
      <c r="H87" s="14"/>
    </row>
    <row r="88" spans="1:13" ht="21.75" customHeight="1" x14ac:dyDescent="0.25">
      <c r="A88" s="2">
        <v>45682</v>
      </c>
      <c r="B88" s="7"/>
      <c r="C88" s="7"/>
      <c r="D88" s="7">
        <f>SUMIFS(Vata_Sales[Final Price],Vata_Sales[Date],Daily_Cashbook11[[#This Row],[Date]])</f>
        <v>0</v>
      </c>
      <c r="E88" s="7">
        <f>SUMIFS(AMB_Bricks_Expance_Sheet[Amount],AMB_Bricks_Expance_Sheet[Date],Daily_Cashbook11[[#This Row],[Date]])</f>
        <v>0</v>
      </c>
      <c r="F88" s="8">
        <f>(Daily_Cashbook11[[#This Row],[Received Ammount office]]+Daily_Cashbook11[[#This Row],[From Sales]]+Daily_Cashbook11[[#This Row],[Coal Cost (Office)]])-Daily_Cashbook11[[#This Row],[Vata Total Cost]]</f>
        <v>0</v>
      </c>
      <c r="G88" s="1"/>
      <c r="H88" s="14"/>
    </row>
    <row r="89" spans="1:13" ht="21.75" customHeight="1" x14ac:dyDescent="0.25">
      <c r="A89" s="2">
        <v>45683</v>
      </c>
      <c r="B89" s="7"/>
      <c r="C89" s="7"/>
      <c r="D89" s="7">
        <f>SUMIFS(Vata_Sales[Final Price],Vata_Sales[Date],Daily_Cashbook11[[#This Row],[Date]])</f>
        <v>0</v>
      </c>
      <c r="E89" s="7">
        <f>SUMIFS(AMB_Bricks_Expance_Sheet[Amount],AMB_Bricks_Expance_Sheet[Date],Daily_Cashbook11[[#This Row],[Date]])</f>
        <v>0</v>
      </c>
      <c r="F89" s="8">
        <f>(Daily_Cashbook11[[#This Row],[Received Ammount office]]+Daily_Cashbook11[[#This Row],[From Sales]]+Daily_Cashbook11[[#This Row],[Coal Cost (Office)]])-Daily_Cashbook11[[#This Row],[Vata Total Cost]]</f>
        <v>0</v>
      </c>
      <c r="G89" s="1"/>
      <c r="H89" s="14"/>
    </row>
    <row r="90" spans="1:13" ht="21.75" customHeight="1" x14ac:dyDescent="0.25">
      <c r="A90" s="2">
        <v>45684</v>
      </c>
      <c r="B90" s="7"/>
      <c r="C90" s="7"/>
      <c r="D90" s="7">
        <f>SUMIFS(Vata_Sales[Final Price],Vata_Sales[Date],Daily_Cashbook11[[#This Row],[Date]])</f>
        <v>0</v>
      </c>
      <c r="E90" s="7">
        <f>SUMIFS(AMB_Bricks_Expance_Sheet[Amount],AMB_Bricks_Expance_Sheet[Date],Daily_Cashbook11[[#This Row],[Date]])</f>
        <v>0</v>
      </c>
      <c r="F90" s="8">
        <f>(Daily_Cashbook11[[#This Row],[Received Ammount office]]+Daily_Cashbook11[[#This Row],[From Sales]]+Daily_Cashbook11[[#This Row],[Coal Cost (Office)]])-Daily_Cashbook11[[#This Row],[Vata Total Cost]]</f>
        <v>0</v>
      </c>
      <c r="G90" s="1"/>
      <c r="H90" s="14"/>
    </row>
    <row r="91" spans="1:13" ht="21.75" customHeight="1" x14ac:dyDescent="0.25">
      <c r="A91" s="2">
        <v>45685</v>
      </c>
      <c r="B91" s="7"/>
      <c r="C91" s="7"/>
      <c r="D91" s="7">
        <f>SUMIFS(Vata_Sales[Final Price],Vata_Sales[Date],Daily_Cashbook11[[#This Row],[Date]])</f>
        <v>0</v>
      </c>
      <c r="E91" s="7">
        <f>SUMIFS(AMB_Bricks_Expance_Sheet[Amount],AMB_Bricks_Expance_Sheet[Date],Daily_Cashbook11[[#This Row],[Date]])</f>
        <v>0</v>
      </c>
      <c r="F91" s="8">
        <f>(Daily_Cashbook11[[#This Row],[Received Ammount office]]+Daily_Cashbook11[[#This Row],[From Sales]]+Daily_Cashbook11[[#This Row],[Coal Cost (Office)]])-Daily_Cashbook11[[#This Row],[Vata Total Cost]]</f>
        <v>0</v>
      </c>
      <c r="G91" s="1"/>
      <c r="H91" s="14"/>
    </row>
    <row r="92" spans="1:13" ht="21.75" customHeight="1" x14ac:dyDescent="0.25">
      <c r="A92" s="2">
        <v>45686</v>
      </c>
      <c r="B92" s="7"/>
      <c r="C92" s="7"/>
      <c r="D92" s="7">
        <f>SUMIFS(Vata_Sales[Final Price],Vata_Sales[Date],Daily_Cashbook11[[#This Row],[Date]])</f>
        <v>0</v>
      </c>
      <c r="E92" s="7">
        <f>SUMIFS(AMB_Bricks_Expance_Sheet[Amount],AMB_Bricks_Expance_Sheet[Date],Daily_Cashbook11[[#This Row],[Date]])</f>
        <v>0</v>
      </c>
      <c r="F92" s="8">
        <f>(Daily_Cashbook11[[#This Row],[Received Ammount office]]+Daily_Cashbook11[[#This Row],[From Sales]]+Daily_Cashbook11[[#This Row],[Coal Cost (Office)]])-Daily_Cashbook11[[#This Row],[Vata Total Cost]]</f>
        <v>0</v>
      </c>
      <c r="G92" s="1"/>
      <c r="H92" s="14"/>
    </row>
    <row r="93" spans="1:13" ht="21.75" customHeight="1" x14ac:dyDescent="0.25">
      <c r="A93" s="2">
        <v>45687</v>
      </c>
      <c r="B93" s="7"/>
      <c r="C93" s="7"/>
      <c r="D93" s="7">
        <f>SUMIFS(Vata_Sales[Final Price],Vata_Sales[Date],Daily_Cashbook11[[#This Row],[Date]])</f>
        <v>0</v>
      </c>
      <c r="E93" s="7">
        <f>SUMIFS(AMB_Bricks_Expance_Sheet[Amount],AMB_Bricks_Expance_Sheet[Date],Daily_Cashbook11[[#This Row],[Date]])</f>
        <v>0</v>
      </c>
      <c r="F93" s="8">
        <f>(Daily_Cashbook11[[#This Row],[Received Ammount office]]+Daily_Cashbook11[[#This Row],[From Sales]]+Daily_Cashbook11[[#This Row],[Coal Cost (Office)]])-Daily_Cashbook11[[#This Row],[Vata Total Cost]]</f>
        <v>0</v>
      </c>
      <c r="G93" s="1"/>
      <c r="H93" s="14"/>
    </row>
    <row r="94" spans="1:13" ht="21.75" customHeight="1" x14ac:dyDescent="0.25">
      <c r="A94" s="2">
        <v>45688</v>
      </c>
      <c r="B94" s="7"/>
      <c r="C94" s="7"/>
      <c r="D94" s="7">
        <f>SUMIFS(Vata_Sales[Final Price],Vata_Sales[Date],Daily_Cashbook11[[#This Row],[Date]])</f>
        <v>0</v>
      </c>
      <c r="E94" s="7">
        <f>SUMIFS(AMB_Bricks_Expance_Sheet[Amount],AMB_Bricks_Expance_Sheet[Date],Daily_Cashbook11[[#This Row],[Date]])</f>
        <v>0</v>
      </c>
      <c r="F94" s="8">
        <f>(Daily_Cashbook11[[#This Row],[Received Ammount office]]+Daily_Cashbook11[[#This Row],[From Sales]]+Daily_Cashbook11[[#This Row],[Coal Cost (Office)]])-Daily_Cashbook11[[#This Row],[Vata Total Cost]]</f>
        <v>0</v>
      </c>
      <c r="G94" s="1"/>
      <c r="H94" s="14"/>
      <c r="M94" t="s">
        <v>1542</v>
      </c>
    </row>
    <row r="95" spans="1:13" ht="21.75" customHeight="1" x14ac:dyDescent="0.25">
      <c r="A95" s="2">
        <v>45689</v>
      </c>
      <c r="B95" s="7"/>
      <c r="C95" s="7"/>
      <c r="D95" s="7">
        <f>SUMIFS(Vata_Sales[Final Price],Vata_Sales[Date],Daily_Cashbook11[[#This Row],[Date]])</f>
        <v>0</v>
      </c>
      <c r="E95" s="7">
        <f>SUMIFS(AMB_Bricks_Expance_Sheet[Amount],AMB_Bricks_Expance_Sheet[Date],Daily_Cashbook11[[#This Row],[Date]])</f>
        <v>0</v>
      </c>
      <c r="F95" s="8">
        <f>(Daily_Cashbook11[[#This Row],[Received Ammount office]]+Daily_Cashbook11[[#This Row],[From Sales]]+Daily_Cashbook11[[#This Row],[Coal Cost (Office)]])-Daily_Cashbook11[[#This Row],[Vata Total Cost]]</f>
        <v>0</v>
      </c>
      <c r="G95" s="1"/>
      <c r="H95" s="14"/>
    </row>
    <row r="96" spans="1:13" ht="21.75" customHeight="1" x14ac:dyDescent="0.25">
      <c r="A96" s="2">
        <v>45690</v>
      </c>
      <c r="B96" s="7"/>
      <c r="C96" s="7"/>
      <c r="D96" s="7">
        <f>SUMIFS(Vata_Sales[Final Price],Vata_Sales[Date],Daily_Cashbook11[[#This Row],[Date]])</f>
        <v>0</v>
      </c>
      <c r="E96" s="7">
        <f>SUMIFS(AMB_Bricks_Expance_Sheet[Amount],AMB_Bricks_Expance_Sheet[Date],Daily_Cashbook11[[#This Row],[Date]])</f>
        <v>0</v>
      </c>
      <c r="F96" s="8">
        <f>(Daily_Cashbook11[[#This Row],[Received Ammount office]]+Daily_Cashbook11[[#This Row],[From Sales]]+Daily_Cashbook11[[#This Row],[Coal Cost (Office)]])-Daily_Cashbook11[[#This Row],[Vata Total Cost]]</f>
        <v>0</v>
      </c>
      <c r="G96" s="1"/>
      <c r="H96" s="14"/>
    </row>
    <row r="97" spans="1:9" ht="21.75" customHeight="1" x14ac:dyDescent="0.25">
      <c r="A97" s="2">
        <v>45691</v>
      </c>
      <c r="B97" s="7"/>
      <c r="C97" s="7"/>
      <c r="D97" s="7">
        <f>SUMIFS(Vata_Sales[Final Price],Vata_Sales[Date],Daily_Cashbook11[[#This Row],[Date]])</f>
        <v>0</v>
      </c>
      <c r="E97" s="7">
        <f>SUMIFS(AMB_Bricks_Expance_Sheet[Amount],AMB_Bricks_Expance_Sheet[Date],Daily_Cashbook11[[#This Row],[Date]])</f>
        <v>0</v>
      </c>
      <c r="F97" s="8">
        <f>(Daily_Cashbook11[[#This Row],[Received Ammount office]]+Daily_Cashbook11[[#This Row],[From Sales]]+Daily_Cashbook11[[#This Row],[Coal Cost (Office)]])-Daily_Cashbook11[[#This Row],[Vata Total Cost]]</f>
        <v>0</v>
      </c>
      <c r="G97" s="1"/>
      <c r="H97" s="14"/>
    </row>
    <row r="98" spans="1:9" ht="21.75" customHeight="1" x14ac:dyDescent="0.25">
      <c r="A98" s="2">
        <v>45692</v>
      </c>
      <c r="B98" s="7"/>
      <c r="C98" s="7"/>
      <c r="D98" s="7">
        <f>SUMIFS(Vata_Sales[Final Price],Vata_Sales[Date],Daily_Cashbook11[[#This Row],[Date]])</f>
        <v>0</v>
      </c>
      <c r="E98" s="7">
        <f>SUMIFS(AMB_Bricks_Expance_Sheet[Amount],AMB_Bricks_Expance_Sheet[Date],Daily_Cashbook11[[#This Row],[Date]])</f>
        <v>0</v>
      </c>
      <c r="F98" s="8">
        <f>(Daily_Cashbook11[[#This Row],[Received Ammount office]]+Daily_Cashbook11[[#This Row],[From Sales]]+Daily_Cashbook11[[#This Row],[Coal Cost (Office)]])-Daily_Cashbook11[[#This Row],[Vata Total Cost]]</f>
        <v>0</v>
      </c>
      <c r="G98" s="1"/>
      <c r="H98" s="14"/>
      <c r="I98" s="14"/>
    </row>
    <row r="99" spans="1:9" ht="21.75" customHeight="1" x14ac:dyDescent="0.25">
      <c r="A99" s="2">
        <v>45693</v>
      </c>
      <c r="B99" s="7"/>
      <c r="C99" s="7"/>
      <c r="D99" s="7">
        <f>SUMIFS(Vata_Sales[Final Price],Vata_Sales[Date],Daily_Cashbook11[[#This Row],[Date]])</f>
        <v>0</v>
      </c>
      <c r="E99" s="7">
        <f>SUMIFS(AMB_Bricks_Expance_Sheet[Amount],AMB_Bricks_Expance_Sheet[Date],Daily_Cashbook11[[#This Row],[Date]])</f>
        <v>0</v>
      </c>
      <c r="F99" s="8">
        <f>(Daily_Cashbook11[[#This Row],[Received Ammount office]]+Daily_Cashbook11[[#This Row],[From Sales]]+Daily_Cashbook11[[#This Row],[Coal Cost (Office)]])-Daily_Cashbook11[[#This Row],[Vata Total Cost]]</f>
        <v>0</v>
      </c>
      <c r="G99" s="1"/>
      <c r="H99" s="14"/>
    </row>
    <row r="100" spans="1:9" ht="21.75" customHeight="1" x14ac:dyDescent="0.25">
      <c r="A100" s="2">
        <v>45694</v>
      </c>
      <c r="B100" s="7"/>
      <c r="C100" s="7"/>
      <c r="D100" s="7">
        <f>SUMIFS(Vata_Sales[Final Price],Vata_Sales[Date],Daily_Cashbook11[[#This Row],[Date]])</f>
        <v>0</v>
      </c>
      <c r="E100" s="7">
        <f>SUMIFS(AMB_Bricks_Expance_Sheet[Amount],AMB_Bricks_Expance_Sheet[Date],Daily_Cashbook11[[#This Row],[Date]])</f>
        <v>0</v>
      </c>
      <c r="F100" s="8">
        <f>(Daily_Cashbook11[[#This Row],[Received Ammount office]]+Daily_Cashbook11[[#This Row],[From Sales]]+Daily_Cashbook11[[#This Row],[Coal Cost (Office)]])-Daily_Cashbook11[[#This Row],[Vata Total Cost]]</f>
        <v>0</v>
      </c>
      <c r="G100" s="1"/>
      <c r="H100" s="14"/>
    </row>
    <row r="101" spans="1:9" ht="21.75" customHeight="1" x14ac:dyDescent="0.25">
      <c r="A101" s="2">
        <v>45695</v>
      </c>
      <c r="B101" s="7"/>
      <c r="C101" s="7"/>
      <c r="D101" s="7">
        <f>SUMIFS(Vata_Sales[Final Price],Vata_Sales[Date],Daily_Cashbook11[[#This Row],[Date]])</f>
        <v>0</v>
      </c>
      <c r="E101" s="7">
        <f>SUMIFS(AMB_Bricks_Expance_Sheet[Amount],AMB_Bricks_Expance_Sheet[Date],Daily_Cashbook11[[#This Row],[Date]])</f>
        <v>0</v>
      </c>
      <c r="F101" s="8">
        <f>(Daily_Cashbook11[[#This Row],[Received Ammount office]]+Daily_Cashbook11[[#This Row],[From Sales]]+Daily_Cashbook11[[#This Row],[Coal Cost (Office)]])-Daily_Cashbook11[[#This Row],[Vata Total Cost]]</f>
        <v>0</v>
      </c>
      <c r="G101" s="1"/>
      <c r="H101" s="14"/>
    </row>
    <row r="102" spans="1:9" ht="21.75" customHeight="1" x14ac:dyDescent="0.25">
      <c r="A102" s="2">
        <v>45696</v>
      </c>
      <c r="B102" s="7"/>
      <c r="C102" s="7"/>
      <c r="D102" s="7">
        <f>SUMIFS(Vata_Sales[Final Price],Vata_Sales[Date],Daily_Cashbook11[[#This Row],[Date]])</f>
        <v>0</v>
      </c>
      <c r="E102" s="7">
        <f>SUMIFS(AMB_Bricks_Expance_Sheet[Amount],AMB_Bricks_Expance_Sheet[Date],Daily_Cashbook11[[#This Row],[Date]])</f>
        <v>0</v>
      </c>
      <c r="F102" s="8">
        <f>(Daily_Cashbook11[[#This Row],[Received Ammount office]]+Daily_Cashbook11[[#This Row],[From Sales]]+Daily_Cashbook11[[#This Row],[Coal Cost (Office)]])-Daily_Cashbook11[[#This Row],[Vata Total Cost]]</f>
        <v>0</v>
      </c>
      <c r="G102" s="1"/>
      <c r="H102" s="14"/>
    </row>
    <row r="103" spans="1:9" ht="21.75" customHeight="1" x14ac:dyDescent="0.25">
      <c r="A103" s="2">
        <v>45697</v>
      </c>
      <c r="B103" s="7"/>
      <c r="C103" s="7"/>
      <c r="D103" s="7">
        <f>SUMIFS(Vata_Sales[Final Price],Vata_Sales[Date],Daily_Cashbook11[[#This Row],[Date]])</f>
        <v>0</v>
      </c>
      <c r="E103" s="7">
        <f>SUMIFS(AMB_Bricks_Expance_Sheet[Amount],AMB_Bricks_Expance_Sheet[Date],Daily_Cashbook11[[#This Row],[Date]])</f>
        <v>0</v>
      </c>
      <c r="F103" s="8">
        <f>(Daily_Cashbook11[[#This Row],[Received Ammount office]]+Daily_Cashbook11[[#This Row],[From Sales]]+Daily_Cashbook11[[#This Row],[Coal Cost (Office)]])-Daily_Cashbook11[[#This Row],[Vata Total Cost]]</f>
        <v>0</v>
      </c>
      <c r="G103" s="1"/>
      <c r="H103" s="14"/>
    </row>
    <row r="104" spans="1:9" ht="21.75" customHeight="1" x14ac:dyDescent="0.25">
      <c r="A104" s="2">
        <v>45698</v>
      </c>
      <c r="B104" s="7"/>
      <c r="C104" s="7"/>
      <c r="D104" s="7">
        <f>SUMIFS(Vata_Sales[Final Price],Vata_Sales[Date],Daily_Cashbook11[[#This Row],[Date]])</f>
        <v>0</v>
      </c>
      <c r="E104" s="7">
        <f>SUMIFS(AMB_Bricks_Expance_Sheet[Amount],AMB_Bricks_Expance_Sheet[Date],Daily_Cashbook11[[#This Row],[Date]])</f>
        <v>0</v>
      </c>
      <c r="F104" s="8">
        <f>(Daily_Cashbook11[[#This Row],[Received Ammount office]]+Daily_Cashbook11[[#This Row],[From Sales]]+Daily_Cashbook11[[#This Row],[Coal Cost (Office)]])-Daily_Cashbook11[[#This Row],[Vata Total Cost]]</f>
        <v>0</v>
      </c>
      <c r="G104" s="1"/>
      <c r="H104" s="14"/>
    </row>
    <row r="105" spans="1:9" ht="21.75" customHeight="1" x14ac:dyDescent="0.25">
      <c r="A105" s="2">
        <v>45699</v>
      </c>
      <c r="B105" s="7"/>
      <c r="C105" s="7"/>
      <c r="D105" s="7">
        <f>SUMIFS(Vata_Sales[Final Price],Vata_Sales[Date],Daily_Cashbook11[[#This Row],[Date]])</f>
        <v>0</v>
      </c>
      <c r="E105" s="7">
        <f>SUMIFS(AMB_Bricks_Expance_Sheet[Amount],AMB_Bricks_Expance_Sheet[Date],Daily_Cashbook11[[#This Row],[Date]])</f>
        <v>0</v>
      </c>
      <c r="F105" s="8">
        <f>(Daily_Cashbook11[[#This Row],[Received Ammount office]]+Daily_Cashbook11[[#This Row],[From Sales]]+Daily_Cashbook11[[#This Row],[Coal Cost (Office)]])-Daily_Cashbook11[[#This Row],[Vata Total Cost]]</f>
        <v>0</v>
      </c>
      <c r="G105" s="1"/>
      <c r="H105" s="14"/>
    </row>
    <row r="106" spans="1:9" ht="21.75" customHeight="1" x14ac:dyDescent="0.25">
      <c r="A106" s="2">
        <v>45700</v>
      </c>
      <c r="B106" s="7"/>
      <c r="C106" s="7"/>
      <c r="D106" s="7">
        <f>SUMIFS(Vata_Sales[Final Price],Vata_Sales[Date],Daily_Cashbook11[[#This Row],[Date]])</f>
        <v>0</v>
      </c>
      <c r="E106" s="7">
        <f>SUMIFS(AMB_Bricks_Expance_Sheet[Amount],AMB_Bricks_Expance_Sheet[Date],Daily_Cashbook11[[#This Row],[Date]])</f>
        <v>0</v>
      </c>
      <c r="F106" s="8">
        <f>(Daily_Cashbook11[[#This Row],[Received Ammount office]]+Daily_Cashbook11[[#This Row],[From Sales]]+Daily_Cashbook11[[#This Row],[Coal Cost (Office)]])-Daily_Cashbook11[[#This Row],[Vata Total Cost]]</f>
        <v>0</v>
      </c>
      <c r="G106" s="1"/>
      <c r="H106" s="14"/>
    </row>
    <row r="107" spans="1:9" ht="21.75" customHeight="1" x14ac:dyDescent="0.25">
      <c r="A107" s="2">
        <v>45701</v>
      </c>
      <c r="B107" s="7"/>
      <c r="C107" s="7"/>
      <c r="D107" s="7">
        <f>SUMIFS(Vata_Sales[Final Price],Vata_Sales[Date],Daily_Cashbook11[[#This Row],[Date]])</f>
        <v>0</v>
      </c>
      <c r="E107" s="7">
        <f>SUMIFS(AMB_Bricks_Expance_Sheet[Amount],AMB_Bricks_Expance_Sheet[Date],Daily_Cashbook11[[#This Row],[Date]])</f>
        <v>0</v>
      </c>
      <c r="F107" s="8">
        <f>(Daily_Cashbook11[[#This Row],[Received Ammount office]]+Daily_Cashbook11[[#This Row],[From Sales]]+Daily_Cashbook11[[#This Row],[Coal Cost (Office)]])-Daily_Cashbook11[[#This Row],[Vata Total Cost]]</f>
        <v>0</v>
      </c>
      <c r="G107" s="1"/>
      <c r="H107" s="14"/>
    </row>
    <row r="108" spans="1:9" ht="21.75" customHeight="1" x14ac:dyDescent="0.25">
      <c r="A108" s="2">
        <v>45702</v>
      </c>
      <c r="B108" s="7"/>
      <c r="C108" s="7"/>
      <c r="D108" s="7">
        <f>SUMIFS(Vata_Sales[Final Price],Vata_Sales[Date],Daily_Cashbook11[[#This Row],[Date]])</f>
        <v>0</v>
      </c>
      <c r="E108" s="7">
        <f>SUMIFS(AMB_Bricks_Expance_Sheet[Amount],AMB_Bricks_Expance_Sheet[Date],Daily_Cashbook11[[#This Row],[Date]])</f>
        <v>0</v>
      </c>
      <c r="F108" s="8">
        <f>(Daily_Cashbook11[[#This Row],[Received Ammount office]]+Daily_Cashbook11[[#This Row],[From Sales]]+Daily_Cashbook11[[#This Row],[Coal Cost (Office)]])-Daily_Cashbook11[[#This Row],[Vata Total Cost]]</f>
        <v>0</v>
      </c>
      <c r="G108" s="1"/>
      <c r="H108" s="14"/>
    </row>
    <row r="109" spans="1:9" ht="21.75" customHeight="1" x14ac:dyDescent="0.25">
      <c r="A109" s="2">
        <v>45703</v>
      </c>
      <c r="B109" s="7"/>
      <c r="C109" s="7"/>
      <c r="D109" s="7">
        <f>SUMIFS(Vata_Sales[Final Price],Vata_Sales[Date],Daily_Cashbook11[[#This Row],[Date]])</f>
        <v>0</v>
      </c>
      <c r="E109" s="7">
        <f>SUMIFS(AMB_Bricks_Expance_Sheet[Amount],AMB_Bricks_Expance_Sheet[Date],Daily_Cashbook11[[#This Row],[Date]])</f>
        <v>0</v>
      </c>
      <c r="F109" s="8">
        <f>(Daily_Cashbook11[[#This Row],[Received Ammount office]]+Daily_Cashbook11[[#This Row],[From Sales]]+Daily_Cashbook11[[#This Row],[Coal Cost (Office)]])-Daily_Cashbook11[[#This Row],[Vata Total Cost]]</f>
        <v>0</v>
      </c>
      <c r="G109" s="1"/>
      <c r="H109" s="14"/>
    </row>
    <row r="110" spans="1:9" ht="21.75" customHeight="1" x14ac:dyDescent="0.25">
      <c r="A110" s="2">
        <v>45704</v>
      </c>
      <c r="B110" s="7"/>
      <c r="C110" s="7"/>
      <c r="D110" s="7">
        <f>SUMIFS(Vata_Sales[Final Price],Vata_Sales[Date],Daily_Cashbook11[[#This Row],[Date]])</f>
        <v>0</v>
      </c>
      <c r="E110" s="7">
        <f>SUMIFS(AMB_Bricks_Expance_Sheet[Amount],AMB_Bricks_Expance_Sheet[Date],Daily_Cashbook11[[#This Row],[Date]])</f>
        <v>0</v>
      </c>
      <c r="F110" s="8">
        <f>(Daily_Cashbook11[[#This Row],[Received Ammount office]]+Daily_Cashbook11[[#This Row],[From Sales]]+Daily_Cashbook11[[#This Row],[Coal Cost (Office)]])-Daily_Cashbook11[[#This Row],[Vata Total Cost]]</f>
        <v>0</v>
      </c>
      <c r="G110" s="1"/>
      <c r="H110" s="14"/>
    </row>
    <row r="111" spans="1:9" ht="21.75" customHeight="1" x14ac:dyDescent="0.25">
      <c r="A111" s="2">
        <v>45705</v>
      </c>
      <c r="B111" s="7"/>
      <c r="C111" s="7"/>
      <c r="D111" s="7">
        <f>SUMIFS(Vata_Sales[Final Price],Vata_Sales[Date],Daily_Cashbook11[[#This Row],[Date]])</f>
        <v>0</v>
      </c>
      <c r="E111" s="7">
        <f>SUMIFS(AMB_Bricks_Expance_Sheet[Amount],AMB_Bricks_Expance_Sheet[Date],Daily_Cashbook11[[#This Row],[Date]])</f>
        <v>0</v>
      </c>
      <c r="F111" s="8">
        <f>(Daily_Cashbook11[[#This Row],[Received Ammount office]]+Daily_Cashbook11[[#This Row],[From Sales]]+Daily_Cashbook11[[#This Row],[Coal Cost (Office)]])-Daily_Cashbook11[[#This Row],[Vata Total Cost]]</f>
        <v>0</v>
      </c>
      <c r="G111" s="1"/>
      <c r="H111" s="14"/>
    </row>
    <row r="112" spans="1:9" ht="21.75" customHeight="1" x14ac:dyDescent="0.25">
      <c r="A112" s="2">
        <v>45706</v>
      </c>
      <c r="B112" s="7"/>
      <c r="C112" s="7"/>
      <c r="D112" s="7">
        <f>SUMIFS(Vata_Sales[Final Price],Vata_Sales[Date],Daily_Cashbook11[[#This Row],[Date]])</f>
        <v>0</v>
      </c>
      <c r="E112" s="7">
        <f>SUMIFS(AMB_Bricks_Expance_Sheet[Amount],AMB_Bricks_Expance_Sheet[Date],Daily_Cashbook11[[#This Row],[Date]])</f>
        <v>0</v>
      </c>
      <c r="F112" s="8">
        <f>(Daily_Cashbook11[[#This Row],[Received Ammount office]]+Daily_Cashbook11[[#This Row],[From Sales]]+Daily_Cashbook11[[#This Row],[Coal Cost (Office)]])-Daily_Cashbook11[[#This Row],[Vata Total Cost]]</f>
        <v>0</v>
      </c>
      <c r="G112" s="1"/>
      <c r="H112" s="14"/>
    </row>
    <row r="113" spans="1:8" ht="21.75" customHeight="1" x14ac:dyDescent="0.25">
      <c r="A113" s="2">
        <v>45707</v>
      </c>
      <c r="B113" s="7"/>
      <c r="C113" s="7"/>
      <c r="D113" s="7">
        <f>SUMIFS(Vata_Sales[Final Price],Vata_Sales[Date],Daily_Cashbook11[[#This Row],[Date]])</f>
        <v>0</v>
      </c>
      <c r="E113" s="7">
        <f>SUMIFS(AMB_Bricks_Expance_Sheet[Amount],AMB_Bricks_Expance_Sheet[Date],Daily_Cashbook11[[#This Row],[Date]])</f>
        <v>0</v>
      </c>
      <c r="F113" s="8">
        <f>(Daily_Cashbook11[[#This Row],[Received Ammount office]]+Daily_Cashbook11[[#This Row],[From Sales]]+Daily_Cashbook11[[#This Row],[Coal Cost (Office)]])-Daily_Cashbook11[[#This Row],[Vata Total Cost]]</f>
        <v>0</v>
      </c>
      <c r="G113" s="1"/>
      <c r="H113" s="14"/>
    </row>
    <row r="114" spans="1:8" ht="21.75" customHeight="1" x14ac:dyDescent="0.25">
      <c r="A114" s="2">
        <v>45708</v>
      </c>
      <c r="B114" s="7"/>
      <c r="C114" s="7"/>
      <c r="D114" s="7">
        <f>SUMIFS(Vata_Sales[Final Price],Vata_Sales[Date],Daily_Cashbook11[[#This Row],[Date]])</f>
        <v>0</v>
      </c>
      <c r="E114" s="7">
        <f>SUMIFS(AMB_Bricks_Expance_Sheet[Amount],AMB_Bricks_Expance_Sheet[Date],Daily_Cashbook11[[#This Row],[Date]])</f>
        <v>0</v>
      </c>
      <c r="F114" s="8">
        <f>(Daily_Cashbook11[[#This Row],[Received Ammount office]]+Daily_Cashbook11[[#This Row],[From Sales]]+Daily_Cashbook11[[#This Row],[Coal Cost (Office)]])-Daily_Cashbook11[[#This Row],[Vata Total Cost]]</f>
        <v>0</v>
      </c>
      <c r="G114" s="1"/>
      <c r="H114" s="14"/>
    </row>
    <row r="115" spans="1:8" ht="21.75" customHeight="1" x14ac:dyDescent="0.25">
      <c r="A115" s="2">
        <v>45709</v>
      </c>
      <c r="B115" s="7"/>
      <c r="C115" s="7"/>
      <c r="D115" s="7">
        <f>SUMIFS(Vata_Sales[Final Price],Vata_Sales[Date],Daily_Cashbook11[[#This Row],[Date]])</f>
        <v>0</v>
      </c>
      <c r="E115" s="7">
        <f>SUMIFS(AMB_Bricks_Expance_Sheet[Amount],AMB_Bricks_Expance_Sheet[Date],Daily_Cashbook11[[#This Row],[Date]])</f>
        <v>0</v>
      </c>
      <c r="F115" s="8">
        <f>(Daily_Cashbook11[[#This Row],[Received Ammount office]]+Daily_Cashbook11[[#This Row],[From Sales]]+Daily_Cashbook11[[#This Row],[Coal Cost (Office)]])-Daily_Cashbook11[[#This Row],[Vata Total Cost]]</f>
        <v>0</v>
      </c>
      <c r="G115" s="1"/>
      <c r="H115" s="14"/>
    </row>
    <row r="116" spans="1:8" ht="21.75" customHeight="1" x14ac:dyDescent="0.25">
      <c r="A116" s="2">
        <v>45710</v>
      </c>
      <c r="B116" s="7"/>
      <c r="C116" s="7"/>
      <c r="D116" s="7">
        <f>SUMIFS(Vata_Sales[Final Price],Vata_Sales[Date],Daily_Cashbook11[[#This Row],[Date]])</f>
        <v>0</v>
      </c>
      <c r="E116" s="7">
        <f>SUMIFS(AMB_Bricks_Expance_Sheet[Amount],AMB_Bricks_Expance_Sheet[Date],Daily_Cashbook11[[#This Row],[Date]])</f>
        <v>0</v>
      </c>
      <c r="F116" s="8">
        <f>(Daily_Cashbook11[[#This Row],[Received Ammount office]]+Daily_Cashbook11[[#This Row],[From Sales]]+Daily_Cashbook11[[#This Row],[Coal Cost (Office)]])-Daily_Cashbook11[[#This Row],[Vata Total Cost]]</f>
        <v>0</v>
      </c>
      <c r="G116" s="1"/>
      <c r="H116" s="14"/>
    </row>
    <row r="117" spans="1:8" ht="21.75" customHeight="1" x14ac:dyDescent="0.25">
      <c r="A117" s="2">
        <v>45711</v>
      </c>
      <c r="B117" s="7"/>
      <c r="C117" s="7"/>
      <c r="D117" s="7">
        <f>SUMIFS(Vata_Sales[Final Price],Vata_Sales[Date],Daily_Cashbook11[[#This Row],[Date]])</f>
        <v>0</v>
      </c>
      <c r="E117" s="7">
        <f>SUMIFS(AMB_Bricks_Expance_Sheet[Amount],AMB_Bricks_Expance_Sheet[Date],Daily_Cashbook11[[#This Row],[Date]])</f>
        <v>0</v>
      </c>
      <c r="F117" s="8">
        <f>(Daily_Cashbook11[[#This Row],[Received Ammount office]]+Daily_Cashbook11[[#This Row],[From Sales]]+Daily_Cashbook11[[#This Row],[Coal Cost (Office)]])-Daily_Cashbook11[[#This Row],[Vata Total Cost]]</f>
        <v>0</v>
      </c>
      <c r="G117" s="1"/>
      <c r="H117" s="14"/>
    </row>
    <row r="118" spans="1:8" ht="21.75" customHeight="1" x14ac:dyDescent="0.25">
      <c r="A118" s="2">
        <v>45712</v>
      </c>
      <c r="B118" s="7"/>
      <c r="C118" s="7"/>
      <c r="D118" s="7">
        <f>SUMIFS(Vata_Sales[Final Price],Vata_Sales[Date],Daily_Cashbook11[[#This Row],[Date]])</f>
        <v>0</v>
      </c>
      <c r="E118" s="7">
        <f>SUMIFS(AMB_Bricks_Expance_Sheet[Amount],AMB_Bricks_Expance_Sheet[Date],Daily_Cashbook11[[#This Row],[Date]])</f>
        <v>0</v>
      </c>
      <c r="F118" s="8">
        <f>(Daily_Cashbook11[[#This Row],[Received Ammount office]]+Daily_Cashbook11[[#This Row],[From Sales]]+Daily_Cashbook11[[#This Row],[Coal Cost (Office)]])-Daily_Cashbook11[[#This Row],[Vata Total Cost]]</f>
        <v>0</v>
      </c>
      <c r="G118" s="1"/>
      <c r="H118" s="14"/>
    </row>
    <row r="119" spans="1:8" ht="21.75" customHeight="1" x14ac:dyDescent="0.25">
      <c r="A119" s="2">
        <v>45713</v>
      </c>
      <c r="B119" s="7"/>
      <c r="C119" s="7"/>
      <c r="D119" s="7">
        <f>SUMIFS(Vata_Sales[Final Price],Vata_Sales[Date],Daily_Cashbook11[[#This Row],[Date]])</f>
        <v>0</v>
      </c>
      <c r="E119" s="7">
        <f>SUMIFS(AMB_Bricks_Expance_Sheet[Amount],AMB_Bricks_Expance_Sheet[Date],Daily_Cashbook11[[#This Row],[Date]])</f>
        <v>0</v>
      </c>
      <c r="F119" s="8">
        <f>(Daily_Cashbook11[[#This Row],[Received Ammount office]]+Daily_Cashbook11[[#This Row],[From Sales]]+Daily_Cashbook11[[#This Row],[Coal Cost (Office)]])-Daily_Cashbook11[[#This Row],[Vata Total Cost]]</f>
        <v>0</v>
      </c>
      <c r="G119" s="1"/>
      <c r="H119" s="14"/>
    </row>
    <row r="120" spans="1:8" ht="21.75" customHeight="1" x14ac:dyDescent="0.25">
      <c r="A120" s="2">
        <v>45714</v>
      </c>
      <c r="B120" s="7"/>
      <c r="C120" s="7"/>
      <c r="D120" s="7">
        <f>SUMIFS(Vata_Sales[Final Price],Vata_Sales[Date],Daily_Cashbook11[[#This Row],[Date]])</f>
        <v>0</v>
      </c>
      <c r="E120" s="7">
        <f>SUMIFS(AMB_Bricks_Expance_Sheet[Amount],AMB_Bricks_Expance_Sheet[Date],Daily_Cashbook11[[#This Row],[Date]])</f>
        <v>0</v>
      </c>
      <c r="F120" s="8">
        <f>(Daily_Cashbook11[[#This Row],[Received Ammount office]]+Daily_Cashbook11[[#This Row],[From Sales]]+Daily_Cashbook11[[#This Row],[Coal Cost (Office)]])-Daily_Cashbook11[[#This Row],[Vata Total Cost]]</f>
        <v>0</v>
      </c>
      <c r="G120" s="1"/>
      <c r="H120" s="14"/>
    </row>
    <row r="121" spans="1:8" ht="21.75" customHeight="1" x14ac:dyDescent="0.25">
      <c r="A121" s="2">
        <v>45715</v>
      </c>
      <c r="B121" s="7"/>
      <c r="C121" s="7"/>
      <c r="D121" s="7">
        <f>SUMIFS(Vata_Sales[Final Price],Vata_Sales[Date],Daily_Cashbook11[[#This Row],[Date]])</f>
        <v>0</v>
      </c>
      <c r="E121" s="7">
        <f>SUMIFS(AMB_Bricks_Expance_Sheet[Amount],AMB_Bricks_Expance_Sheet[Date],Daily_Cashbook11[[#This Row],[Date]])</f>
        <v>0</v>
      </c>
      <c r="F121" s="8">
        <f>(Daily_Cashbook11[[#This Row],[Received Ammount office]]+Daily_Cashbook11[[#This Row],[From Sales]]+Daily_Cashbook11[[#This Row],[Coal Cost (Office)]])-Daily_Cashbook11[[#This Row],[Vata Total Cost]]</f>
        <v>0</v>
      </c>
      <c r="G121" s="1"/>
      <c r="H121" s="14"/>
    </row>
    <row r="122" spans="1:8" ht="21.75" customHeight="1" x14ac:dyDescent="0.25">
      <c r="A122" s="2">
        <v>45716</v>
      </c>
      <c r="B122" s="7"/>
      <c r="C122" s="7"/>
      <c r="D122" s="7">
        <f>SUMIFS(Vata_Sales[Final Price],Vata_Sales[Date],Daily_Cashbook11[[#This Row],[Date]])</f>
        <v>0</v>
      </c>
      <c r="E122" s="7">
        <f>SUMIFS(AMB_Bricks_Expance_Sheet[Amount],AMB_Bricks_Expance_Sheet[Date],Daily_Cashbook11[[#This Row],[Date]])</f>
        <v>0</v>
      </c>
      <c r="F122" s="8">
        <f>(Daily_Cashbook11[[#This Row],[Received Ammount office]]+Daily_Cashbook11[[#This Row],[From Sales]]+Daily_Cashbook11[[#This Row],[Coal Cost (Office)]])-Daily_Cashbook11[[#This Row],[Vata Total Cost]]</f>
        <v>0</v>
      </c>
      <c r="G122" s="1"/>
      <c r="H122" s="14"/>
    </row>
    <row r="123" spans="1:8" ht="21.75" customHeight="1" x14ac:dyDescent="0.25">
      <c r="A123" s="2">
        <v>45717</v>
      </c>
      <c r="B123" s="7"/>
      <c r="C123" s="7"/>
      <c r="D123" s="7">
        <f>SUMIFS(Vata_Sales[Final Price],Vata_Sales[Date],Daily_Cashbook11[[#This Row],[Date]])</f>
        <v>0</v>
      </c>
      <c r="E123" s="7">
        <f>SUMIFS(AMB_Bricks_Expance_Sheet[Amount],AMB_Bricks_Expance_Sheet[Date],Daily_Cashbook11[[#This Row],[Date]])</f>
        <v>0</v>
      </c>
      <c r="F123" s="8">
        <f>(Daily_Cashbook11[[#This Row],[Received Ammount office]]+Daily_Cashbook11[[#This Row],[From Sales]]+Daily_Cashbook11[[#This Row],[Coal Cost (Office)]])-Daily_Cashbook11[[#This Row],[Vata Total Cost]]</f>
        <v>0</v>
      </c>
      <c r="G123" s="1"/>
      <c r="H123" s="14"/>
    </row>
    <row r="124" spans="1:8" ht="21.75" customHeight="1" x14ac:dyDescent="0.25">
      <c r="A124" s="2">
        <v>45718</v>
      </c>
      <c r="B124" s="7"/>
      <c r="C124" s="7"/>
      <c r="D124" s="7">
        <f>SUMIFS(Vata_Sales[Final Price],Vata_Sales[Date],Daily_Cashbook11[[#This Row],[Date]])</f>
        <v>0</v>
      </c>
      <c r="E124" s="7">
        <f>SUMIFS(AMB_Bricks_Expance_Sheet[Amount],AMB_Bricks_Expance_Sheet[Date],Daily_Cashbook11[[#This Row],[Date]])</f>
        <v>0</v>
      </c>
      <c r="F124" s="8">
        <f>(Daily_Cashbook11[[#This Row],[Received Ammount office]]+Daily_Cashbook11[[#This Row],[From Sales]]+Daily_Cashbook11[[#This Row],[Coal Cost (Office)]])-Daily_Cashbook11[[#This Row],[Vata Total Cost]]</f>
        <v>0</v>
      </c>
      <c r="G124" s="1"/>
      <c r="H124" s="14"/>
    </row>
    <row r="125" spans="1:8" ht="21.75" customHeight="1" x14ac:dyDescent="0.25">
      <c r="A125" s="2">
        <v>45719</v>
      </c>
      <c r="B125" s="7"/>
      <c r="C125" s="7"/>
      <c r="D125" s="7">
        <f>SUMIFS(Vata_Sales[Final Price],Vata_Sales[Date],Daily_Cashbook11[[#This Row],[Date]])</f>
        <v>0</v>
      </c>
      <c r="E125" s="7">
        <f>SUMIFS(AMB_Bricks_Expance_Sheet[Amount],AMB_Bricks_Expance_Sheet[Date],Daily_Cashbook11[[#This Row],[Date]])</f>
        <v>0</v>
      </c>
      <c r="F125" s="8">
        <f>(Daily_Cashbook11[[#This Row],[Received Ammount office]]+Daily_Cashbook11[[#This Row],[From Sales]]+Daily_Cashbook11[[#This Row],[Coal Cost (Office)]])-Daily_Cashbook11[[#This Row],[Vata Total Cost]]</f>
        <v>0</v>
      </c>
      <c r="G125" s="1"/>
      <c r="H125" s="14"/>
    </row>
    <row r="126" spans="1:8" ht="21.75" customHeight="1" x14ac:dyDescent="0.25">
      <c r="A126" s="2">
        <v>45720</v>
      </c>
      <c r="B126" s="7"/>
      <c r="C126" s="7"/>
      <c r="D126" s="7">
        <f>SUMIFS(Vata_Sales[Final Price],Vata_Sales[Date],Daily_Cashbook11[[#This Row],[Date]])</f>
        <v>0</v>
      </c>
      <c r="E126" s="7">
        <f>SUMIFS(AMB_Bricks_Expance_Sheet[Amount],AMB_Bricks_Expance_Sheet[Date],Daily_Cashbook11[[#This Row],[Date]])</f>
        <v>0</v>
      </c>
      <c r="F126" s="8">
        <f>(Daily_Cashbook11[[#This Row],[Received Ammount office]]+Daily_Cashbook11[[#This Row],[From Sales]]+Daily_Cashbook11[[#This Row],[Coal Cost (Office)]])-Daily_Cashbook11[[#This Row],[Vata Total Cost]]</f>
        <v>0</v>
      </c>
      <c r="G126" s="1"/>
      <c r="H126" s="14"/>
    </row>
    <row r="127" spans="1:8" ht="21.75" customHeight="1" x14ac:dyDescent="0.25">
      <c r="A127" s="2">
        <v>45721</v>
      </c>
      <c r="B127" s="7"/>
      <c r="C127" s="7"/>
      <c r="D127" s="7">
        <f>SUMIFS(Vata_Sales[Final Price],Vata_Sales[Date],Daily_Cashbook11[[#This Row],[Date]])</f>
        <v>0</v>
      </c>
      <c r="E127" s="7">
        <f>SUMIFS(AMB_Bricks_Expance_Sheet[Amount],AMB_Bricks_Expance_Sheet[Date],Daily_Cashbook11[[#This Row],[Date]])</f>
        <v>0</v>
      </c>
      <c r="F127" s="8">
        <f>(Daily_Cashbook11[[#This Row],[Received Ammount office]]+Daily_Cashbook11[[#This Row],[From Sales]]+Daily_Cashbook11[[#This Row],[Coal Cost (Office)]])-Daily_Cashbook11[[#This Row],[Vata Total Cost]]</f>
        <v>0</v>
      </c>
      <c r="G127" s="1"/>
      <c r="H127" s="14"/>
    </row>
    <row r="128" spans="1:8" ht="21.75" customHeight="1" x14ac:dyDescent="0.25">
      <c r="A128" s="2">
        <v>45722</v>
      </c>
      <c r="B128" s="7"/>
      <c r="C128" s="7"/>
      <c r="D128" s="7">
        <f>SUMIFS(Vata_Sales[Final Price],Vata_Sales[Date],Daily_Cashbook11[[#This Row],[Date]])</f>
        <v>0</v>
      </c>
      <c r="E128" s="7">
        <f>SUMIFS(AMB_Bricks_Expance_Sheet[Amount],AMB_Bricks_Expance_Sheet[Date],Daily_Cashbook11[[#This Row],[Date]])</f>
        <v>0</v>
      </c>
      <c r="F128" s="8">
        <f>(Daily_Cashbook11[[#This Row],[Received Ammount office]]+Daily_Cashbook11[[#This Row],[From Sales]]+Daily_Cashbook11[[#This Row],[Coal Cost (Office)]])-Daily_Cashbook11[[#This Row],[Vata Total Cost]]</f>
        <v>0</v>
      </c>
      <c r="G128" s="1"/>
      <c r="H128" s="14"/>
    </row>
    <row r="129" spans="1:8" ht="21.75" customHeight="1" x14ac:dyDescent="0.25">
      <c r="A129" s="2">
        <v>45723</v>
      </c>
      <c r="B129" s="7"/>
      <c r="C129" s="7"/>
      <c r="D129" s="7">
        <f>SUMIFS(Vata_Sales[Final Price],Vata_Sales[Date],Daily_Cashbook11[[#This Row],[Date]])</f>
        <v>0</v>
      </c>
      <c r="E129" s="7">
        <f>SUMIFS(AMB_Bricks_Expance_Sheet[Amount],AMB_Bricks_Expance_Sheet[Date],Daily_Cashbook11[[#This Row],[Date]])</f>
        <v>0</v>
      </c>
      <c r="F129" s="8">
        <f>(Daily_Cashbook11[[#This Row],[Received Ammount office]]+Daily_Cashbook11[[#This Row],[From Sales]]+Daily_Cashbook11[[#This Row],[Coal Cost (Office)]])-Daily_Cashbook11[[#This Row],[Vata Total Cost]]</f>
        <v>0</v>
      </c>
      <c r="G129" s="1"/>
      <c r="H129" s="14"/>
    </row>
    <row r="130" spans="1:8" ht="21.75" customHeight="1" x14ac:dyDescent="0.25">
      <c r="A130" s="2">
        <v>45724</v>
      </c>
      <c r="B130" s="7"/>
      <c r="C130" s="7"/>
      <c r="D130" s="7">
        <f>SUMIFS(Vata_Sales[Final Price],Vata_Sales[Date],Daily_Cashbook11[[#This Row],[Date]])</f>
        <v>0</v>
      </c>
      <c r="E130" s="7">
        <f>SUMIFS(AMB_Bricks_Expance_Sheet[Amount],AMB_Bricks_Expance_Sheet[Date],Daily_Cashbook11[[#This Row],[Date]])</f>
        <v>0</v>
      </c>
      <c r="F130" s="8">
        <f>(Daily_Cashbook11[[#This Row],[Received Ammount office]]+Daily_Cashbook11[[#This Row],[From Sales]]+Daily_Cashbook11[[#This Row],[Coal Cost (Office)]])-Daily_Cashbook11[[#This Row],[Vata Total Cost]]</f>
        <v>0</v>
      </c>
      <c r="G130" s="1"/>
      <c r="H130" s="14"/>
    </row>
    <row r="131" spans="1:8" ht="21.75" customHeight="1" x14ac:dyDescent="0.25">
      <c r="A131" s="2">
        <v>45725</v>
      </c>
      <c r="B131" s="7"/>
      <c r="C131" s="7"/>
      <c r="D131" s="7">
        <f>SUMIFS(Vata_Sales[Final Price],Vata_Sales[Date],Daily_Cashbook11[[#This Row],[Date]])</f>
        <v>0</v>
      </c>
      <c r="E131" s="7">
        <f>SUMIFS(AMB_Bricks_Expance_Sheet[Amount],AMB_Bricks_Expance_Sheet[Date],Daily_Cashbook11[[#This Row],[Date]])</f>
        <v>0</v>
      </c>
      <c r="F131" s="8">
        <f>(Daily_Cashbook11[[#This Row],[Received Ammount office]]+Daily_Cashbook11[[#This Row],[From Sales]]+Daily_Cashbook11[[#This Row],[Coal Cost (Office)]])-Daily_Cashbook11[[#This Row],[Vata Total Cost]]</f>
        <v>0</v>
      </c>
      <c r="G131" s="1"/>
      <c r="H131" s="14"/>
    </row>
    <row r="132" spans="1:8" ht="21.75" customHeight="1" x14ac:dyDescent="0.25">
      <c r="A132" s="2">
        <v>45726</v>
      </c>
      <c r="B132" s="7"/>
      <c r="C132" s="7"/>
      <c r="D132" s="7">
        <f>SUMIFS(Vata_Sales[Final Price],Vata_Sales[Date],Daily_Cashbook11[[#This Row],[Date]])</f>
        <v>0</v>
      </c>
      <c r="E132" s="7">
        <f>SUMIFS(AMB_Bricks_Expance_Sheet[Amount],AMB_Bricks_Expance_Sheet[Date],Daily_Cashbook11[[#This Row],[Date]])</f>
        <v>0</v>
      </c>
      <c r="F132" s="8">
        <f>(Daily_Cashbook11[[#This Row],[Received Ammount office]]+Daily_Cashbook11[[#This Row],[From Sales]]+Daily_Cashbook11[[#This Row],[Coal Cost (Office)]])-Daily_Cashbook11[[#This Row],[Vata Total Cost]]</f>
        <v>0</v>
      </c>
      <c r="G132" s="1"/>
      <c r="H132" s="14"/>
    </row>
    <row r="133" spans="1:8" ht="21.75" customHeight="1" x14ac:dyDescent="0.25">
      <c r="A133" s="2">
        <v>45727</v>
      </c>
      <c r="B133" s="7"/>
      <c r="C133" s="7"/>
      <c r="D133" s="7">
        <f>SUMIFS(Vata_Sales[Final Price],Vata_Sales[Date],Daily_Cashbook11[[#This Row],[Date]])</f>
        <v>0</v>
      </c>
      <c r="E133" s="7">
        <f>SUMIFS(AMB_Bricks_Expance_Sheet[Amount],AMB_Bricks_Expance_Sheet[Date],Daily_Cashbook11[[#This Row],[Date]])</f>
        <v>0</v>
      </c>
      <c r="F133" s="8">
        <f>(Daily_Cashbook11[[#This Row],[Received Ammount office]]+Daily_Cashbook11[[#This Row],[From Sales]]+Daily_Cashbook11[[#This Row],[Coal Cost (Office)]])-Daily_Cashbook11[[#This Row],[Vata Total Cost]]</f>
        <v>0</v>
      </c>
      <c r="G133" s="1"/>
      <c r="H133" s="14"/>
    </row>
    <row r="134" spans="1:8" ht="21.75" customHeight="1" x14ac:dyDescent="0.25">
      <c r="A134" s="2">
        <v>45728</v>
      </c>
      <c r="B134" s="7"/>
      <c r="C134" s="7"/>
      <c r="D134" s="7">
        <f>SUMIFS(Vata_Sales[Final Price],Vata_Sales[Date],Daily_Cashbook11[[#This Row],[Date]])</f>
        <v>0</v>
      </c>
      <c r="E134" s="7">
        <f>SUMIFS(AMB_Bricks_Expance_Sheet[Amount],AMB_Bricks_Expance_Sheet[Date],Daily_Cashbook11[[#This Row],[Date]])</f>
        <v>0</v>
      </c>
      <c r="F134" s="8">
        <f>(Daily_Cashbook11[[#This Row],[Received Ammount office]]+Daily_Cashbook11[[#This Row],[From Sales]]+Daily_Cashbook11[[#This Row],[Coal Cost (Office)]])-Daily_Cashbook11[[#This Row],[Vata Total Cost]]</f>
        <v>0</v>
      </c>
      <c r="G134" s="1"/>
      <c r="H134" s="14"/>
    </row>
    <row r="135" spans="1:8" ht="21.75" customHeight="1" x14ac:dyDescent="0.25">
      <c r="A135" s="2">
        <v>45729</v>
      </c>
      <c r="B135" s="7"/>
      <c r="C135" s="7"/>
      <c r="D135" s="7">
        <f>SUMIFS(Vata_Sales[Final Price],Vata_Sales[Date],Daily_Cashbook11[[#This Row],[Date]])</f>
        <v>0</v>
      </c>
      <c r="E135" s="7">
        <f>SUMIFS(AMB_Bricks_Expance_Sheet[Amount],AMB_Bricks_Expance_Sheet[Date],Daily_Cashbook11[[#This Row],[Date]])</f>
        <v>0</v>
      </c>
      <c r="F135" s="8">
        <f>(Daily_Cashbook11[[#This Row],[Received Ammount office]]+Daily_Cashbook11[[#This Row],[From Sales]]+Daily_Cashbook11[[#This Row],[Coal Cost (Office)]])-Daily_Cashbook11[[#This Row],[Vata Total Cost]]</f>
        <v>0</v>
      </c>
      <c r="G135" s="1"/>
      <c r="H135" s="14"/>
    </row>
    <row r="136" spans="1:8" ht="21.75" customHeight="1" x14ac:dyDescent="0.25">
      <c r="A136" s="2">
        <v>45730</v>
      </c>
      <c r="B136" s="7"/>
      <c r="C136" s="7"/>
      <c r="D136" s="7">
        <f>SUMIFS(Vata_Sales[Final Price],Vata_Sales[Date],Daily_Cashbook11[[#This Row],[Date]])</f>
        <v>0</v>
      </c>
      <c r="E136" s="7">
        <f>SUMIFS(AMB_Bricks_Expance_Sheet[Amount],AMB_Bricks_Expance_Sheet[Date],Daily_Cashbook11[[#This Row],[Date]])</f>
        <v>0</v>
      </c>
      <c r="F136" s="8">
        <f>(Daily_Cashbook11[[#This Row],[Received Ammount office]]+Daily_Cashbook11[[#This Row],[From Sales]]+Daily_Cashbook11[[#This Row],[Coal Cost (Office)]])-Daily_Cashbook11[[#This Row],[Vata Total Cost]]</f>
        <v>0</v>
      </c>
      <c r="G136" s="1"/>
      <c r="H136" s="14"/>
    </row>
    <row r="137" spans="1:8" ht="21.75" customHeight="1" x14ac:dyDescent="0.25">
      <c r="A137" s="2">
        <v>45731</v>
      </c>
      <c r="B137" s="7"/>
      <c r="C137" s="7"/>
      <c r="D137" s="7">
        <f>SUMIFS(Vata_Sales[Final Price],Vata_Sales[Date],Daily_Cashbook11[[#This Row],[Date]])</f>
        <v>0</v>
      </c>
      <c r="E137" s="7">
        <f>SUMIFS(AMB_Bricks_Expance_Sheet[Amount],AMB_Bricks_Expance_Sheet[Date],Daily_Cashbook11[[#This Row],[Date]])</f>
        <v>0</v>
      </c>
      <c r="F137" s="8">
        <f>(Daily_Cashbook11[[#This Row],[Received Ammount office]]+Daily_Cashbook11[[#This Row],[From Sales]]+Daily_Cashbook11[[#This Row],[Coal Cost (Office)]])-Daily_Cashbook11[[#This Row],[Vata Total Cost]]</f>
        <v>0</v>
      </c>
      <c r="G137" s="1"/>
      <c r="H137" s="14"/>
    </row>
    <row r="138" spans="1:8" ht="21.75" customHeight="1" x14ac:dyDescent="0.25">
      <c r="A138" s="2">
        <v>45732</v>
      </c>
      <c r="B138" s="7"/>
      <c r="C138" s="7"/>
      <c r="D138" s="7">
        <f>SUMIFS(Vata_Sales[Final Price],Vata_Sales[Date],Daily_Cashbook11[[#This Row],[Date]])</f>
        <v>0</v>
      </c>
      <c r="E138" s="7">
        <f>SUMIFS(AMB_Bricks_Expance_Sheet[Amount],AMB_Bricks_Expance_Sheet[Date],Daily_Cashbook11[[#This Row],[Date]])</f>
        <v>0</v>
      </c>
      <c r="F138" s="8">
        <f>(Daily_Cashbook11[[#This Row],[Received Ammount office]]+Daily_Cashbook11[[#This Row],[From Sales]]+Daily_Cashbook11[[#This Row],[Coal Cost (Office)]])-Daily_Cashbook11[[#This Row],[Vata Total Cost]]</f>
        <v>0</v>
      </c>
      <c r="G138" s="1"/>
      <c r="H138" s="14"/>
    </row>
    <row r="139" spans="1:8" ht="21.75" customHeight="1" x14ac:dyDescent="0.25">
      <c r="A139" s="2">
        <v>45733</v>
      </c>
      <c r="B139" s="7"/>
      <c r="C139" s="7"/>
      <c r="D139" s="7">
        <f>SUMIFS(Vata_Sales[Final Price],Vata_Sales[Date],Daily_Cashbook11[[#This Row],[Date]])</f>
        <v>0</v>
      </c>
      <c r="E139" s="7">
        <f>SUMIFS(AMB_Bricks_Expance_Sheet[Amount],AMB_Bricks_Expance_Sheet[Date],Daily_Cashbook11[[#This Row],[Date]])</f>
        <v>0</v>
      </c>
      <c r="F139" s="8">
        <f>(Daily_Cashbook11[[#This Row],[Received Ammount office]]+Daily_Cashbook11[[#This Row],[From Sales]]+Daily_Cashbook11[[#This Row],[Coal Cost (Office)]])-Daily_Cashbook11[[#This Row],[Vata Total Cost]]</f>
        <v>0</v>
      </c>
      <c r="G139" s="1"/>
      <c r="H139" s="14"/>
    </row>
    <row r="140" spans="1:8" ht="21.75" customHeight="1" x14ac:dyDescent="0.25">
      <c r="A140" s="2">
        <v>45734</v>
      </c>
      <c r="B140" s="7"/>
      <c r="C140" s="7"/>
      <c r="D140" s="7">
        <f>SUMIFS(Vata_Sales[Final Price],Vata_Sales[Date],Daily_Cashbook11[[#This Row],[Date]])</f>
        <v>0</v>
      </c>
      <c r="E140" s="7">
        <f>SUMIFS(AMB_Bricks_Expance_Sheet[Amount],AMB_Bricks_Expance_Sheet[Date],Daily_Cashbook11[[#This Row],[Date]])</f>
        <v>0</v>
      </c>
      <c r="F140" s="8">
        <f>(Daily_Cashbook11[[#This Row],[Received Ammount office]]+Daily_Cashbook11[[#This Row],[From Sales]]+Daily_Cashbook11[[#This Row],[Coal Cost (Office)]])-Daily_Cashbook11[[#This Row],[Vata Total Cost]]</f>
        <v>0</v>
      </c>
      <c r="G140" s="1"/>
      <c r="H140" s="14"/>
    </row>
    <row r="141" spans="1:8" ht="21.75" customHeight="1" x14ac:dyDescent="0.25">
      <c r="A141" s="2">
        <v>45735</v>
      </c>
      <c r="B141" s="7"/>
      <c r="C141" s="7"/>
      <c r="D141" s="7">
        <f>SUMIFS(Vata_Sales[Final Price],Vata_Sales[Date],Daily_Cashbook11[[#This Row],[Date]])</f>
        <v>0</v>
      </c>
      <c r="E141" s="7">
        <f>SUMIFS(AMB_Bricks_Expance_Sheet[Amount],AMB_Bricks_Expance_Sheet[Date],Daily_Cashbook11[[#This Row],[Date]])</f>
        <v>0</v>
      </c>
      <c r="F141" s="8">
        <f>(Daily_Cashbook11[[#This Row],[Received Ammount office]]+Daily_Cashbook11[[#This Row],[From Sales]]+Daily_Cashbook11[[#This Row],[Coal Cost (Office)]])-Daily_Cashbook11[[#This Row],[Vata Total Cost]]</f>
        <v>0</v>
      </c>
      <c r="G141" s="1"/>
      <c r="H141" s="14"/>
    </row>
    <row r="142" spans="1:8" ht="21.75" customHeight="1" x14ac:dyDescent="0.25">
      <c r="A142" s="2">
        <v>45736</v>
      </c>
      <c r="B142" s="7"/>
      <c r="C142" s="7"/>
      <c r="D142" s="7">
        <f>SUMIFS(Vata_Sales[Final Price],Vata_Sales[Date],Daily_Cashbook11[[#This Row],[Date]])</f>
        <v>0</v>
      </c>
      <c r="E142" s="7">
        <f>SUMIFS(AMB_Bricks_Expance_Sheet[Amount],AMB_Bricks_Expance_Sheet[Date],Daily_Cashbook11[[#This Row],[Date]])</f>
        <v>0</v>
      </c>
      <c r="F142" s="8">
        <f>(Daily_Cashbook11[[#This Row],[Received Ammount office]]+Daily_Cashbook11[[#This Row],[From Sales]]+Daily_Cashbook11[[#This Row],[Coal Cost (Office)]])-Daily_Cashbook11[[#This Row],[Vata Total Cost]]</f>
        <v>0</v>
      </c>
      <c r="G142" s="1"/>
      <c r="H142" s="14"/>
    </row>
    <row r="143" spans="1:8" ht="21.75" customHeight="1" x14ac:dyDescent="0.25">
      <c r="A143" s="2">
        <v>45737</v>
      </c>
      <c r="B143" s="7"/>
      <c r="C143" s="7"/>
      <c r="D143" s="7">
        <f>SUMIFS(Vata_Sales[Final Price],Vata_Sales[Date],Daily_Cashbook11[[#This Row],[Date]])</f>
        <v>0</v>
      </c>
      <c r="E143" s="7">
        <f>SUMIFS(AMB_Bricks_Expance_Sheet[Amount],AMB_Bricks_Expance_Sheet[Date],Daily_Cashbook11[[#This Row],[Date]])</f>
        <v>0</v>
      </c>
      <c r="F143" s="8">
        <f>(Daily_Cashbook11[[#This Row],[Received Ammount office]]+Daily_Cashbook11[[#This Row],[From Sales]]+Daily_Cashbook11[[#This Row],[Coal Cost (Office)]])-Daily_Cashbook11[[#This Row],[Vata Total Cost]]</f>
        <v>0</v>
      </c>
      <c r="G143" s="1"/>
      <c r="H143" s="14"/>
    </row>
    <row r="144" spans="1:8" ht="21.75" customHeight="1" x14ac:dyDescent="0.25">
      <c r="A144" s="2">
        <v>45738</v>
      </c>
      <c r="B144" s="7"/>
      <c r="C144" s="7"/>
      <c r="D144" s="7">
        <f>SUMIFS(Vata_Sales[Final Price],Vata_Sales[Date],Daily_Cashbook11[[#This Row],[Date]])</f>
        <v>0</v>
      </c>
      <c r="E144" s="7">
        <f>SUMIFS(AMB_Bricks_Expance_Sheet[Amount],AMB_Bricks_Expance_Sheet[Date],Daily_Cashbook11[[#This Row],[Date]])</f>
        <v>0</v>
      </c>
      <c r="F144" s="8">
        <f>(Daily_Cashbook11[[#This Row],[Received Ammount office]]+Daily_Cashbook11[[#This Row],[From Sales]]+Daily_Cashbook11[[#This Row],[Coal Cost (Office)]])-Daily_Cashbook11[[#This Row],[Vata Total Cost]]</f>
        <v>0</v>
      </c>
      <c r="G144" s="1"/>
      <c r="H144" s="14"/>
    </row>
    <row r="145" spans="1:8" ht="21.75" customHeight="1" x14ac:dyDescent="0.25">
      <c r="A145" s="2">
        <v>45739</v>
      </c>
      <c r="B145" s="7"/>
      <c r="C145" s="7"/>
      <c r="D145" s="7">
        <f>SUMIFS(Vata_Sales[Final Price],Vata_Sales[Date],Daily_Cashbook11[[#This Row],[Date]])</f>
        <v>0</v>
      </c>
      <c r="E145" s="7">
        <f>SUMIFS(AMB_Bricks_Expance_Sheet[Amount],AMB_Bricks_Expance_Sheet[Date],Daily_Cashbook11[[#This Row],[Date]])</f>
        <v>0</v>
      </c>
      <c r="F145" s="8">
        <f>(Daily_Cashbook11[[#This Row],[Received Ammount office]]+Daily_Cashbook11[[#This Row],[From Sales]]+Daily_Cashbook11[[#This Row],[Coal Cost (Office)]])-Daily_Cashbook11[[#This Row],[Vata Total Cost]]</f>
        <v>0</v>
      </c>
      <c r="G145" s="1"/>
      <c r="H145" s="14"/>
    </row>
    <row r="146" spans="1:8" ht="21.75" customHeight="1" x14ac:dyDescent="0.25">
      <c r="A146" s="2">
        <v>45740</v>
      </c>
      <c r="B146" s="7"/>
      <c r="C146" s="7"/>
      <c r="D146" s="7">
        <f>SUMIFS(Vata_Sales[Final Price],Vata_Sales[Date],Daily_Cashbook11[[#This Row],[Date]])</f>
        <v>0</v>
      </c>
      <c r="E146" s="7">
        <f>SUMIFS(AMB_Bricks_Expance_Sheet[Amount],AMB_Bricks_Expance_Sheet[Date],Daily_Cashbook11[[#This Row],[Date]])</f>
        <v>0</v>
      </c>
      <c r="F146" s="8">
        <f>(Daily_Cashbook11[[#This Row],[Received Ammount office]]+Daily_Cashbook11[[#This Row],[From Sales]]+Daily_Cashbook11[[#This Row],[Coal Cost (Office)]])-Daily_Cashbook11[[#This Row],[Vata Total Cost]]</f>
        <v>0</v>
      </c>
      <c r="G146" s="1"/>
      <c r="H146" s="14"/>
    </row>
    <row r="147" spans="1:8" ht="21.75" customHeight="1" x14ac:dyDescent="0.25">
      <c r="A147" s="2">
        <v>45741</v>
      </c>
      <c r="B147" s="7"/>
      <c r="C147" s="7"/>
      <c r="D147" s="7">
        <f>SUMIFS(Vata_Sales[Final Price],Vata_Sales[Date],Daily_Cashbook11[[#This Row],[Date]])</f>
        <v>0</v>
      </c>
      <c r="E147" s="7">
        <f>SUMIFS(AMB_Bricks_Expance_Sheet[Amount],AMB_Bricks_Expance_Sheet[Date],Daily_Cashbook11[[#This Row],[Date]])</f>
        <v>0</v>
      </c>
      <c r="F147" s="8">
        <f>(Daily_Cashbook11[[#This Row],[Received Ammount office]]+Daily_Cashbook11[[#This Row],[From Sales]]+Daily_Cashbook11[[#This Row],[Coal Cost (Office)]])-Daily_Cashbook11[[#This Row],[Vata Total Cost]]</f>
        <v>0</v>
      </c>
      <c r="G147" s="1"/>
      <c r="H147" s="14"/>
    </row>
    <row r="148" spans="1:8" ht="21.75" customHeight="1" x14ac:dyDescent="0.25">
      <c r="A148" s="2">
        <v>45742</v>
      </c>
      <c r="B148" s="7"/>
      <c r="C148" s="7"/>
      <c r="D148" s="7">
        <f>SUMIFS(Vata_Sales[Final Price],Vata_Sales[Date],Daily_Cashbook11[[#This Row],[Date]])</f>
        <v>0</v>
      </c>
      <c r="E148" s="7">
        <f>SUMIFS(AMB_Bricks_Expance_Sheet[Amount],AMB_Bricks_Expance_Sheet[Date],Daily_Cashbook11[[#This Row],[Date]])</f>
        <v>0</v>
      </c>
      <c r="F148" s="8">
        <f>(Daily_Cashbook11[[#This Row],[Received Ammount office]]+Daily_Cashbook11[[#This Row],[From Sales]]+Daily_Cashbook11[[#This Row],[Coal Cost (Office)]])-Daily_Cashbook11[[#This Row],[Vata Total Cost]]</f>
        <v>0</v>
      </c>
      <c r="G148" s="1"/>
      <c r="H148" s="14"/>
    </row>
    <row r="149" spans="1:8" ht="21.75" customHeight="1" x14ac:dyDescent="0.25">
      <c r="A149" s="2">
        <v>45743</v>
      </c>
      <c r="B149" s="7"/>
      <c r="C149" s="7"/>
      <c r="D149" s="7">
        <f>SUMIFS(Vata_Sales[Final Price],Vata_Sales[Date],Daily_Cashbook11[[#This Row],[Date]])</f>
        <v>0</v>
      </c>
      <c r="E149" s="7">
        <f>SUMIFS(AMB_Bricks_Expance_Sheet[Amount],AMB_Bricks_Expance_Sheet[Date],Daily_Cashbook11[[#This Row],[Date]])</f>
        <v>0</v>
      </c>
      <c r="F149" s="8">
        <f>(Daily_Cashbook11[[#This Row],[Received Ammount office]]+Daily_Cashbook11[[#This Row],[From Sales]]+Daily_Cashbook11[[#This Row],[Coal Cost (Office)]])-Daily_Cashbook11[[#This Row],[Vata Total Cost]]</f>
        <v>0</v>
      </c>
      <c r="G149" s="1"/>
      <c r="H149" s="14"/>
    </row>
    <row r="150" spans="1:8" ht="21.75" customHeight="1" x14ac:dyDescent="0.25">
      <c r="A150" s="2">
        <v>45744</v>
      </c>
      <c r="B150" s="7"/>
      <c r="C150" s="7"/>
      <c r="D150" s="7">
        <f>SUMIFS(Vata_Sales[Final Price],Vata_Sales[Date],Daily_Cashbook11[[#This Row],[Date]])</f>
        <v>0</v>
      </c>
      <c r="E150" s="7">
        <f>SUMIFS(AMB_Bricks_Expance_Sheet[Amount],AMB_Bricks_Expance_Sheet[Date],Daily_Cashbook11[[#This Row],[Date]])</f>
        <v>0</v>
      </c>
      <c r="F150" s="8">
        <f>(Daily_Cashbook11[[#This Row],[Received Ammount office]]+Daily_Cashbook11[[#This Row],[From Sales]]+Daily_Cashbook11[[#This Row],[Coal Cost (Office)]])-Daily_Cashbook11[[#This Row],[Vata Total Cost]]</f>
        <v>0</v>
      </c>
      <c r="G150" s="1"/>
      <c r="H150" s="14"/>
    </row>
    <row r="151" spans="1:8" ht="21.75" customHeight="1" x14ac:dyDescent="0.25">
      <c r="A151" s="2">
        <v>45745</v>
      </c>
      <c r="B151" s="7"/>
      <c r="C151" s="7"/>
      <c r="D151" s="7">
        <f>SUMIFS(Vata_Sales[Final Price],Vata_Sales[Date],Daily_Cashbook11[[#This Row],[Date]])</f>
        <v>0</v>
      </c>
      <c r="E151" s="7">
        <f>SUMIFS(AMB_Bricks_Expance_Sheet[Amount],AMB_Bricks_Expance_Sheet[Date],Daily_Cashbook11[[#This Row],[Date]])</f>
        <v>0</v>
      </c>
      <c r="F151" s="8">
        <f>(Daily_Cashbook11[[#This Row],[Received Ammount office]]+Daily_Cashbook11[[#This Row],[From Sales]]+Daily_Cashbook11[[#This Row],[Coal Cost (Office)]])-Daily_Cashbook11[[#This Row],[Vata Total Cost]]</f>
        <v>0</v>
      </c>
      <c r="G151" s="1"/>
      <c r="H151" s="14"/>
    </row>
    <row r="152" spans="1:8" ht="21.75" customHeight="1" x14ac:dyDescent="0.25">
      <c r="A152" s="2">
        <v>45746</v>
      </c>
      <c r="B152" s="7"/>
      <c r="C152" s="7"/>
      <c r="D152" s="7">
        <f>SUMIFS(Vata_Sales[Final Price],Vata_Sales[Date],Daily_Cashbook11[[#This Row],[Date]])</f>
        <v>0</v>
      </c>
      <c r="E152" s="7">
        <f>SUMIFS(AMB_Bricks_Expance_Sheet[Amount],AMB_Bricks_Expance_Sheet[Date],Daily_Cashbook11[[#This Row],[Date]])</f>
        <v>0</v>
      </c>
      <c r="F152" s="8">
        <f>(Daily_Cashbook11[[#This Row],[Received Ammount office]]+Daily_Cashbook11[[#This Row],[From Sales]]+Daily_Cashbook11[[#This Row],[Coal Cost (Office)]])-Daily_Cashbook11[[#This Row],[Vata Total Cost]]</f>
        <v>0</v>
      </c>
      <c r="G152" s="1"/>
      <c r="H152" s="14"/>
    </row>
    <row r="153" spans="1:8" ht="21.75" customHeight="1" x14ac:dyDescent="0.25">
      <c r="A153" s="2">
        <v>45747</v>
      </c>
      <c r="B153" s="7"/>
      <c r="C153" s="7"/>
      <c r="D153" s="7">
        <f>SUMIFS(Vata_Sales[Final Price],Vata_Sales[Date],Daily_Cashbook11[[#This Row],[Date]])</f>
        <v>0</v>
      </c>
      <c r="E153" s="7">
        <f>SUMIFS(AMB_Bricks_Expance_Sheet[Amount],AMB_Bricks_Expance_Sheet[Date],Daily_Cashbook11[[#This Row],[Date]])</f>
        <v>0</v>
      </c>
      <c r="F153" s="8">
        <f>(Daily_Cashbook11[[#This Row],[Received Ammount office]]+Daily_Cashbook11[[#This Row],[From Sales]]+Daily_Cashbook11[[#This Row],[Coal Cost (Office)]])-Daily_Cashbook11[[#This Row],[Vata Total Cost]]</f>
        <v>0</v>
      </c>
      <c r="G153" s="1"/>
      <c r="H153" s="14"/>
    </row>
    <row r="154" spans="1:8" ht="21.75" customHeight="1" x14ac:dyDescent="0.25">
      <c r="A154" s="2">
        <v>45748</v>
      </c>
      <c r="B154" s="7"/>
      <c r="C154" s="7"/>
      <c r="D154" s="7">
        <f>SUMIFS(Vata_Sales[Final Price],Vata_Sales[Date],Daily_Cashbook11[[#This Row],[Date]])</f>
        <v>0</v>
      </c>
      <c r="E154" s="7">
        <f>SUMIFS(AMB_Bricks_Expance_Sheet[Amount],AMB_Bricks_Expance_Sheet[Date],Daily_Cashbook11[[#This Row],[Date]])</f>
        <v>0</v>
      </c>
      <c r="F154" s="8">
        <f>(Daily_Cashbook11[[#This Row],[Received Ammount office]]+Daily_Cashbook11[[#This Row],[From Sales]]+Daily_Cashbook11[[#This Row],[Coal Cost (Office)]])-Daily_Cashbook11[[#This Row],[Vata Total Cost]]</f>
        <v>0</v>
      </c>
      <c r="G154" s="1"/>
      <c r="H154" s="14"/>
    </row>
    <row r="155" spans="1:8" ht="21.75" customHeight="1" x14ac:dyDescent="0.25">
      <c r="A155" s="2">
        <v>45749</v>
      </c>
      <c r="B155" s="7"/>
      <c r="C155" s="7"/>
      <c r="D155" s="7">
        <f>SUMIFS(Vata_Sales[Final Price],Vata_Sales[Date],Daily_Cashbook11[[#This Row],[Date]])</f>
        <v>0</v>
      </c>
      <c r="E155" s="7">
        <f>SUMIFS(AMB_Bricks_Expance_Sheet[Amount],AMB_Bricks_Expance_Sheet[Date],Daily_Cashbook11[[#This Row],[Date]])</f>
        <v>0</v>
      </c>
      <c r="F155" s="8">
        <f>(Daily_Cashbook11[[#This Row],[Received Ammount office]]+Daily_Cashbook11[[#This Row],[From Sales]]+Daily_Cashbook11[[#This Row],[Coal Cost (Office)]])-Daily_Cashbook11[[#This Row],[Vata Total Cost]]</f>
        <v>0</v>
      </c>
      <c r="G155" s="1"/>
      <c r="H155" s="14"/>
    </row>
    <row r="156" spans="1:8" ht="21.75" customHeight="1" x14ac:dyDescent="0.25">
      <c r="A156" s="2">
        <v>45750</v>
      </c>
      <c r="B156" s="7"/>
      <c r="C156" s="7"/>
      <c r="D156" s="7">
        <f>SUMIFS(Vata_Sales[Final Price],Vata_Sales[Date],Daily_Cashbook11[[#This Row],[Date]])</f>
        <v>0</v>
      </c>
      <c r="E156" s="7">
        <f>SUMIFS(AMB_Bricks_Expance_Sheet[Amount],AMB_Bricks_Expance_Sheet[Date],Daily_Cashbook11[[#This Row],[Date]])</f>
        <v>0</v>
      </c>
      <c r="F156" s="8">
        <f>(Daily_Cashbook11[[#This Row],[Received Ammount office]]+Daily_Cashbook11[[#This Row],[From Sales]]+Daily_Cashbook11[[#This Row],[Coal Cost (Office)]])-Daily_Cashbook11[[#This Row],[Vata Total Cost]]</f>
        <v>0</v>
      </c>
      <c r="G156" s="1"/>
      <c r="H156" s="14"/>
    </row>
    <row r="157" spans="1:8" ht="21.75" customHeight="1" x14ac:dyDescent="0.25">
      <c r="A157" s="2">
        <v>45751</v>
      </c>
      <c r="B157" s="7"/>
      <c r="C157" s="7"/>
      <c r="D157" s="7">
        <f>SUMIFS(Vata_Sales[Final Price],Vata_Sales[Date],Daily_Cashbook11[[#This Row],[Date]])</f>
        <v>0</v>
      </c>
      <c r="E157" s="7">
        <f>SUMIFS(AMB_Bricks_Expance_Sheet[Amount],AMB_Bricks_Expance_Sheet[Date],Daily_Cashbook11[[#This Row],[Date]])</f>
        <v>0</v>
      </c>
      <c r="F157" s="8">
        <f>(Daily_Cashbook11[[#This Row],[Received Ammount office]]+Daily_Cashbook11[[#This Row],[From Sales]]+Daily_Cashbook11[[#This Row],[Coal Cost (Office)]])-Daily_Cashbook11[[#This Row],[Vata Total Cost]]</f>
        <v>0</v>
      </c>
      <c r="G157" s="1"/>
      <c r="H157" s="14"/>
    </row>
    <row r="158" spans="1:8" ht="21.75" customHeight="1" x14ac:dyDescent="0.25">
      <c r="A158" s="2">
        <v>45752</v>
      </c>
      <c r="B158" s="7"/>
      <c r="C158" s="7"/>
      <c r="D158" s="7">
        <f>SUMIFS(Vata_Sales[Final Price],Vata_Sales[Date],Daily_Cashbook11[[#This Row],[Date]])</f>
        <v>0</v>
      </c>
      <c r="E158" s="7">
        <f>SUMIFS(AMB_Bricks_Expance_Sheet[Amount],AMB_Bricks_Expance_Sheet[Date],Daily_Cashbook11[[#This Row],[Date]])</f>
        <v>0</v>
      </c>
      <c r="F158" s="8">
        <f>(Daily_Cashbook11[[#This Row],[Received Ammount office]]+Daily_Cashbook11[[#This Row],[From Sales]]+Daily_Cashbook11[[#This Row],[Coal Cost (Office)]])-Daily_Cashbook11[[#This Row],[Vata Total Cost]]</f>
        <v>0</v>
      </c>
      <c r="G158" s="1"/>
      <c r="H158" s="14"/>
    </row>
    <row r="159" spans="1:8" ht="21.75" customHeight="1" x14ac:dyDescent="0.25">
      <c r="A159" s="2">
        <v>45753</v>
      </c>
      <c r="B159" s="7"/>
      <c r="C159" s="7"/>
      <c r="D159" s="7">
        <f>SUMIFS(Vata_Sales[Final Price],Vata_Sales[Date],Daily_Cashbook11[[#This Row],[Date]])</f>
        <v>0</v>
      </c>
      <c r="E159" s="7">
        <f>SUMIFS(AMB_Bricks_Expance_Sheet[Amount],AMB_Bricks_Expance_Sheet[Date],Daily_Cashbook11[[#This Row],[Date]])</f>
        <v>0</v>
      </c>
      <c r="F159" s="8">
        <f>(Daily_Cashbook11[[#This Row],[Received Ammount office]]+Daily_Cashbook11[[#This Row],[From Sales]]+Daily_Cashbook11[[#This Row],[Coal Cost (Office)]])-Daily_Cashbook11[[#This Row],[Vata Total Cost]]</f>
        <v>0</v>
      </c>
      <c r="G159" s="1"/>
      <c r="H159" s="14"/>
    </row>
    <row r="160" spans="1:8" ht="21.75" customHeight="1" x14ac:dyDescent="0.25">
      <c r="A160" s="2">
        <v>45754</v>
      </c>
      <c r="B160" s="7"/>
      <c r="C160" s="7"/>
      <c r="D160" s="7">
        <f>SUMIFS(Vata_Sales[Final Price],Vata_Sales[Date],Daily_Cashbook11[[#This Row],[Date]])</f>
        <v>0</v>
      </c>
      <c r="E160" s="7">
        <f>SUMIFS(AMB_Bricks_Expance_Sheet[Amount],AMB_Bricks_Expance_Sheet[Date],Daily_Cashbook11[[#This Row],[Date]])</f>
        <v>0</v>
      </c>
      <c r="F160" s="8">
        <f>(Daily_Cashbook11[[#This Row],[Received Ammount office]]+Daily_Cashbook11[[#This Row],[From Sales]]+Daily_Cashbook11[[#This Row],[Coal Cost (Office)]])-Daily_Cashbook11[[#This Row],[Vata Total Cost]]</f>
        <v>0</v>
      </c>
      <c r="G160" s="1"/>
      <c r="H160" s="14"/>
    </row>
    <row r="161" spans="1:8" ht="21.75" customHeight="1" x14ac:dyDescent="0.25">
      <c r="A161" s="2">
        <v>45755</v>
      </c>
      <c r="B161" s="7"/>
      <c r="C161" s="7"/>
      <c r="D161" s="7">
        <f>SUMIFS(Vata_Sales[Final Price],Vata_Sales[Date],Daily_Cashbook11[[#This Row],[Date]])</f>
        <v>0</v>
      </c>
      <c r="E161" s="7">
        <f>SUMIFS(AMB_Bricks_Expance_Sheet[Amount],AMB_Bricks_Expance_Sheet[Date],Daily_Cashbook11[[#This Row],[Date]])</f>
        <v>0</v>
      </c>
      <c r="F161" s="8">
        <f>(Daily_Cashbook11[[#This Row],[Received Ammount office]]+Daily_Cashbook11[[#This Row],[From Sales]]+Daily_Cashbook11[[#This Row],[Coal Cost (Office)]])-Daily_Cashbook11[[#This Row],[Vata Total Cost]]</f>
        <v>0</v>
      </c>
      <c r="G161" s="1"/>
      <c r="H161" s="14"/>
    </row>
    <row r="162" spans="1:8" ht="21.75" customHeight="1" x14ac:dyDescent="0.25">
      <c r="A162" s="2">
        <v>45756</v>
      </c>
      <c r="B162" s="7"/>
      <c r="C162" s="7"/>
      <c r="D162" s="7">
        <f>SUMIFS(Vata_Sales[Final Price],Vata_Sales[Date],Daily_Cashbook11[[#This Row],[Date]])</f>
        <v>0</v>
      </c>
      <c r="E162" s="7">
        <f>SUMIFS(AMB_Bricks_Expance_Sheet[Amount],AMB_Bricks_Expance_Sheet[Date],Daily_Cashbook11[[#This Row],[Date]])</f>
        <v>0</v>
      </c>
      <c r="F162" s="8">
        <f>(Daily_Cashbook11[[#This Row],[Received Ammount office]]+Daily_Cashbook11[[#This Row],[From Sales]]+Daily_Cashbook11[[#This Row],[Coal Cost (Office)]])-Daily_Cashbook11[[#This Row],[Vata Total Cost]]</f>
        <v>0</v>
      </c>
      <c r="G162" s="1"/>
      <c r="H162" s="14"/>
    </row>
    <row r="163" spans="1:8" ht="21.75" customHeight="1" x14ac:dyDescent="0.25">
      <c r="A163" s="2">
        <v>45757</v>
      </c>
      <c r="B163" s="7"/>
      <c r="C163" s="7"/>
      <c r="D163" s="7">
        <f>SUMIFS(Vata_Sales[Final Price],Vata_Sales[Date],Daily_Cashbook11[[#This Row],[Date]])</f>
        <v>0</v>
      </c>
      <c r="E163" s="7">
        <f>SUMIFS(AMB_Bricks_Expance_Sheet[Amount],AMB_Bricks_Expance_Sheet[Date],Daily_Cashbook11[[#This Row],[Date]])</f>
        <v>0</v>
      </c>
      <c r="F163" s="8">
        <f>(Daily_Cashbook11[[#This Row],[Received Ammount office]]+Daily_Cashbook11[[#This Row],[From Sales]]+Daily_Cashbook11[[#This Row],[Coal Cost (Office)]])-Daily_Cashbook11[[#This Row],[Vata Total Cost]]</f>
        <v>0</v>
      </c>
      <c r="G163" s="1"/>
      <c r="H163" s="14"/>
    </row>
    <row r="164" spans="1:8" ht="21.75" customHeight="1" x14ac:dyDescent="0.25">
      <c r="A164" s="2">
        <v>45758</v>
      </c>
      <c r="B164" s="7"/>
      <c r="C164" s="7"/>
      <c r="D164" s="7">
        <f>SUMIFS(Vata_Sales[Final Price],Vata_Sales[Date],Daily_Cashbook11[[#This Row],[Date]])</f>
        <v>0</v>
      </c>
      <c r="E164" s="7">
        <f>SUMIFS(AMB_Bricks_Expance_Sheet[Amount],AMB_Bricks_Expance_Sheet[Date],Daily_Cashbook11[[#This Row],[Date]])</f>
        <v>0</v>
      </c>
      <c r="F164" s="8">
        <f>(Daily_Cashbook11[[#This Row],[Received Ammount office]]+Daily_Cashbook11[[#This Row],[From Sales]]+Daily_Cashbook11[[#This Row],[Coal Cost (Office)]])-Daily_Cashbook11[[#This Row],[Vata Total Cost]]</f>
        <v>0</v>
      </c>
      <c r="G164" s="1"/>
      <c r="H164" s="14"/>
    </row>
    <row r="165" spans="1:8" ht="21.75" customHeight="1" x14ac:dyDescent="0.25">
      <c r="A165" s="2">
        <v>45759</v>
      </c>
      <c r="B165" s="7"/>
      <c r="C165" s="7"/>
      <c r="D165" s="7">
        <f>SUMIFS(Vata_Sales[Final Price],Vata_Sales[Date],Daily_Cashbook11[[#This Row],[Date]])</f>
        <v>0</v>
      </c>
      <c r="E165" s="7">
        <f>SUMIFS(AMB_Bricks_Expance_Sheet[Amount],AMB_Bricks_Expance_Sheet[Date],Daily_Cashbook11[[#This Row],[Date]])</f>
        <v>0</v>
      </c>
      <c r="F165" s="8">
        <f>(Daily_Cashbook11[[#This Row],[Received Ammount office]]+Daily_Cashbook11[[#This Row],[From Sales]]+Daily_Cashbook11[[#This Row],[Coal Cost (Office)]])-Daily_Cashbook11[[#This Row],[Vata Total Cost]]</f>
        <v>0</v>
      </c>
      <c r="G165" s="1"/>
      <c r="H165" s="14"/>
    </row>
    <row r="166" spans="1:8" ht="21.75" customHeight="1" x14ac:dyDescent="0.25">
      <c r="A166" s="2">
        <v>45760</v>
      </c>
      <c r="B166" s="7"/>
      <c r="C166" s="7"/>
      <c r="D166" s="7">
        <f>SUMIFS(Vata_Sales[Final Price],Vata_Sales[Date],Daily_Cashbook11[[#This Row],[Date]])</f>
        <v>0</v>
      </c>
      <c r="E166" s="7">
        <f>SUMIFS(AMB_Bricks_Expance_Sheet[Amount],AMB_Bricks_Expance_Sheet[Date],Daily_Cashbook11[[#This Row],[Date]])</f>
        <v>0</v>
      </c>
      <c r="F166" s="8">
        <f>(Daily_Cashbook11[[#This Row],[Received Ammount office]]+Daily_Cashbook11[[#This Row],[From Sales]]+Daily_Cashbook11[[#This Row],[Coal Cost (Office)]])-Daily_Cashbook11[[#This Row],[Vata Total Cost]]</f>
        <v>0</v>
      </c>
      <c r="G166" s="1"/>
      <c r="H166" s="14"/>
    </row>
    <row r="167" spans="1:8" ht="21.75" customHeight="1" x14ac:dyDescent="0.25">
      <c r="A167" s="2">
        <v>45761</v>
      </c>
      <c r="B167" s="7"/>
      <c r="C167" s="7"/>
      <c r="D167" s="7">
        <f>SUMIFS(Vata_Sales[Final Price],Vata_Sales[Date],Daily_Cashbook11[[#This Row],[Date]])</f>
        <v>0</v>
      </c>
      <c r="E167" s="7">
        <f>SUMIFS(AMB_Bricks_Expance_Sheet[Amount],AMB_Bricks_Expance_Sheet[Date],Daily_Cashbook11[[#This Row],[Date]])</f>
        <v>0</v>
      </c>
      <c r="F167" s="8">
        <f>(Daily_Cashbook11[[#This Row],[Received Ammount office]]+Daily_Cashbook11[[#This Row],[From Sales]]+Daily_Cashbook11[[#This Row],[Coal Cost (Office)]])-Daily_Cashbook11[[#This Row],[Vata Total Cost]]</f>
        <v>0</v>
      </c>
      <c r="G167" s="1"/>
      <c r="H167" s="14"/>
    </row>
    <row r="168" spans="1:8" ht="21.75" customHeight="1" x14ac:dyDescent="0.25">
      <c r="A168" s="2">
        <v>45762</v>
      </c>
      <c r="B168" s="7"/>
      <c r="C168" s="7"/>
      <c r="D168" s="7">
        <f>SUMIFS(Vata_Sales[Final Price],Vata_Sales[Date],Daily_Cashbook11[[#This Row],[Date]])</f>
        <v>0</v>
      </c>
      <c r="E168" s="7">
        <f>SUMIFS(AMB_Bricks_Expance_Sheet[Amount],AMB_Bricks_Expance_Sheet[Date],Daily_Cashbook11[[#This Row],[Date]])</f>
        <v>0</v>
      </c>
      <c r="F168" s="8">
        <f>(Daily_Cashbook11[[#This Row],[Received Ammount office]]+Daily_Cashbook11[[#This Row],[From Sales]]+Daily_Cashbook11[[#This Row],[Coal Cost (Office)]])-Daily_Cashbook11[[#This Row],[Vata Total Cost]]</f>
        <v>0</v>
      </c>
      <c r="G168" s="1"/>
      <c r="H168" s="14"/>
    </row>
    <row r="169" spans="1:8" ht="21.75" customHeight="1" x14ac:dyDescent="0.25">
      <c r="A169" s="2">
        <v>45763</v>
      </c>
      <c r="B169" s="7"/>
      <c r="C169" s="7"/>
      <c r="D169" s="7">
        <f>SUMIFS(Vata_Sales[Final Price],Vata_Sales[Date],Daily_Cashbook11[[#This Row],[Date]])</f>
        <v>0</v>
      </c>
      <c r="E169" s="7">
        <f>SUMIFS(AMB_Bricks_Expance_Sheet[Amount],AMB_Bricks_Expance_Sheet[Date],Daily_Cashbook11[[#This Row],[Date]])</f>
        <v>0</v>
      </c>
      <c r="F169" s="8">
        <f>(Daily_Cashbook11[[#This Row],[Received Ammount office]]+Daily_Cashbook11[[#This Row],[From Sales]]+Daily_Cashbook11[[#This Row],[Coal Cost (Office)]])-Daily_Cashbook11[[#This Row],[Vata Total Cost]]</f>
        <v>0</v>
      </c>
      <c r="G169" s="1"/>
      <c r="H169" s="14"/>
    </row>
    <row r="170" spans="1:8" ht="21.75" customHeight="1" x14ac:dyDescent="0.25">
      <c r="A170" s="2">
        <v>45764</v>
      </c>
      <c r="B170" s="7"/>
      <c r="C170" s="7"/>
      <c r="D170" s="7">
        <f>SUMIFS(Vata_Sales[Final Price],Vata_Sales[Date],Daily_Cashbook11[[#This Row],[Date]])</f>
        <v>0</v>
      </c>
      <c r="E170" s="7">
        <f>SUMIFS(AMB_Bricks_Expance_Sheet[Amount],AMB_Bricks_Expance_Sheet[Date],Daily_Cashbook11[[#This Row],[Date]])</f>
        <v>0</v>
      </c>
      <c r="F170" s="8">
        <f>(Daily_Cashbook11[[#This Row],[Received Ammount office]]+Daily_Cashbook11[[#This Row],[From Sales]]+Daily_Cashbook11[[#This Row],[Coal Cost (Office)]])-Daily_Cashbook11[[#This Row],[Vata Total Cost]]</f>
        <v>0</v>
      </c>
      <c r="G170" s="1"/>
      <c r="H170" s="14"/>
    </row>
    <row r="171" spans="1:8" ht="21.75" customHeight="1" x14ac:dyDescent="0.25">
      <c r="A171" s="2">
        <v>45765</v>
      </c>
      <c r="B171" s="7"/>
      <c r="C171" s="7"/>
      <c r="D171" s="7">
        <f>SUMIFS(Vata_Sales[Final Price],Vata_Sales[Date],Daily_Cashbook11[[#This Row],[Date]])</f>
        <v>0</v>
      </c>
      <c r="E171" s="7">
        <f>SUMIFS(AMB_Bricks_Expance_Sheet[Amount],AMB_Bricks_Expance_Sheet[Date],Daily_Cashbook11[[#This Row],[Date]])</f>
        <v>0</v>
      </c>
      <c r="F171" s="8">
        <f>(Daily_Cashbook11[[#This Row],[Received Ammount office]]+Daily_Cashbook11[[#This Row],[From Sales]]+Daily_Cashbook11[[#This Row],[Coal Cost (Office)]])-Daily_Cashbook11[[#This Row],[Vata Total Cost]]</f>
        <v>0</v>
      </c>
      <c r="G171" s="1"/>
      <c r="H171" s="14"/>
    </row>
    <row r="172" spans="1:8" ht="21.75" customHeight="1" x14ac:dyDescent="0.25">
      <c r="A172" s="2">
        <v>45766</v>
      </c>
      <c r="B172" s="7"/>
      <c r="C172" s="7"/>
      <c r="D172" s="7">
        <f>SUMIFS(Vata_Sales[Final Price],Vata_Sales[Date],Daily_Cashbook11[[#This Row],[Date]])</f>
        <v>0</v>
      </c>
      <c r="E172" s="7">
        <f>SUMIFS(AMB_Bricks_Expance_Sheet[Amount],AMB_Bricks_Expance_Sheet[Date],Daily_Cashbook11[[#This Row],[Date]])</f>
        <v>0</v>
      </c>
      <c r="F172" s="8">
        <f>(Daily_Cashbook11[[#This Row],[Received Ammount office]]+Daily_Cashbook11[[#This Row],[From Sales]]+Daily_Cashbook11[[#This Row],[Coal Cost (Office)]])-Daily_Cashbook11[[#This Row],[Vata Total Cost]]</f>
        <v>0</v>
      </c>
      <c r="G172" s="1"/>
      <c r="H172" s="14"/>
    </row>
    <row r="173" spans="1:8" ht="21.75" customHeight="1" x14ac:dyDescent="0.25">
      <c r="A173" s="2">
        <v>45767</v>
      </c>
      <c r="B173" s="7"/>
      <c r="C173" s="7"/>
      <c r="D173" s="7">
        <f>SUMIFS(Vata_Sales[Final Price],Vata_Sales[Date],Daily_Cashbook11[[#This Row],[Date]])</f>
        <v>0</v>
      </c>
      <c r="E173" s="7">
        <f>SUMIFS(AMB_Bricks_Expance_Sheet[Amount],AMB_Bricks_Expance_Sheet[Date],Daily_Cashbook11[[#This Row],[Date]])</f>
        <v>0</v>
      </c>
      <c r="F173" s="8">
        <f>(Daily_Cashbook11[[#This Row],[Received Ammount office]]+Daily_Cashbook11[[#This Row],[From Sales]]+Daily_Cashbook11[[#This Row],[Coal Cost (Office)]])-Daily_Cashbook11[[#This Row],[Vata Total Cost]]</f>
        <v>0</v>
      </c>
      <c r="G173" s="1"/>
      <c r="H173" s="14"/>
    </row>
    <row r="174" spans="1:8" ht="21.75" customHeight="1" x14ac:dyDescent="0.25">
      <c r="A174" s="2">
        <v>45768</v>
      </c>
      <c r="B174" s="7"/>
      <c r="C174" s="7"/>
      <c r="D174" s="7">
        <f>SUMIFS(Vata_Sales[Final Price],Vata_Sales[Date],Daily_Cashbook11[[#This Row],[Date]])</f>
        <v>0</v>
      </c>
      <c r="E174" s="7">
        <f>SUMIFS(AMB_Bricks_Expance_Sheet[Amount],AMB_Bricks_Expance_Sheet[Date],Daily_Cashbook11[[#This Row],[Date]])</f>
        <v>0</v>
      </c>
      <c r="F174" s="8">
        <f>(Daily_Cashbook11[[#This Row],[Received Ammount office]]+Daily_Cashbook11[[#This Row],[From Sales]]+Daily_Cashbook11[[#This Row],[Coal Cost (Office)]])-Daily_Cashbook11[[#This Row],[Vata Total Cost]]</f>
        <v>0</v>
      </c>
      <c r="G174" s="1"/>
      <c r="H174" s="14"/>
    </row>
    <row r="175" spans="1:8" ht="21.75" customHeight="1" x14ac:dyDescent="0.25">
      <c r="A175" s="2">
        <v>45769</v>
      </c>
      <c r="B175" s="7"/>
      <c r="C175" s="7"/>
      <c r="D175" s="7">
        <f>SUMIFS(Vata_Sales[Final Price],Vata_Sales[Date],Daily_Cashbook11[[#This Row],[Date]])</f>
        <v>0</v>
      </c>
      <c r="E175" s="7">
        <f>SUMIFS(AMB_Bricks_Expance_Sheet[Amount],AMB_Bricks_Expance_Sheet[Date],Daily_Cashbook11[[#This Row],[Date]])</f>
        <v>0</v>
      </c>
      <c r="F175" s="8">
        <f>(Daily_Cashbook11[[#This Row],[Received Ammount office]]+Daily_Cashbook11[[#This Row],[From Sales]]+Daily_Cashbook11[[#This Row],[Coal Cost (Office)]])-Daily_Cashbook11[[#This Row],[Vata Total Cost]]</f>
        <v>0</v>
      </c>
      <c r="G175" s="1"/>
      <c r="H175" s="14"/>
    </row>
    <row r="176" spans="1:8" ht="21.75" customHeight="1" x14ac:dyDescent="0.25">
      <c r="A176" s="2">
        <v>45770</v>
      </c>
      <c r="B176" s="7"/>
      <c r="C176" s="7"/>
      <c r="D176" s="7">
        <f>SUMIFS(Vata_Sales[Final Price],Vata_Sales[Date],Daily_Cashbook11[[#This Row],[Date]])</f>
        <v>0</v>
      </c>
      <c r="E176" s="7">
        <f>SUMIFS(AMB_Bricks_Expance_Sheet[Amount],AMB_Bricks_Expance_Sheet[Date],Daily_Cashbook11[[#This Row],[Date]])</f>
        <v>0</v>
      </c>
      <c r="F176" s="8">
        <f>(Daily_Cashbook11[[#This Row],[Received Ammount office]]+Daily_Cashbook11[[#This Row],[From Sales]]+Daily_Cashbook11[[#This Row],[Coal Cost (Office)]])-Daily_Cashbook11[[#This Row],[Vata Total Cost]]</f>
        <v>0</v>
      </c>
      <c r="G176" s="1"/>
      <c r="H176" s="14"/>
    </row>
    <row r="177" spans="1:8" ht="21.75" customHeight="1" x14ac:dyDescent="0.25">
      <c r="A177" s="2">
        <v>45771</v>
      </c>
      <c r="B177" s="7"/>
      <c r="C177" s="7"/>
      <c r="D177" s="7">
        <f>SUMIFS(Vata_Sales[Final Price],Vata_Sales[Date],Daily_Cashbook11[[#This Row],[Date]])</f>
        <v>0</v>
      </c>
      <c r="E177" s="7">
        <f>SUMIFS(AMB_Bricks_Expance_Sheet[Amount],AMB_Bricks_Expance_Sheet[Date],Daily_Cashbook11[[#This Row],[Date]])</f>
        <v>0</v>
      </c>
      <c r="F177" s="8">
        <f>(Daily_Cashbook11[[#This Row],[Received Ammount office]]+Daily_Cashbook11[[#This Row],[From Sales]]+Daily_Cashbook11[[#This Row],[Coal Cost (Office)]])-Daily_Cashbook11[[#This Row],[Vata Total Cost]]</f>
        <v>0</v>
      </c>
      <c r="G177" s="1"/>
      <c r="H177" s="14"/>
    </row>
    <row r="178" spans="1:8" ht="21.75" customHeight="1" x14ac:dyDescent="0.25">
      <c r="A178" s="2">
        <v>45772</v>
      </c>
      <c r="B178" s="7"/>
      <c r="C178" s="7"/>
      <c r="D178" s="7">
        <f>SUMIFS(Vata_Sales[Final Price],Vata_Sales[Date],Daily_Cashbook11[[#This Row],[Date]])</f>
        <v>0</v>
      </c>
      <c r="E178" s="7">
        <f>SUMIFS(AMB_Bricks_Expance_Sheet[Amount],AMB_Bricks_Expance_Sheet[Date],Daily_Cashbook11[[#This Row],[Date]])</f>
        <v>0</v>
      </c>
      <c r="F178" s="8">
        <f>(Daily_Cashbook11[[#This Row],[Received Ammount office]]+Daily_Cashbook11[[#This Row],[From Sales]]+Daily_Cashbook11[[#This Row],[Coal Cost (Office)]])-Daily_Cashbook11[[#This Row],[Vata Total Cost]]</f>
        <v>0</v>
      </c>
      <c r="G178" s="1"/>
      <c r="H178" s="14"/>
    </row>
    <row r="179" spans="1:8" ht="21.75" customHeight="1" x14ac:dyDescent="0.25">
      <c r="A179" s="2">
        <v>45773</v>
      </c>
      <c r="B179" s="7"/>
      <c r="C179" s="7"/>
      <c r="D179" s="7">
        <f>SUMIFS(Vata_Sales[Final Price],Vata_Sales[Date],Daily_Cashbook11[[#This Row],[Date]])</f>
        <v>0</v>
      </c>
      <c r="E179" s="7">
        <f>SUMIFS(AMB_Bricks_Expance_Sheet[Amount],AMB_Bricks_Expance_Sheet[Date],Daily_Cashbook11[[#This Row],[Date]])</f>
        <v>0</v>
      </c>
      <c r="F179" s="8">
        <f>(Daily_Cashbook11[[#This Row],[Received Ammount office]]+Daily_Cashbook11[[#This Row],[From Sales]]+Daily_Cashbook11[[#This Row],[Coal Cost (Office)]])-Daily_Cashbook11[[#This Row],[Vata Total Cost]]</f>
        <v>0</v>
      </c>
      <c r="G179" s="1"/>
      <c r="H179" s="14"/>
    </row>
    <row r="180" spans="1:8" ht="21.75" customHeight="1" x14ac:dyDescent="0.25">
      <c r="A180" s="2">
        <v>45774</v>
      </c>
      <c r="B180" s="7"/>
      <c r="C180" s="7"/>
      <c r="D180" s="7">
        <f>SUMIFS(Vata_Sales[Final Price],Vata_Sales[Date],Daily_Cashbook11[[#This Row],[Date]])</f>
        <v>0</v>
      </c>
      <c r="E180" s="7">
        <f>SUMIFS(AMB_Bricks_Expance_Sheet[Amount],AMB_Bricks_Expance_Sheet[Date],Daily_Cashbook11[[#This Row],[Date]])</f>
        <v>0</v>
      </c>
      <c r="F180" s="8">
        <f>(Daily_Cashbook11[[#This Row],[Received Ammount office]]+Daily_Cashbook11[[#This Row],[From Sales]]+Daily_Cashbook11[[#This Row],[Coal Cost (Office)]])-Daily_Cashbook11[[#This Row],[Vata Total Cost]]</f>
        <v>0</v>
      </c>
      <c r="G180" s="1"/>
      <c r="H180" s="14"/>
    </row>
    <row r="181" spans="1:8" ht="21.75" customHeight="1" x14ac:dyDescent="0.25">
      <c r="A181" s="2">
        <v>45775</v>
      </c>
      <c r="B181" s="7"/>
      <c r="C181" s="7"/>
      <c r="D181" s="7">
        <f>SUMIFS(Vata_Sales[Final Price],Vata_Sales[Date],Daily_Cashbook11[[#This Row],[Date]])</f>
        <v>0</v>
      </c>
      <c r="E181" s="7">
        <f>SUMIFS(AMB_Bricks_Expance_Sheet[Amount],AMB_Bricks_Expance_Sheet[Date],Daily_Cashbook11[[#This Row],[Date]])</f>
        <v>0</v>
      </c>
      <c r="F181" s="8">
        <f>(Daily_Cashbook11[[#This Row],[Received Ammount office]]+Daily_Cashbook11[[#This Row],[From Sales]]+Daily_Cashbook11[[#This Row],[Coal Cost (Office)]])-Daily_Cashbook11[[#This Row],[Vata Total Cost]]</f>
        <v>0</v>
      </c>
      <c r="G181" s="1"/>
      <c r="H181" s="14"/>
    </row>
    <row r="182" spans="1:8" ht="21.75" customHeight="1" x14ac:dyDescent="0.25">
      <c r="A182" s="2">
        <v>45776</v>
      </c>
      <c r="B182" s="7"/>
      <c r="C182" s="7"/>
      <c r="D182" s="7">
        <f>SUMIFS(Vata_Sales[Final Price],Vata_Sales[Date],Daily_Cashbook11[[#This Row],[Date]])</f>
        <v>0</v>
      </c>
      <c r="E182" s="7">
        <f>SUMIFS(AMB_Bricks_Expance_Sheet[Amount],AMB_Bricks_Expance_Sheet[Date],Daily_Cashbook11[[#This Row],[Date]])</f>
        <v>0</v>
      </c>
      <c r="F182" s="8">
        <f>(Daily_Cashbook11[[#This Row],[Received Ammount office]]+Daily_Cashbook11[[#This Row],[From Sales]]+Daily_Cashbook11[[#This Row],[Coal Cost (Office)]])-Daily_Cashbook11[[#This Row],[Vata Total Cost]]</f>
        <v>0</v>
      </c>
      <c r="G182" s="1"/>
      <c r="H182" s="14"/>
    </row>
    <row r="183" spans="1:8" ht="21.75" customHeight="1" x14ac:dyDescent="0.25">
      <c r="A183" s="2">
        <v>45777</v>
      </c>
      <c r="B183" s="7"/>
      <c r="C183" s="7"/>
      <c r="D183" s="7">
        <f>SUMIFS(Vata_Sales[Final Price],Vata_Sales[Date],Daily_Cashbook11[[#This Row],[Date]])</f>
        <v>0</v>
      </c>
      <c r="E183" s="7">
        <f>SUMIFS(AMB_Bricks_Expance_Sheet[Amount],AMB_Bricks_Expance_Sheet[Date],Daily_Cashbook11[[#This Row],[Date]])</f>
        <v>0</v>
      </c>
      <c r="F183" s="8">
        <f>(Daily_Cashbook11[[#This Row],[Received Ammount office]]+Daily_Cashbook11[[#This Row],[From Sales]]+Daily_Cashbook11[[#This Row],[Coal Cost (Office)]])-Daily_Cashbook11[[#This Row],[Vata Total Cost]]</f>
        <v>0</v>
      </c>
      <c r="G183" s="1"/>
      <c r="H183" s="14"/>
    </row>
    <row r="184" spans="1:8" ht="21.75" customHeight="1" x14ac:dyDescent="0.25">
      <c r="A184" s="2">
        <v>45778</v>
      </c>
      <c r="B184" s="7"/>
      <c r="C184" s="7"/>
      <c r="D184" s="7">
        <f>SUMIFS(Vata_Sales[Final Price],Vata_Sales[Date],Daily_Cashbook11[[#This Row],[Date]])</f>
        <v>0</v>
      </c>
      <c r="E184" s="7">
        <f>SUMIFS(AMB_Bricks_Expance_Sheet[Amount],AMB_Bricks_Expance_Sheet[Date],Daily_Cashbook11[[#This Row],[Date]])</f>
        <v>0</v>
      </c>
      <c r="F184" s="8">
        <f>(Daily_Cashbook11[[#This Row],[Received Ammount office]]+Daily_Cashbook11[[#This Row],[From Sales]]+Daily_Cashbook11[[#This Row],[Coal Cost (Office)]])-Daily_Cashbook11[[#This Row],[Vata Total Cost]]</f>
        <v>0</v>
      </c>
      <c r="G184" s="1"/>
      <c r="H184" s="14"/>
    </row>
    <row r="185" spans="1:8" ht="21.75" customHeight="1" x14ac:dyDescent="0.25">
      <c r="A185" s="2">
        <v>45779</v>
      </c>
      <c r="B185" s="7"/>
      <c r="C185" s="7"/>
      <c r="D185" s="7">
        <f>SUMIFS(Vata_Sales[Final Price],Vata_Sales[Date],Daily_Cashbook11[[#This Row],[Date]])</f>
        <v>0</v>
      </c>
      <c r="E185" s="7">
        <f>SUMIFS(AMB_Bricks_Expance_Sheet[Amount],AMB_Bricks_Expance_Sheet[Date],Daily_Cashbook11[[#This Row],[Date]])</f>
        <v>0</v>
      </c>
      <c r="F185" s="8">
        <f>(Daily_Cashbook11[[#This Row],[Received Ammount office]]+Daily_Cashbook11[[#This Row],[From Sales]]+Daily_Cashbook11[[#This Row],[Coal Cost (Office)]])-Daily_Cashbook11[[#This Row],[Vata Total Cost]]</f>
        <v>0</v>
      </c>
      <c r="G185" s="1"/>
      <c r="H185" s="14"/>
    </row>
    <row r="186" spans="1:8" ht="21.75" customHeight="1" x14ac:dyDescent="0.25">
      <c r="A186" s="2">
        <v>45780</v>
      </c>
      <c r="B186" s="7"/>
      <c r="C186" s="7"/>
      <c r="D186" s="7">
        <f>SUMIFS(Vata_Sales[Final Price],Vata_Sales[Date],Daily_Cashbook11[[#This Row],[Date]])</f>
        <v>0</v>
      </c>
      <c r="E186" s="7">
        <f>SUMIFS(AMB_Bricks_Expance_Sheet[Amount],AMB_Bricks_Expance_Sheet[Date],Daily_Cashbook11[[#This Row],[Date]])</f>
        <v>0</v>
      </c>
      <c r="F186" s="8">
        <f>(Daily_Cashbook11[[#This Row],[Received Ammount office]]+Daily_Cashbook11[[#This Row],[From Sales]]+Daily_Cashbook11[[#This Row],[Coal Cost (Office)]])-Daily_Cashbook11[[#This Row],[Vata Total Cost]]</f>
        <v>0</v>
      </c>
      <c r="G186" s="1"/>
      <c r="H186" s="14"/>
    </row>
    <row r="187" spans="1:8" ht="21.75" customHeight="1" x14ac:dyDescent="0.25">
      <c r="A187" s="2">
        <v>45781</v>
      </c>
      <c r="B187" s="7"/>
      <c r="C187" s="7"/>
      <c r="D187" s="7">
        <f>SUMIFS(Vata_Sales[Final Price],Vata_Sales[Date],Daily_Cashbook11[[#This Row],[Date]])</f>
        <v>0</v>
      </c>
      <c r="E187" s="7">
        <f>SUMIFS(AMB_Bricks_Expance_Sheet[Amount],AMB_Bricks_Expance_Sheet[Date],Daily_Cashbook11[[#This Row],[Date]])</f>
        <v>0</v>
      </c>
      <c r="F187" s="8">
        <f>(Daily_Cashbook11[[#This Row],[Received Ammount office]]+Daily_Cashbook11[[#This Row],[From Sales]]+Daily_Cashbook11[[#This Row],[Coal Cost (Office)]])-Daily_Cashbook11[[#This Row],[Vata Total Cost]]</f>
        <v>0</v>
      </c>
      <c r="G187" s="1"/>
      <c r="H187" s="14"/>
    </row>
    <row r="188" spans="1:8" ht="21.75" customHeight="1" x14ac:dyDescent="0.25">
      <c r="A188" s="2">
        <v>45782</v>
      </c>
      <c r="B188" s="7"/>
      <c r="C188" s="7"/>
      <c r="D188" s="7">
        <f>SUMIFS(Vata_Sales[Final Price],Vata_Sales[Date],Daily_Cashbook11[[#This Row],[Date]])</f>
        <v>0</v>
      </c>
      <c r="E188" s="7">
        <f>SUMIFS(AMB_Bricks_Expance_Sheet[Amount],AMB_Bricks_Expance_Sheet[Date],Daily_Cashbook11[[#This Row],[Date]])</f>
        <v>0</v>
      </c>
      <c r="F188" s="8">
        <f>(Daily_Cashbook11[[#This Row],[Received Ammount office]]+Daily_Cashbook11[[#This Row],[From Sales]]+Daily_Cashbook11[[#This Row],[Coal Cost (Office)]])-Daily_Cashbook11[[#This Row],[Vata Total Cost]]</f>
        <v>0</v>
      </c>
      <c r="G188" s="1"/>
      <c r="H188" s="14"/>
    </row>
    <row r="189" spans="1:8" ht="21.75" customHeight="1" x14ac:dyDescent="0.25">
      <c r="A189" s="2">
        <v>45783</v>
      </c>
      <c r="B189" s="7"/>
      <c r="C189" s="7"/>
      <c r="D189" s="7">
        <f>SUMIFS(Vata_Sales[Final Price],Vata_Sales[Date],Daily_Cashbook11[[#This Row],[Date]])</f>
        <v>0</v>
      </c>
      <c r="E189" s="7">
        <f>SUMIFS(AMB_Bricks_Expance_Sheet[Amount],AMB_Bricks_Expance_Sheet[Date],Daily_Cashbook11[[#This Row],[Date]])</f>
        <v>0</v>
      </c>
      <c r="F189" s="8">
        <f>(Daily_Cashbook11[[#This Row],[Received Ammount office]]+Daily_Cashbook11[[#This Row],[From Sales]]+Daily_Cashbook11[[#This Row],[Coal Cost (Office)]])-Daily_Cashbook11[[#This Row],[Vata Total Cost]]</f>
        <v>0</v>
      </c>
      <c r="G189" s="1"/>
      <c r="H189" s="14"/>
    </row>
    <row r="190" spans="1:8" ht="21.75" customHeight="1" x14ac:dyDescent="0.25">
      <c r="A190" s="2">
        <v>45784</v>
      </c>
      <c r="B190" s="7"/>
      <c r="C190" s="7"/>
      <c r="D190" s="7">
        <f>SUMIFS(Vata_Sales[Final Price],Vata_Sales[Date],Daily_Cashbook11[[#This Row],[Date]])</f>
        <v>0</v>
      </c>
      <c r="E190" s="7">
        <f>SUMIFS(AMB_Bricks_Expance_Sheet[Amount],AMB_Bricks_Expance_Sheet[Date],Daily_Cashbook11[[#This Row],[Date]])</f>
        <v>0</v>
      </c>
      <c r="F190" s="8">
        <f>(Daily_Cashbook11[[#This Row],[Received Ammount office]]+Daily_Cashbook11[[#This Row],[From Sales]]+Daily_Cashbook11[[#This Row],[Coal Cost (Office)]])-Daily_Cashbook11[[#This Row],[Vata Total Cost]]</f>
        <v>0</v>
      </c>
      <c r="G190" s="1"/>
      <c r="H190" s="14"/>
    </row>
    <row r="191" spans="1:8" ht="21.75" customHeight="1" x14ac:dyDescent="0.25">
      <c r="A191" s="2">
        <v>45785</v>
      </c>
      <c r="B191" s="7"/>
      <c r="C191" s="7"/>
      <c r="D191" s="7">
        <f>SUMIFS(Vata_Sales[Final Price],Vata_Sales[Date],Daily_Cashbook11[[#This Row],[Date]])</f>
        <v>0</v>
      </c>
      <c r="E191" s="7">
        <f>SUMIFS(AMB_Bricks_Expance_Sheet[Amount],AMB_Bricks_Expance_Sheet[Date],Daily_Cashbook11[[#This Row],[Date]])</f>
        <v>0</v>
      </c>
      <c r="F191" s="8">
        <f>(Daily_Cashbook11[[#This Row],[Received Ammount office]]+Daily_Cashbook11[[#This Row],[From Sales]]+Daily_Cashbook11[[#This Row],[Coal Cost (Office)]])-Daily_Cashbook11[[#This Row],[Vata Total Cost]]</f>
        <v>0</v>
      </c>
      <c r="G191" s="1"/>
      <c r="H191" s="14"/>
    </row>
    <row r="192" spans="1:8" ht="21.75" customHeight="1" x14ac:dyDescent="0.25">
      <c r="A192" s="2">
        <v>45786</v>
      </c>
      <c r="B192" s="7"/>
      <c r="C192" s="7"/>
      <c r="D192" s="7">
        <f>SUMIFS(Vata_Sales[Final Price],Vata_Sales[Date],Daily_Cashbook11[[#This Row],[Date]])</f>
        <v>0</v>
      </c>
      <c r="E192" s="7">
        <f>SUMIFS(AMB_Bricks_Expance_Sheet[Amount],AMB_Bricks_Expance_Sheet[Date],Daily_Cashbook11[[#This Row],[Date]])</f>
        <v>0</v>
      </c>
      <c r="F192" s="8">
        <f>(Daily_Cashbook11[[#This Row],[Received Ammount office]]+Daily_Cashbook11[[#This Row],[From Sales]]+Daily_Cashbook11[[#This Row],[Coal Cost (Office)]])-Daily_Cashbook11[[#This Row],[Vata Total Cost]]</f>
        <v>0</v>
      </c>
      <c r="G192" s="1"/>
      <c r="H192" s="14"/>
    </row>
    <row r="193" spans="1:8" ht="21.75" customHeight="1" x14ac:dyDescent="0.25">
      <c r="A193" s="2">
        <v>45787</v>
      </c>
      <c r="B193" s="7"/>
      <c r="C193" s="7"/>
      <c r="D193" s="7">
        <f>SUMIFS(Vata_Sales[Final Price],Vata_Sales[Date],Daily_Cashbook11[[#This Row],[Date]])</f>
        <v>0</v>
      </c>
      <c r="E193" s="7">
        <f>SUMIFS(AMB_Bricks_Expance_Sheet[Amount],AMB_Bricks_Expance_Sheet[Date],Daily_Cashbook11[[#This Row],[Date]])</f>
        <v>0</v>
      </c>
      <c r="F193" s="8">
        <f>(Daily_Cashbook11[[#This Row],[Received Ammount office]]+Daily_Cashbook11[[#This Row],[From Sales]]+Daily_Cashbook11[[#This Row],[Coal Cost (Office)]])-Daily_Cashbook11[[#This Row],[Vata Total Cost]]</f>
        <v>0</v>
      </c>
      <c r="G193" s="1"/>
      <c r="H193" s="14"/>
    </row>
    <row r="194" spans="1:8" ht="21.75" customHeight="1" x14ac:dyDescent="0.25">
      <c r="A194" s="2">
        <v>45788</v>
      </c>
      <c r="B194" s="7"/>
      <c r="C194" s="7"/>
      <c r="D194" s="7">
        <f>SUMIFS(Vata_Sales[Final Price],Vata_Sales[Date],Daily_Cashbook11[[#This Row],[Date]])</f>
        <v>0</v>
      </c>
      <c r="E194" s="7">
        <f>SUMIFS(AMB_Bricks_Expance_Sheet[Amount],AMB_Bricks_Expance_Sheet[Date],Daily_Cashbook11[[#This Row],[Date]])</f>
        <v>0</v>
      </c>
      <c r="F194" s="8">
        <f>(Daily_Cashbook11[[#This Row],[Received Ammount office]]+Daily_Cashbook11[[#This Row],[From Sales]]+Daily_Cashbook11[[#This Row],[Coal Cost (Office)]])-Daily_Cashbook11[[#This Row],[Vata Total Cost]]</f>
        <v>0</v>
      </c>
      <c r="G194" s="1"/>
      <c r="H194" s="14"/>
    </row>
    <row r="195" spans="1:8" ht="21.75" customHeight="1" x14ac:dyDescent="0.25">
      <c r="A195" s="2">
        <v>45789</v>
      </c>
      <c r="B195" s="7"/>
      <c r="C195" s="7"/>
      <c r="D195" s="7">
        <f>SUMIFS(Vata_Sales[Final Price],Vata_Sales[Date],Daily_Cashbook11[[#This Row],[Date]])</f>
        <v>0</v>
      </c>
      <c r="E195" s="7">
        <f>SUMIFS(AMB_Bricks_Expance_Sheet[Amount],AMB_Bricks_Expance_Sheet[Date],Daily_Cashbook11[[#This Row],[Date]])</f>
        <v>0</v>
      </c>
      <c r="F195" s="8">
        <f>(Daily_Cashbook11[[#This Row],[Received Ammount office]]+Daily_Cashbook11[[#This Row],[From Sales]]+Daily_Cashbook11[[#This Row],[Coal Cost (Office)]])-Daily_Cashbook11[[#This Row],[Vata Total Cost]]</f>
        <v>0</v>
      </c>
      <c r="G195" s="1"/>
      <c r="H195" s="14"/>
    </row>
    <row r="196" spans="1:8" ht="21.75" customHeight="1" x14ac:dyDescent="0.25">
      <c r="A196" s="2">
        <v>45790</v>
      </c>
      <c r="B196" s="7"/>
      <c r="C196" s="7"/>
      <c r="D196" s="7">
        <f>SUMIFS(Vata_Sales[Final Price],Vata_Sales[Date],Daily_Cashbook11[[#This Row],[Date]])</f>
        <v>0</v>
      </c>
      <c r="E196" s="7">
        <f>SUMIFS(AMB_Bricks_Expance_Sheet[Amount],AMB_Bricks_Expance_Sheet[Date],Daily_Cashbook11[[#This Row],[Date]])</f>
        <v>0</v>
      </c>
      <c r="F196" s="8">
        <f>(Daily_Cashbook11[[#This Row],[Received Ammount office]]+Daily_Cashbook11[[#This Row],[From Sales]]+Daily_Cashbook11[[#This Row],[Coal Cost (Office)]])-Daily_Cashbook11[[#This Row],[Vata Total Cost]]</f>
        <v>0</v>
      </c>
      <c r="G196" s="1"/>
      <c r="H196" s="14"/>
    </row>
    <row r="197" spans="1:8" ht="21.75" customHeight="1" x14ac:dyDescent="0.25">
      <c r="A197" s="2">
        <v>45791</v>
      </c>
      <c r="B197" s="7"/>
      <c r="C197" s="7"/>
      <c r="D197" s="7">
        <f>SUMIFS(Vata_Sales[Final Price],Vata_Sales[Date],Daily_Cashbook11[[#This Row],[Date]])</f>
        <v>0</v>
      </c>
      <c r="E197" s="7">
        <f>SUMIFS(AMB_Bricks_Expance_Sheet[Amount],AMB_Bricks_Expance_Sheet[Date],Daily_Cashbook11[[#This Row],[Date]])</f>
        <v>0</v>
      </c>
      <c r="F197" s="8">
        <f>(Daily_Cashbook11[[#This Row],[Received Ammount office]]+Daily_Cashbook11[[#This Row],[From Sales]]+Daily_Cashbook11[[#This Row],[Coal Cost (Office)]])-Daily_Cashbook11[[#This Row],[Vata Total Cost]]</f>
        <v>0</v>
      </c>
      <c r="G197" s="1"/>
      <c r="H197" s="14"/>
    </row>
    <row r="198" spans="1:8" ht="21.75" customHeight="1" x14ac:dyDescent="0.25">
      <c r="A198" s="2">
        <v>45792</v>
      </c>
      <c r="B198" s="7"/>
      <c r="C198" s="7"/>
      <c r="D198" s="7">
        <f>SUMIFS(Vata_Sales[Final Price],Vata_Sales[Date],Daily_Cashbook11[[#This Row],[Date]])</f>
        <v>0</v>
      </c>
      <c r="E198" s="7">
        <f>SUMIFS(AMB_Bricks_Expance_Sheet[Amount],AMB_Bricks_Expance_Sheet[Date],Daily_Cashbook11[[#This Row],[Date]])</f>
        <v>0</v>
      </c>
      <c r="F198" s="8">
        <f>(Daily_Cashbook11[[#This Row],[Received Ammount office]]+Daily_Cashbook11[[#This Row],[From Sales]]+Daily_Cashbook11[[#This Row],[Coal Cost (Office)]])-Daily_Cashbook11[[#This Row],[Vata Total Cost]]</f>
        <v>0</v>
      </c>
      <c r="G198" s="1"/>
      <c r="H198" s="14"/>
    </row>
    <row r="199" spans="1:8" ht="21.75" customHeight="1" x14ac:dyDescent="0.25">
      <c r="A199" s="2">
        <v>45793</v>
      </c>
      <c r="B199" s="7"/>
      <c r="C199" s="7"/>
      <c r="D199" s="7">
        <f>SUMIFS(Vata_Sales[Final Price],Vata_Sales[Date],Daily_Cashbook11[[#This Row],[Date]])</f>
        <v>0</v>
      </c>
      <c r="E199" s="7">
        <f>SUMIFS(AMB_Bricks_Expance_Sheet[Amount],AMB_Bricks_Expance_Sheet[Date],Daily_Cashbook11[[#This Row],[Date]])</f>
        <v>0</v>
      </c>
      <c r="F199" s="8">
        <f>(Daily_Cashbook11[[#This Row],[Received Ammount office]]+Daily_Cashbook11[[#This Row],[From Sales]]+Daily_Cashbook11[[#This Row],[Coal Cost (Office)]])-Daily_Cashbook11[[#This Row],[Vata Total Cost]]</f>
        <v>0</v>
      </c>
      <c r="G199" s="1"/>
      <c r="H199" s="14"/>
    </row>
    <row r="200" spans="1:8" ht="21.75" customHeight="1" x14ac:dyDescent="0.25">
      <c r="A200" s="2">
        <v>45794</v>
      </c>
      <c r="B200" s="7"/>
      <c r="C200" s="7"/>
      <c r="D200" s="7">
        <f>SUMIFS(Vata_Sales[Final Price],Vata_Sales[Date],Daily_Cashbook11[[#This Row],[Date]])</f>
        <v>0</v>
      </c>
      <c r="E200" s="7">
        <f>SUMIFS(AMB_Bricks_Expance_Sheet[Amount],AMB_Bricks_Expance_Sheet[Date],Daily_Cashbook11[[#This Row],[Date]])</f>
        <v>0</v>
      </c>
      <c r="F200" s="8">
        <f>(Daily_Cashbook11[[#This Row],[Received Ammount office]]+Daily_Cashbook11[[#This Row],[From Sales]]+Daily_Cashbook11[[#This Row],[Coal Cost (Office)]])-Daily_Cashbook11[[#This Row],[Vata Total Cost]]</f>
        <v>0</v>
      </c>
      <c r="G200" s="1"/>
      <c r="H200" s="14"/>
    </row>
    <row r="201" spans="1:8" ht="21.75" customHeight="1" x14ac:dyDescent="0.25">
      <c r="A201" s="2">
        <v>45795</v>
      </c>
      <c r="B201" s="7"/>
      <c r="C201" s="7"/>
      <c r="D201" s="7">
        <f>SUMIFS(Vata_Sales[Final Price],Vata_Sales[Date],Daily_Cashbook11[[#This Row],[Date]])</f>
        <v>0</v>
      </c>
      <c r="E201" s="7">
        <f>SUMIFS(AMB_Bricks_Expance_Sheet[Amount],AMB_Bricks_Expance_Sheet[Date],Daily_Cashbook11[[#This Row],[Date]])</f>
        <v>0</v>
      </c>
      <c r="F201" s="8">
        <f>(Daily_Cashbook11[[#This Row],[Received Ammount office]]+Daily_Cashbook11[[#This Row],[From Sales]]+Daily_Cashbook11[[#This Row],[Coal Cost (Office)]])-Daily_Cashbook11[[#This Row],[Vata Total Cost]]</f>
        <v>0</v>
      </c>
      <c r="G201" s="1"/>
      <c r="H201" s="14"/>
    </row>
    <row r="202" spans="1:8" ht="21.75" customHeight="1" x14ac:dyDescent="0.25">
      <c r="A202" s="2">
        <v>45796</v>
      </c>
      <c r="B202" s="7"/>
      <c r="C202" s="7"/>
      <c r="D202" s="7">
        <f>SUMIFS(Vata_Sales[Final Price],Vata_Sales[Date],Daily_Cashbook11[[#This Row],[Date]])</f>
        <v>0</v>
      </c>
      <c r="E202" s="7">
        <f>SUMIFS(AMB_Bricks_Expance_Sheet[Amount],AMB_Bricks_Expance_Sheet[Date],Daily_Cashbook11[[#This Row],[Date]])</f>
        <v>0</v>
      </c>
      <c r="F202" s="8">
        <f>(Daily_Cashbook11[[#This Row],[Received Ammount office]]+Daily_Cashbook11[[#This Row],[From Sales]]+Daily_Cashbook11[[#This Row],[Coal Cost (Office)]])-Daily_Cashbook11[[#This Row],[Vata Total Cost]]</f>
        <v>0</v>
      </c>
      <c r="G202" s="1"/>
      <c r="H202" s="14"/>
    </row>
    <row r="203" spans="1:8" ht="21.75" customHeight="1" x14ac:dyDescent="0.25">
      <c r="A203" s="2">
        <v>45797</v>
      </c>
      <c r="B203" s="7"/>
      <c r="C203" s="7"/>
      <c r="D203" s="7">
        <f>SUMIFS(Vata_Sales[Final Price],Vata_Sales[Date],Daily_Cashbook11[[#This Row],[Date]])</f>
        <v>0</v>
      </c>
      <c r="E203" s="7">
        <f>SUMIFS(AMB_Bricks_Expance_Sheet[Amount],AMB_Bricks_Expance_Sheet[Date],Daily_Cashbook11[[#This Row],[Date]])</f>
        <v>0</v>
      </c>
      <c r="F203" s="8">
        <f>(Daily_Cashbook11[[#This Row],[Received Ammount office]]+Daily_Cashbook11[[#This Row],[From Sales]]+Daily_Cashbook11[[#This Row],[Coal Cost (Office)]])-Daily_Cashbook11[[#This Row],[Vata Total Cost]]</f>
        <v>0</v>
      </c>
      <c r="G203" s="1"/>
      <c r="H203" s="14"/>
    </row>
    <row r="204" spans="1:8" ht="21.75" customHeight="1" x14ac:dyDescent="0.25">
      <c r="A204" s="2">
        <v>45798</v>
      </c>
      <c r="B204" s="7"/>
      <c r="C204" s="7"/>
      <c r="D204" s="7">
        <f>SUMIFS(Vata_Sales[Final Price],Vata_Sales[Date],Daily_Cashbook11[[#This Row],[Date]])</f>
        <v>0</v>
      </c>
      <c r="E204" s="7">
        <f>SUMIFS(AMB_Bricks_Expance_Sheet[Amount],AMB_Bricks_Expance_Sheet[Date],Daily_Cashbook11[[#This Row],[Date]])</f>
        <v>0</v>
      </c>
      <c r="F204" s="8">
        <f>(Daily_Cashbook11[[#This Row],[Received Ammount office]]+Daily_Cashbook11[[#This Row],[From Sales]]+Daily_Cashbook11[[#This Row],[Coal Cost (Office)]])-Daily_Cashbook11[[#This Row],[Vata Total Cost]]</f>
        <v>0</v>
      </c>
      <c r="G204" s="1"/>
      <c r="H204" s="14"/>
    </row>
    <row r="205" spans="1:8" ht="21.75" customHeight="1" x14ac:dyDescent="0.25">
      <c r="A205" s="2">
        <v>45799</v>
      </c>
      <c r="B205" s="7"/>
      <c r="C205" s="7"/>
      <c r="D205" s="7">
        <f>SUMIFS(Vata_Sales[Final Price],Vata_Sales[Date],Daily_Cashbook11[[#This Row],[Date]])</f>
        <v>0</v>
      </c>
      <c r="E205" s="7">
        <f>SUMIFS(AMB_Bricks_Expance_Sheet[Amount],AMB_Bricks_Expance_Sheet[Date],Daily_Cashbook11[[#This Row],[Date]])</f>
        <v>0</v>
      </c>
      <c r="F205" s="8">
        <f>(Daily_Cashbook11[[#This Row],[Received Ammount office]]+Daily_Cashbook11[[#This Row],[From Sales]]+Daily_Cashbook11[[#This Row],[Coal Cost (Office)]])-Daily_Cashbook11[[#This Row],[Vata Total Cost]]</f>
        <v>0</v>
      </c>
      <c r="G205" s="1"/>
      <c r="H205" s="14"/>
    </row>
    <row r="206" spans="1:8" ht="21.75" customHeight="1" x14ac:dyDescent="0.25">
      <c r="A206" s="2">
        <v>45800</v>
      </c>
      <c r="B206" s="7"/>
      <c r="C206" s="7"/>
      <c r="D206" s="7">
        <f>SUMIFS(Vata_Sales[Final Price],Vata_Sales[Date],Daily_Cashbook11[[#This Row],[Date]])</f>
        <v>0</v>
      </c>
      <c r="E206" s="7">
        <f>SUMIFS(AMB_Bricks_Expance_Sheet[Amount],AMB_Bricks_Expance_Sheet[Date],Daily_Cashbook11[[#This Row],[Date]])</f>
        <v>0</v>
      </c>
      <c r="F206" s="8">
        <f>(Daily_Cashbook11[[#This Row],[Received Ammount office]]+Daily_Cashbook11[[#This Row],[From Sales]]+Daily_Cashbook11[[#This Row],[Coal Cost (Office)]])-Daily_Cashbook11[[#This Row],[Vata Total Cost]]</f>
        <v>0</v>
      </c>
      <c r="G206" s="1"/>
      <c r="H206" s="14"/>
    </row>
    <row r="207" spans="1:8" ht="21.75" customHeight="1" x14ac:dyDescent="0.25">
      <c r="A207" s="2">
        <v>45801</v>
      </c>
      <c r="B207" s="7"/>
      <c r="C207" s="7"/>
      <c r="D207" s="7">
        <f>SUMIFS(Vata_Sales[Final Price],Vata_Sales[Date],Daily_Cashbook11[[#This Row],[Date]])</f>
        <v>0</v>
      </c>
      <c r="E207" s="7">
        <f>SUMIFS(AMB_Bricks_Expance_Sheet[Amount],AMB_Bricks_Expance_Sheet[Date],Daily_Cashbook11[[#This Row],[Date]])</f>
        <v>0</v>
      </c>
      <c r="F207" s="8">
        <f>(Daily_Cashbook11[[#This Row],[Received Ammount office]]+Daily_Cashbook11[[#This Row],[From Sales]]+Daily_Cashbook11[[#This Row],[Coal Cost (Office)]])-Daily_Cashbook11[[#This Row],[Vata Total Cost]]</f>
        <v>0</v>
      </c>
      <c r="G207" s="1"/>
      <c r="H207" s="14"/>
    </row>
    <row r="208" spans="1:8" ht="21.75" customHeight="1" x14ac:dyDescent="0.25">
      <c r="A208" s="2">
        <v>45802</v>
      </c>
      <c r="B208" s="7"/>
      <c r="C208" s="7"/>
      <c r="D208" s="7">
        <f>SUMIFS(Vata_Sales[Final Price],Vata_Sales[Date],Daily_Cashbook11[[#This Row],[Date]])</f>
        <v>0</v>
      </c>
      <c r="E208" s="7">
        <f>SUMIFS(AMB_Bricks_Expance_Sheet[Amount],AMB_Bricks_Expance_Sheet[Date],Daily_Cashbook11[[#This Row],[Date]])</f>
        <v>0</v>
      </c>
      <c r="F208" s="8">
        <f>(Daily_Cashbook11[[#This Row],[Received Ammount office]]+Daily_Cashbook11[[#This Row],[From Sales]]+Daily_Cashbook11[[#This Row],[Coal Cost (Office)]])-Daily_Cashbook11[[#This Row],[Vata Total Cost]]</f>
        <v>0</v>
      </c>
      <c r="G208" s="1"/>
      <c r="H208" s="14"/>
    </row>
    <row r="209" spans="1:8" ht="21.75" customHeight="1" x14ac:dyDescent="0.25">
      <c r="A209" s="2">
        <v>45803</v>
      </c>
      <c r="B209" s="7"/>
      <c r="C209" s="7"/>
      <c r="D209" s="7">
        <f>SUMIFS(Vata_Sales[Final Price],Vata_Sales[Date],Daily_Cashbook11[[#This Row],[Date]])</f>
        <v>0</v>
      </c>
      <c r="E209" s="7">
        <f>SUMIFS(AMB_Bricks_Expance_Sheet[Amount],AMB_Bricks_Expance_Sheet[Date],Daily_Cashbook11[[#This Row],[Date]])</f>
        <v>0</v>
      </c>
      <c r="F209" s="8">
        <f>(Daily_Cashbook11[[#This Row],[Received Ammount office]]+Daily_Cashbook11[[#This Row],[From Sales]]+Daily_Cashbook11[[#This Row],[Coal Cost (Office)]])-Daily_Cashbook11[[#This Row],[Vata Total Cost]]</f>
        <v>0</v>
      </c>
      <c r="G209" s="1"/>
      <c r="H209" s="14"/>
    </row>
    <row r="210" spans="1:8" ht="21.75" customHeight="1" x14ac:dyDescent="0.25">
      <c r="A210" s="2">
        <v>45804</v>
      </c>
      <c r="B210" s="7"/>
      <c r="C210" s="7"/>
      <c r="D210" s="7">
        <f>SUMIFS(Vata_Sales[Final Price],Vata_Sales[Date],Daily_Cashbook11[[#This Row],[Date]])</f>
        <v>0</v>
      </c>
      <c r="E210" s="7">
        <f>SUMIFS(AMB_Bricks_Expance_Sheet[Amount],AMB_Bricks_Expance_Sheet[Date],Daily_Cashbook11[[#This Row],[Date]])</f>
        <v>0</v>
      </c>
      <c r="F210" s="8">
        <f>(Daily_Cashbook11[[#This Row],[Received Ammount office]]+Daily_Cashbook11[[#This Row],[From Sales]]+Daily_Cashbook11[[#This Row],[Coal Cost (Office)]])-Daily_Cashbook11[[#This Row],[Vata Total Cost]]</f>
        <v>0</v>
      </c>
      <c r="G210" s="1"/>
      <c r="H210" s="14"/>
    </row>
    <row r="211" spans="1:8" ht="21.75" customHeight="1" x14ac:dyDescent="0.25">
      <c r="A211" s="2">
        <v>45805</v>
      </c>
      <c r="B211" s="7"/>
      <c r="C211" s="7"/>
      <c r="D211" s="7">
        <f>SUMIFS(Vata_Sales[Final Price],Vata_Sales[Date],Daily_Cashbook11[[#This Row],[Date]])</f>
        <v>0</v>
      </c>
      <c r="E211" s="7">
        <f>SUMIFS(AMB_Bricks_Expance_Sheet[Amount],AMB_Bricks_Expance_Sheet[Date],Daily_Cashbook11[[#This Row],[Date]])</f>
        <v>0</v>
      </c>
      <c r="F211" s="8">
        <f>(Daily_Cashbook11[[#This Row],[Received Ammount office]]+Daily_Cashbook11[[#This Row],[From Sales]]+Daily_Cashbook11[[#This Row],[Coal Cost (Office)]])-Daily_Cashbook11[[#This Row],[Vata Total Cost]]</f>
        <v>0</v>
      </c>
      <c r="G211" s="1"/>
      <c r="H211" s="14"/>
    </row>
    <row r="212" spans="1:8" ht="21.75" customHeight="1" x14ac:dyDescent="0.25">
      <c r="A212" s="2">
        <v>45806</v>
      </c>
      <c r="B212" s="7"/>
      <c r="C212" s="7"/>
      <c r="D212" s="7">
        <f>SUMIFS(Vata_Sales[Final Price],Vata_Sales[Date],Daily_Cashbook11[[#This Row],[Date]])</f>
        <v>0</v>
      </c>
      <c r="E212" s="7">
        <f>SUMIFS(AMB_Bricks_Expance_Sheet[Amount],AMB_Bricks_Expance_Sheet[Date],Daily_Cashbook11[[#This Row],[Date]])</f>
        <v>0</v>
      </c>
      <c r="F212" s="8">
        <f>(Daily_Cashbook11[[#This Row],[Received Ammount office]]+Daily_Cashbook11[[#This Row],[From Sales]]+Daily_Cashbook11[[#This Row],[Coal Cost (Office)]])-Daily_Cashbook11[[#This Row],[Vata Total Cost]]</f>
        <v>0</v>
      </c>
      <c r="G212" s="1"/>
      <c r="H212" s="14"/>
    </row>
    <row r="213" spans="1:8" ht="21.75" customHeight="1" x14ac:dyDescent="0.25">
      <c r="A213" s="2">
        <v>45807</v>
      </c>
      <c r="B213" s="7"/>
      <c r="C213" s="7"/>
      <c r="D213" s="7">
        <f>SUMIFS(Vata_Sales[Final Price],Vata_Sales[Date],Daily_Cashbook11[[#This Row],[Date]])</f>
        <v>0</v>
      </c>
      <c r="E213" s="7">
        <f>SUMIFS(AMB_Bricks_Expance_Sheet[Amount],AMB_Bricks_Expance_Sheet[Date],Daily_Cashbook11[[#This Row],[Date]])</f>
        <v>0</v>
      </c>
      <c r="F213" s="8">
        <f>(Daily_Cashbook11[[#This Row],[Received Ammount office]]+Daily_Cashbook11[[#This Row],[From Sales]]+Daily_Cashbook11[[#This Row],[Coal Cost (Office)]])-Daily_Cashbook11[[#This Row],[Vata Total Cost]]</f>
        <v>0</v>
      </c>
      <c r="G213" s="1"/>
      <c r="H213" s="14"/>
    </row>
    <row r="214" spans="1:8" ht="21.75" customHeight="1" x14ac:dyDescent="0.25">
      <c r="A214" s="2">
        <v>45808</v>
      </c>
      <c r="B214" s="7"/>
      <c r="C214" s="7"/>
      <c r="D214" s="7">
        <f>SUMIFS(Vata_Sales[Final Price],Vata_Sales[Date],Daily_Cashbook11[[#This Row],[Date]])</f>
        <v>0</v>
      </c>
      <c r="E214" s="7">
        <f>SUMIFS(AMB_Bricks_Expance_Sheet[Amount],AMB_Bricks_Expance_Sheet[Date],Daily_Cashbook11[[#This Row],[Date]])</f>
        <v>0</v>
      </c>
      <c r="F214" s="8">
        <f>(Daily_Cashbook11[[#This Row],[Received Ammount office]]+Daily_Cashbook11[[#This Row],[From Sales]]+Daily_Cashbook11[[#This Row],[Coal Cost (Office)]])-Daily_Cashbook11[[#This Row],[Vata Total Cost]]</f>
        <v>0</v>
      </c>
      <c r="G214" s="1"/>
      <c r="H214" s="14"/>
    </row>
    <row r="215" spans="1:8" ht="21.75" customHeight="1" x14ac:dyDescent="0.25">
      <c r="A215" s="2">
        <v>45809</v>
      </c>
      <c r="B215" s="7"/>
      <c r="C215" s="7"/>
      <c r="D215" s="7">
        <f>SUMIFS(Vata_Sales[Final Price],Vata_Sales[Date],Daily_Cashbook11[[#This Row],[Date]])</f>
        <v>0</v>
      </c>
      <c r="E215" s="7">
        <f>SUMIFS(AMB_Bricks_Expance_Sheet[Amount],AMB_Bricks_Expance_Sheet[Date],Daily_Cashbook11[[#This Row],[Date]])</f>
        <v>0</v>
      </c>
      <c r="F215" s="8">
        <f>(Daily_Cashbook11[[#This Row],[Received Ammount office]]+Daily_Cashbook11[[#This Row],[From Sales]]+Daily_Cashbook11[[#This Row],[Coal Cost (Office)]])-Daily_Cashbook11[[#This Row],[Vata Total Cost]]</f>
        <v>0</v>
      </c>
      <c r="G215" s="1"/>
      <c r="H215" s="14"/>
    </row>
    <row r="216" spans="1:8" ht="21.75" customHeight="1" x14ac:dyDescent="0.25">
      <c r="A216" s="2">
        <v>45810</v>
      </c>
      <c r="B216" s="7"/>
      <c r="C216" s="7"/>
      <c r="D216" s="7">
        <f>SUMIFS(Vata_Sales[Final Price],Vata_Sales[Date],Daily_Cashbook11[[#This Row],[Date]])</f>
        <v>0</v>
      </c>
      <c r="E216" s="7">
        <f>SUMIFS(AMB_Bricks_Expance_Sheet[Amount],AMB_Bricks_Expance_Sheet[Date],Daily_Cashbook11[[#This Row],[Date]])</f>
        <v>0</v>
      </c>
      <c r="F216" s="8">
        <f>(Daily_Cashbook11[[#This Row],[Received Ammount office]]+Daily_Cashbook11[[#This Row],[From Sales]]+Daily_Cashbook11[[#This Row],[Coal Cost (Office)]])-Daily_Cashbook11[[#This Row],[Vata Total Cost]]</f>
        <v>0</v>
      </c>
      <c r="G216" s="1"/>
      <c r="H216" s="14"/>
    </row>
    <row r="217" spans="1:8" ht="21.75" customHeight="1" x14ac:dyDescent="0.25">
      <c r="A217" s="2">
        <v>45811</v>
      </c>
      <c r="B217" s="7"/>
      <c r="C217" s="7"/>
      <c r="D217" s="7">
        <f>SUMIFS(Vata_Sales[Final Price],Vata_Sales[Date],Daily_Cashbook11[[#This Row],[Date]])</f>
        <v>0</v>
      </c>
      <c r="E217" s="7">
        <f>SUMIFS(AMB_Bricks_Expance_Sheet[Amount],AMB_Bricks_Expance_Sheet[Date],Daily_Cashbook11[[#This Row],[Date]])</f>
        <v>0</v>
      </c>
      <c r="F217" s="8">
        <f>(Daily_Cashbook11[[#This Row],[Received Ammount office]]+Daily_Cashbook11[[#This Row],[From Sales]]+Daily_Cashbook11[[#This Row],[Coal Cost (Office)]])-Daily_Cashbook11[[#This Row],[Vata Total Cost]]</f>
        <v>0</v>
      </c>
      <c r="G217" s="1"/>
      <c r="H217" s="14"/>
    </row>
    <row r="218" spans="1:8" ht="21.75" customHeight="1" x14ac:dyDescent="0.25">
      <c r="A218" s="2">
        <v>45812</v>
      </c>
      <c r="B218" s="7"/>
      <c r="C218" s="7"/>
      <c r="D218" s="7">
        <f>SUMIFS(Vata_Sales[Final Price],Vata_Sales[Date],Daily_Cashbook11[[#This Row],[Date]])</f>
        <v>0</v>
      </c>
      <c r="E218" s="7">
        <f>SUMIFS(AMB_Bricks_Expance_Sheet[Amount],AMB_Bricks_Expance_Sheet[Date],Daily_Cashbook11[[#This Row],[Date]])</f>
        <v>0</v>
      </c>
      <c r="F218" s="8">
        <f>(Daily_Cashbook11[[#This Row],[Received Ammount office]]+Daily_Cashbook11[[#This Row],[From Sales]]+Daily_Cashbook11[[#This Row],[Coal Cost (Office)]])-Daily_Cashbook11[[#This Row],[Vata Total Cost]]</f>
        <v>0</v>
      </c>
      <c r="G218" s="1"/>
      <c r="H218" s="14"/>
    </row>
    <row r="219" spans="1:8" ht="21.75" customHeight="1" x14ac:dyDescent="0.25">
      <c r="A219" s="2">
        <v>45813</v>
      </c>
      <c r="B219" s="7"/>
      <c r="C219" s="7"/>
      <c r="D219" s="7">
        <f>SUMIFS(Vata_Sales[Final Price],Vata_Sales[Date],Daily_Cashbook11[[#This Row],[Date]])</f>
        <v>0</v>
      </c>
      <c r="E219" s="7">
        <f>SUMIFS(AMB_Bricks_Expance_Sheet[Amount],AMB_Bricks_Expance_Sheet[Date],Daily_Cashbook11[[#This Row],[Date]])</f>
        <v>0</v>
      </c>
      <c r="F219" s="8">
        <f>(Daily_Cashbook11[[#This Row],[Received Ammount office]]+Daily_Cashbook11[[#This Row],[From Sales]]+Daily_Cashbook11[[#This Row],[Coal Cost (Office)]])-Daily_Cashbook11[[#This Row],[Vata Total Cost]]</f>
        <v>0</v>
      </c>
      <c r="G219" s="1"/>
      <c r="H219" s="14"/>
    </row>
    <row r="220" spans="1:8" ht="21.75" customHeight="1" x14ac:dyDescent="0.25">
      <c r="A220" s="2">
        <v>45814</v>
      </c>
      <c r="B220" s="7"/>
      <c r="C220" s="7"/>
      <c r="D220" s="7">
        <f>SUMIFS(Vata_Sales[Final Price],Vata_Sales[Date],Daily_Cashbook11[[#This Row],[Date]])</f>
        <v>0</v>
      </c>
      <c r="E220" s="7">
        <f>SUMIFS(AMB_Bricks_Expance_Sheet[Amount],AMB_Bricks_Expance_Sheet[Date],Daily_Cashbook11[[#This Row],[Date]])</f>
        <v>0</v>
      </c>
      <c r="F220" s="8">
        <f>(Daily_Cashbook11[[#This Row],[Received Ammount office]]+Daily_Cashbook11[[#This Row],[From Sales]]+Daily_Cashbook11[[#This Row],[Coal Cost (Office)]])-Daily_Cashbook11[[#This Row],[Vata Total Cost]]</f>
        <v>0</v>
      </c>
      <c r="G220" s="1"/>
      <c r="H220" s="14"/>
    </row>
    <row r="221" spans="1:8" ht="21.75" customHeight="1" x14ac:dyDescent="0.25">
      <c r="A221" s="2">
        <v>45815</v>
      </c>
      <c r="B221" s="7"/>
      <c r="C221" s="7"/>
      <c r="D221" s="7">
        <f>SUMIFS(Vata_Sales[Final Price],Vata_Sales[Date],Daily_Cashbook11[[#This Row],[Date]])</f>
        <v>0</v>
      </c>
      <c r="E221" s="7">
        <f>SUMIFS(AMB_Bricks_Expance_Sheet[Amount],AMB_Bricks_Expance_Sheet[Date],Daily_Cashbook11[[#This Row],[Date]])</f>
        <v>0</v>
      </c>
      <c r="F221" s="8">
        <f>(Daily_Cashbook11[[#This Row],[Received Ammount office]]+Daily_Cashbook11[[#This Row],[From Sales]]+Daily_Cashbook11[[#This Row],[Coal Cost (Office)]])-Daily_Cashbook11[[#This Row],[Vata Total Cost]]</f>
        <v>0</v>
      </c>
      <c r="G221" s="1"/>
      <c r="H221" s="14"/>
    </row>
    <row r="222" spans="1:8" ht="21.75" customHeight="1" x14ac:dyDescent="0.25">
      <c r="A222" s="2">
        <v>45816</v>
      </c>
      <c r="B222" s="7"/>
      <c r="C222" s="7"/>
      <c r="D222" s="7">
        <f>SUMIFS(Vata_Sales[Final Price],Vata_Sales[Date],Daily_Cashbook11[[#This Row],[Date]])</f>
        <v>0</v>
      </c>
      <c r="E222" s="7">
        <f>SUMIFS(AMB_Bricks_Expance_Sheet[Amount],AMB_Bricks_Expance_Sheet[Date],Daily_Cashbook11[[#This Row],[Date]])</f>
        <v>0</v>
      </c>
      <c r="F222" s="8">
        <f>(Daily_Cashbook11[[#This Row],[Received Ammount office]]+Daily_Cashbook11[[#This Row],[From Sales]]+Daily_Cashbook11[[#This Row],[Coal Cost (Office)]])-Daily_Cashbook11[[#This Row],[Vata Total Cost]]</f>
        <v>0</v>
      </c>
      <c r="G222" s="1"/>
      <c r="H222" s="14"/>
    </row>
    <row r="223" spans="1:8" ht="21.75" customHeight="1" x14ac:dyDescent="0.25">
      <c r="A223" s="2">
        <v>45817</v>
      </c>
      <c r="B223" s="7"/>
      <c r="C223" s="7"/>
      <c r="D223" s="7">
        <f>SUMIFS(Vata_Sales[Final Price],Vata_Sales[Date],Daily_Cashbook11[[#This Row],[Date]])</f>
        <v>0</v>
      </c>
      <c r="E223" s="7">
        <f>SUMIFS(AMB_Bricks_Expance_Sheet[Amount],AMB_Bricks_Expance_Sheet[Date],Daily_Cashbook11[[#This Row],[Date]])</f>
        <v>0</v>
      </c>
      <c r="F223" s="8">
        <f>(Daily_Cashbook11[[#This Row],[Received Ammount office]]+Daily_Cashbook11[[#This Row],[From Sales]]+Daily_Cashbook11[[#This Row],[Coal Cost (Office)]])-Daily_Cashbook11[[#This Row],[Vata Total Cost]]</f>
        <v>0</v>
      </c>
      <c r="G223" s="1"/>
      <c r="H223" s="14"/>
    </row>
    <row r="224" spans="1:8" ht="21.75" customHeight="1" x14ac:dyDescent="0.25">
      <c r="A224" s="2">
        <v>45818</v>
      </c>
      <c r="B224" s="7"/>
      <c r="C224" s="7"/>
      <c r="D224" s="7">
        <f>SUMIFS(Vata_Sales[Final Price],Vata_Sales[Date],Daily_Cashbook11[[#This Row],[Date]])</f>
        <v>0</v>
      </c>
      <c r="E224" s="7">
        <f>SUMIFS(AMB_Bricks_Expance_Sheet[Amount],AMB_Bricks_Expance_Sheet[Date],Daily_Cashbook11[[#This Row],[Date]])</f>
        <v>0</v>
      </c>
      <c r="F224" s="8">
        <f>(Daily_Cashbook11[[#This Row],[Received Ammount office]]+Daily_Cashbook11[[#This Row],[From Sales]]+Daily_Cashbook11[[#This Row],[Coal Cost (Office)]])-Daily_Cashbook11[[#This Row],[Vata Total Cost]]</f>
        <v>0</v>
      </c>
      <c r="G224" s="1"/>
      <c r="H224" s="14"/>
    </row>
    <row r="225" spans="1:8" ht="21.75" customHeight="1" x14ac:dyDescent="0.25">
      <c r="A225" s="2">
        <v>45819</v>
      </c>
      <c r="B225" s="7"/>
      <c r="C225" s="7"/>
      <c r="D225" s="7">
        <f>SUMIFS(Vata_Sales[Final Price],Vata_Sales[Date],Daily_Cashbook11[[#This Row],[Date]])</f>
        <v>0</v>
      </c>
      <c r="E225" s="7">
        <f>SUMIFS(AMB_Bricks_Expance_Sheet[Amount],AMB_Bricks_Expance_Sheet[Date],Daily_Cashbook11[[#This Row],[Date]])</f>
        <v>0</v>
      </c>
      <c r="F225" s="8">
        <f>(Daily_Cashbook11[[#This Row],[Received Ammount office]]+Daily_Cashbook11[[#This Row],[From Sales]]+Daily_Cashbook11[[#This Row],[Coal Cost (Office)]])-Daily_Cashbook11[[#This Row],[Vata Total Cost]]</f>
        <v>0</v>
      </c>
      <c r="G225" s="1"/>
      <c r="H225" s="14"/>
    </row>
    <row r="226" spans="1:8" ht="21.75" customHeight="1" x14ac:dyDescent="0.25">
      <c r="A226" s="2">
        <v>45820</v>
      </c>
      <c r="B226" s="7"/>
      <c r="C226" s="7"/>
      <c r="D226" s="7">
        <f>SUMIFS(Vata_Sales[Final Price],Vata_Sales[Date],Daily_Cashbook11[[#This Row],[Date]])</f>
        <v>0</v>
      </c>
      <c r="E226" s="7">
        <f>SUMIFS(AMB_Bricks_Expance_Sheet[Amount],AMB_Bricks_Expance_Sheet[Date],Daily_Cashbook11[[#This Row],[Date]])</f>
        <v>0</v>
      </c>
      <c r="F226" s="8">
        <f>(Daily_Cashbook11[[#This Row],[Received Ammount office]]+Daily_Cashbook11[[#This Row],[From Sales]]+Daily_Cashbook11[[#This Row],[Coal Cost (Office)]])-Daily_Cashbook11[[#This Row],[Vata Total Cost]]</f>
        <v>0</v>
      </c>
      <c r="G226" s="1"/>
      <c r="H226" s="14"/>
    </row>
    <row r="227" spans="1:8" ht="21.75" customHeight="1" x14ac:dyDescent="0.25">
      <c r="A227" s="2">
        <v>45821</v>
      </c>
      <c r="B227" s="7"/>
      <c r="C227" s="7"/>
      <c r="D227" s="7">
        <f>SUMIFS(Vata_Sales[Final Price],Vata_Sales[Date],Daily_Cashbook11[[#This Row],[Date]])</f>
        <v>0</v>
      </c>
      <c r="E227" s="7">
        <f>SUMIFS(AMB_Bricks_Expance_Sheet[Amount],AMB_Bricks_Expance_Sheet[Date],Daily_Cashbook11[[#This Row],[Date]])</f>
        <v>0</v>
      </c>
      <c r="F227" s="8">
        <f>(Daily_Cashbook11[[#This Row],[Received Ammount office]]+Daily_Cashbook11[[#This Row],[From Sales]]+Daily_Cashbook11[[#This Row],[Coal Cost (Office)]])-Daily_Cashbook11[[#This Row],[Vata Total Cost]]</f>
        <v>0</v>
      </c>
      <c r="G227" s="1"/>
      <c r="H227" s="14"/>
    </row>
    <row r="228" spans="1:8" ht="21.75" customHeight="1" x14ac:dyDescent="0.25">
      <c r="A228" s="2">
        <v>45822</v>
      </c>
      <c r="B228" s="7"/>
      <c r="C228" s="7"/>
      <c r="D228" s="7">
        <f>SUMIFS(Vata_Sales[Final Price],Vata_Sales[Date],Daily_Cashbook11[[#This Row],[Date]])</f>
        <v>0</v>
      </c>
      <c r="E228" s="7">
        <f>SUMIFS(AMB_Bricks_Expance_Sheet[Amount],AMB_Bricks_Expance_Sheet[Date],Daily_Cashbook11[[#This Row],[Date]])</f>
        <v>0</v>
      </c>
      <c r="F228" s="8">
        <f>(Daily_Cashbook11[[#This Row],[Received Ammount office]]+Daily_Cashbook11[[#This Row],[From Sales]]+Daily_Cashbook11[[#This Row],[Coal Cost (Office)]])-Daily_Cashbook11[[#This Row],[Vata Total Cost]]</f>
        <v>0</v>
      </c>
      <c r="G228" s="1"/>
      <c r="H228" s="14"/>
    </row>
    <row r="229" spans="1:8" ht="21.75" customHeight="1" x14ac:dyDescent="0.25">
      <c r="A229" s="2">
        <v>45823</v>
      </c>
      <c r="B229" s="7"/>
      <c r="C229" s="7"/>
      <c r="D229" s="7">
        <f>SUMIFS(Vata_Sales[Final Price],Vata_Sales[Date],Daily_Cashbook11[[#This Row],[Date]])</f>
        <v>0</v>
      </c>
      <c r="E229" s="7">
        <f>SUMIFS(AMB_Bricks_Expance_Sheet[Amount],AMB_Bricks_Expance_Sheet[Date],Daily_Cashbook11[[#This Row],[Date]])</f>
        <v>0</v>
      </c>
      <c r="F229" s="8">
        <f>(Daily_Cashbook11[[#This Row],[Received Ammount office]]+Daily_Cashbook11[[#This Row],[From Sales]]+Daily_Cashbook11[[#This Row],[Coal Cost (Office)]])-Daily_Cashbook11[[#This Row],[Vata Total Cost]]</f>
        <v>0</v>
      </c>
      <c r="G229" s="1"/>
      <c r="H229" s="14"/>
    </row>
    <row r="230" spans="1:8" ht="21.75" customHeight="1" x14ac:dyDescent="0.25">
      <c r="A230" s="2">
        <v>45824</v>
      </c>
      <c r="B230" s="7"/>
      <c r="C230" s="7"/>
      <c r="D230" s="7">
        <f>SUMIFS(Vata_Sales[Final Price],Vata_Sales[Date],Daily_Cashbook11[[#This Row],[Date]])</f>
        <v>0</v>
      </c>
      <c r="E230" s="7">
        <f>SUMIFS(AMB_Bricks_Expance_Sheet[Amount],AMB_Bricks_Expance_Sheet[Date],Daily_Cashbook11[[#This Row],[Date]])</f>
        <v>0</v>
      </c>
      <c r="F230" s="8">
        <f>(Daily_Cashbook11[[#This Row],[Received Ammount office]]+Daily_Cashbook11[[#This Row],[From Sales]]+Daily_Cashbook11[[#This Row],[Coal Cost (Office)]])-Daily_Cashbook11[[#This Row],[Vata Total Cost]]</f>
        <v>0</v>
      </c>
      <c r="G230" s="1"/>
      <c r="H230" s="14"/>
    </row>
    <row r="231" spans="1:8" ht="21.75" customHeight="1" x14ac:dyDescent="0.25">
      <c r="A231" s="2">
        <v>45825</v>
      </c>
      <c r="B231" s="7"/>
      <c r="C231" s="7"/>
      <c r="D231" s="7">
        <f>SUMIFS(Vata_Sales[Final Price],Vata_Sales[Date],Daily_Cashbook11[[#This Row],[Date]])</f>
        <v>0</v>
      </c>
      <c r="E231" s="7">
        <f>SUMIFS(AMB_Bricks_Expance_Sheet[Amount],AMB_Bricks_Expance_Sheet[Date],Daily_Cashbook11[[#This Row],[Date]])</f>
        <v>0</v>
      </c>
      <c r="F231" s="8">
        <f>(Daily_Cashbook11[[#This Row],[Received Ammount office]]+Daily_Cashbook11[[#This Row],[From Sales]]+Daily_Cashbook11[[#This Row],[Coal Cost (Office)]])-Daily_Cashbook11[[#This Row],[Vata Total Cost]]</f>
        <v>0</v>
      </c>
      <c r="G231" s="1"/>
      <c r="H231" s="14"/>
    </row>
    <row r="232" spans="1:8" ht="21.75" customHeight="1" x14ac:dyDescent="0.25">
      <c r="A232" s="2">
        <v>45826</v>
      </c>
      <c r="B232" s="7"/>
      <c r="C232" s="7"/>
      <c r="D232" s="7">
        <f>SUMIFS(Vata_Sales[Final Price],Vata_Sales[Date],Daily_Cashbook11[[#This Row],[Date]])</f>
        <v>0</v>
      </c>
      <c r="E232" s="7">
        <f>SUMIFS(AMB_Bricks_Expance_Sheet[Amount],AMB_Bricks_Expance_Sheet[Date],Daily_Cashbook11[[#This Row],[Date]])</f>
        <v>0</v>
      </c>
      <c r="F232" s="8">
        <f>(Daily_Cashbook11[[#This Row],[Received Ammount office]]+Daily_Cashbook11[[#This Row],[From Sales]]+Daily_Cashbook11[[#This Row],[Coal Cost (Office)]])-Daily_Cashbook11[[#This Row],[Vata Total Cost]]</f>
        <v>0</v>
      </c>
      <c r="G232" s="1"/>
      <c r="H232" s="14"/>
    </row>
    <row r="233" spans="1:8" ht="21.75" customHeight="1" x14ac:dyDescent="0.25">
      <c r="A233" s="2">
        <v>45827</v>
      </c>
      <c r="B233" s="7"/>
      <c r="C233" s="7"/>
      <c r="D233" s="7">
        <f>SUMIFS(Vata_Sales[Final Price],Vata_Sales[Date],Daily_Cashbook11[[#This Row],[Date]])</f>
        <v>0</v>
      </c>
      <c r="E233" s="7">
        <f>SUMIFS(AMB_Bricks_Expance_Sheet[Amount],AMB_Bricks_Expance_Sheet[Date],Daily_Cashbook11[[#This Row],[Date]])</f>
        <v>0</v>
      </c>
      <c r="F233" s="8">
        <f>(Daily_Cashbook11[[#This Row],[Received Ammount office]]+Daily_Cashbook11[[#This Row],[From Sales]]+Daily_Cashbook11[[#This Row],[Coal Cost (Office)]])-Daily_Cashbook11[[#This Row],[Vata Total Cost]]</f>
        <v>0</v>
      </c>
      <c r="G233" s="1"/>
      <c r="H233" s="14"/>
    </row>
    <row r="234" spans="1:8" ht="21.75" customHeight="1" x14ac:dyDescent="0.25">
      <c r="A234" s="2">
        <v>45828</v>
      </c>
      <c r="B234" s="7"/>
      <c r="C234" s="7"/>
      <c r="D234" s="7">
        <f>SUMIFS(Vata_Sales[Final Price],Vata_Sales[Date],Daily_Cashbook11[[#This Row],[Date]])</f>
        <v>0</v>
      </c>
      <c r="E234" s="7">
        <f>SUMIFS(AMB_Bricks_Expance_Sheet[Amount],AMB_Bricks_Expance_Sheet[Date],Daily_Cashbook11[[#This Row],[Date]])</f>
        <v>0</v>
      </c>
      <c r="F234" s="8">
        <f>(Daily_Cashbook11[[#This Row],[Received Ammount office]]+Daily_Cashbook11[[#This Row],[From Sales]]+Daily_Cashbook11[[#This Row],[Coal Cost (Office)]])-Daily_Cashbook11[[#This Row],[Vata Total Cost]]</f>
        <v>0</v>
      </c>
      <c r="G234" s="1"/>
      <c r="H234" s="14"/>
    </row>
    <row r="235" spans="1:8" ht="21.75" customHeight="1" x14ac:dyDescent="0.25">
      <c r="A235" s="2">
        <v>45829</v>
      </c>
      <c r="B235" s="7"/>
      <c r="C235" s="7"/>
      <c r="D235" s="7">
        <f>SUMIFS(Vata_Sales[Final Price],Vata_Sales[Date],Daily_Cashbook11[[#This Row],[Date]])</f>
        <v>0</v>
      </c>
      <c r="E235" s="7">
        <f>SUMIFS(AMB_Bricks_Expance_Sheet[Amount],AMB_Bricks_Expance_Sheet[Date],Daily_Cashbook11[[#This Row],[Date]])</f>
        <v>0</v>
      </c>
      <c r="F235" s="8">
        <f>(Daily_Cashbook11[[#This Row],[Received Ammount office]]+Daily_Cashbook11[[#This Row],[From Sales]]+Daily_Cashbook11[[#This Row],[Coal Cost (Office)]])-Daily_Cashbook11[[#This Row],[Vata Total Cost]]</f>
        <v>0</v>
      </c>
      <c r="G235" s="1"/>
      <c r="H235" s="14"/>
    </row>
    <row r="236" spans="1:8" ht="21.75" customHeight="1" x14ac:dyDescent="0.25">
      <c r="A236" s="2">
        <v>45830</v>
      </c>
      <c r="B236" s="7"/>
      <c r="C236" s="7"/>
      <c r="D236" s="7">
        <f>SUMIFS(Vata_Sales[Final Price],Vata_Sales[Date],Daily_Cashbook11[[#This Row],[Date]])</f>
        <v>0</v>
      </c>
      <c r="E236" s="7">
        <f>SUMIFS(AMB_Bricks_Expance_Sheet[Amount],AMB_Bricks_Expance_Sheet[Date],Daily_Cashbook11[[#This Row],[Date]])</f>
        <v>0</v>
      </c>
      <c r="F236" s="8">
        <f>(Daily_Cashbook11[[#This Row],[Received Ammount office]]+Daily_Cashbook11[[#This Row],[From Sales]]+Daily_Cashbook11[[#This Row],[Coal Cost (Office)]])-Daily_Cashbook11[[#This Row],[Vata Total Cost]]</f>
        <v>0</v>
      </c>
      <c r="G236" s="1"/>
      <c r="H236" s="14"/>
    </row>
    <row r="237" spans="1:8" ht="21.75" customHeight="1" x14ac:dyDescent="0.25">
      <c r="A237" s="2">
        <v>45831</v>
      </c>
      <c r="B237" s="7"/>
      <c r="C237" s="7"/>
      <c r="D237" s="7">
        <f>SUMIFS(Vata_Sales[Final Price],Vata_Sales[Date],Daily_Cashbook11[[#This Row],[Date]])</f>
        <v>0</v>
      </c>
      <c r="E237" s="7">
        <f>SUMIFS(AMB_Bricks_Expance_Sheet[Amount],AMB_Bricks_Expance_Sheet[Date],Daily_Cashbook11[[#This Row],[Date]])</f>
        <v>0</v>
      </c>
      <c r="F237" s="8">
        <f>(Daily_Cashbook11[[#This Row],[Received Ammount office]]+Daily_Cashbook11[[#This Row],[From Sales]]+Daily_Cashbook11[[#This Row],[Coal Cost (Office)]])-Daily_Cashbook11[[#This Row],[Vata Total Cost]]</f>
        <v>0</v>
      </c>
      <c r="G237" s="1"/>
      <c r="H237" s="14"/>
    </row>
    <row r="238" spans="1:8" ht="21.75" customHeight="1" x14ac:dyDescent="0.25">
      <c r="A238" s="2">
        <v>45832</v>
      </c>
      <c r="B238" s="7"/>
      <c r="C238" s="7"/>
      <c r="D238" s="7">
        <f>SUMIFS(Vata_Sales[Final Price],Vata_Sales[Date],Daily_Cashbook11[[#This Row],[Date]])</f>
        <v>0</v>
      </c>
      <c r="E238" s="7">
        <f>SUMIFS(AMB_Bricks_Expance_Sheet[Amount],AMB_Bricks_Expance_Sheet[Date],Daily_Cashbook11[[#This Row],[Date]])</f>
        <v>0</v>
      </c>
      <c r="F238" s="8">
        <f>(Daily_Cashbook11[[#This Row],[Received Ammount office]]+Daily_Cashbook11[[#This Row],[From Sales]]+Daily_Cashbook11[[#This Row],[Coal Cost (Office)]])-Daily_Cashbook11[[#This Row],[Vata Total Cost]]</f>
        <v>0</v>
      </c>
      <c r="G238" s="1"/>
      <c r="H238" s="14"/>
    </row>
    <row r="239" spans="1:8" ht="21.75" customHeight="1" x14ac:dyDescent="0.25">
      <c r="A239" s="2">
        <v>45833</v>
      </c>
      <c r="B239" s="7"/>
      <c r="C239" s="7"/>
      <c r="D239" s="7">
        <f>SUMIFS(Vata_Sales[Final Price],Vata_Sales[Date],Daily_Cashbook11[[#This Row],[Date]])</f>
        <v>0</v>
      </c>
      <c r="E239" s="7">
        <f>SUMIFS(AMB_Bricks_Expance_Sheet[Amount],AMB_Bricks_Expance_Sheet[Date],Daily_Cashbook11[[#This Row],[Date]])</f>
        <v>0</v>
      </c>
      <c r="F239" s="8">
        <f>(Daily_Cashbook11[[#This Row],[Received Ammount office]]+Daily_Cashbook11[[#This Row],[From Sales]]+Daily_Cashbook11[[#This Row],[Coal Cost (Office)]])-Daily_Cashbook11[[#This Row],[Vata Total Cost]]</f>
        <v>0</v>
      </c>
      <c r="G239" s="1"/>
      <c r="H239" s="14"/>
    </row>
    <row r="240" spans="1:8" ht="21.75" customHeight="1" x14ac:dyDescent="0.25">
      <c r="A240" s="2">
        <v>45834</v>
      </c>
      <c r="B240" s="7"/>
      <c r="C240" s="7"/>
      <c r="D240" s="7">
        <f>SUMIFS(Vata_Sales[Final Price],Vata_Sales[Date],Daily_Cashbook11[[#This Row],[Date]])</f>
        <v>0</v>
      </c>
      <c r="E240" s="7">
        <f>SUMIFS(AMB_Bricks_Expance_Sheet[Amount],AMB_Bricks_Expance_Sheet[Date],Daily_Cashbook11[[#This Row],[Date]])</f>
        <v>0</v>
      </c>
      <c r="F240" s="8">
        <f>(Daily_Cashbook11[[#This Row],[Received Ammount office]]+Daily_Cashbook11[[#This Row],[From Sales]]+Daily_Cashbook11[[#This Row],[Coal Cost (Office)]])-Daily_Cashbook11[[#This Row],[Vata Total Cost]]</f>
        <v>0</v>
      </c>
      <c r="G240" s="1"/>
      <c r="H240" s="14"/>
    </row>
    <row r="241" spans="1:8" ht="21.75" customHeight="1" x14ac:dyDescent="0.25">
      <c r="A241" s="2">
        <v>45835</v>
      </c>
      <c r="B241" s="7"/>
      <c r="C241" s="7"/>
      <c r="D241" s="7">
        <f>SUMIFS(Vata_Sales[Final Price],Vata_Sales[Date],Daily_Cashbook11[[#This Row],[Date]])</f>
        <v>0</v>
      </c>
      <c r="E241" s="7">
        <f>SUMIFS(AMB_Bricks_Expance_Sheet[Amount],AMB_Bricks_Expance_Sheet[Date],Daily_Cashbook11[[#This Row],[Date]])</f>
        <v>0</v>
      </c>
      <c r="F241" s="8">
        <f>(Daily_Cashbook11[[#This Row],[Received Ammount office]]+Daily_Cashbook11[[#This Row],[From Sales]]+Daily_Cashbook11[[#This Row],[Coal Cost (Office)]])-Daily_Cashbook11[[#This Row],[Vata Total Cost]]</f>
        <v>0</v>
      </c>
      <c r="G241" s="1"/>
      <c r="H241" s="14"/>
    </row>
    <row r="242" spans="1:8" ht="21.75" customHeight="1" x14ac:dyDescent="0.25">
      <c r="A242" s="2">
        <v>45836</v>
      </c>
      <c r="B242" s="7"/>
      <c r="C242" s="7"/>
      <c r="D242" s="7">
        <f>SUMIFS(Vata_Sales[Final Price],Vata_Sales[Date],Daily_Cashbook11[[#This Row],[Date]])</f>
        <v>0</v>
      </c>
      <c r="E242" s="7">
        <f>SUMIFS(AMB_Bricks_Expance_Sheet[Amount],AMB_Bricks_Expance_Sheet[Date],Daily_Cashbook11[[#This Row],[Date]])</f>
        <v>0</v>
      </c>
      <c r="F242" s="8">
        <f>(Daily_Cashbook11[[#This Row],[Received Ammount office]]+Daily_Cashbook11[[#This Row],[From Sales]]+Daily_Cashbook11[[#This Row],[Coal Cost (Office)]])-Daily_Cashbook11[[#This Row],[Vata Total Cost]]</f>
        <v>0</v>
      </c>
      <c r="G242" s="1"/>
      <c r="H242" s="14"/>
    </row>
    <row r="243" spans="1:8" ht="21.75" customHeight="1" x14ac:dyDescent="0.25">
      <c r="A243" s="2">
        <v>45837</v>
      </c>
      <c r="B243" s="7"/>
      <c r="C243" s="7"/>
      <c r="D243" s="7">
        <f>SUMIFS(Vata_Sales[Final Price],Vata_Sales[Date],Daily_Cashbook11[[#This Row],[Date]])</f>
        <v>0</v>
      </c>
      <c r="E243" s="7">
        <f>SUMIFS(AMB_Bricks_Expance_Sheet[Amount],AMB_Bricks_Expance_Sheet[Date],Daily_Cashbook11[[#This Row],[Date]])</f>
        <v>0</v>
      </c>
      <c r="F243" s="8">
        <f>(Daily_Cashbook11[[#This Row],[Received Ammount office]]+Daily_Cashbook11[[#This Row],[From Sales]]+Daily_Cashbook11[[#This Row],[Coal Cost (Office)]])-Daily_Cashbook11[[#This Row],[Vata Total Cost]]</f>
        <v>0</v>
      </c>
      <c r="G243" s="1"/>
      <c r="H243" s="14"/>
    </row>
    <row r="244" spans="1:8" ht="21.75" customHeight="1" x14ac:dyDescent="0.25">
      <c r="A244" s="2">
        <v>45838</v>
      </c>
      <c r="B244" s="7"/>
      <c r="C244" s="7"/>
      <c r="D244" s="7">
        <f>SUMIFS(Vata_Sales[Final Price],Vata_Sales[Date],Daily_Cashbook11[[#This Row],[Date]])</f>
        <v>0</v>
      </c>
      <c r="E244" s="7">
        <f>SUMIFS(AMB_Bricks_Expance_Sheet[Amount],AMB_Bricks_Expance_Sheet[Date],Daily_Cashbook11[[#This Row],[Date]])</f>
        <v>0</v>
      </c>
      <c r="F244" s="8">
        <f>(Daily_Cashbook11[[#This Row],[Received Ammount office]]+Daily_Cashbook11[[#This Row],[From Sales]]+Daily_Cashbook11[[#This Row],[Coal Cost (Office)]])-Daily_Cashbook11[[#This Row],[Vata Total Cost]]</f>
        <v>0</v>
      </c>
      <c r="G244" s="1"/>
      <c r="H244" s="14"/>
    </row>
    <row r="245" spans="1:8" ht="21.75" customHeight="1" x14ac:dyDescent="0.25">
      <c r="A245" s="2">
        <v>45839</v>
      </c>
      <c r="B245" s="7"/>
      <c r="C245" s="7"/>
      <c r="D245" s="7">
        <f>SUMIFS(Vata_Sales[Final Price],Vata_Sales[Date],Daily_Cashbook11[[#This Row],[Date]])</f>
        <v>0</v>
      </c>
      <c r="E245" s="7">
        <f>SUMIFS(AMB_Bricks_Expance_Sheet[Amount],AMB_Bricks_Expance_Sheet[Date],Daily_Cashbook11[[#This Row],[Date]])</f>
        <v>0</v>
      </c>
      <c r="F245" s="8">
        <f>(Daily_Cashbook11[[#This Row],[Received Ammount office]]+Daily_Cashbook11[[#This Row],[From Sales]]+Daily_Cashbook11[[#This Row],[Coal Cost (Office)]])-Daily_Cashbook11[[#This Row],[Vata Total Cost]]</f>
        <v>0</v>
      </c>
      <c r="G245" s="1"/>
      <c r="H245" s="14"/>
    </row>
    <row r="246" spans="1:8" ht="21.75" customHeight="1" x14ac:dyDescent="0.25">
      <c r="A246" s="2">
        <v>45840</v>
      </c>
      <c r="B246" s="7"/>
      <c r="C246" s="7"/>
      <c r="D246" s="7">
        <f>SUMIFS(Vata_Sales[Final Price],Vata_Sales[Date],Daily_Cashbook11[[#This Row],[Date]])</f>
        <v>0</v>
      </c>
      <c r="E246" s="7">
        <f>SUMIFS(AMB_Bricks_Expance_Sheet[Amount],AMB_Bricks_Expance_Sheet[Date],Daily_Cashbook11[[#This Row],[Date]])</f>
        <v>0</v>
      </c>
      <c r="F246" s="8">
        <f>(Daily_Cashbook11[[#This Row],[Received Ammount office]]+Daily_Cashbook11[[#This Row],[From Sales]]+Daily_Cashbook11[[#This Row],[Coal Cost (Office)]])-Daily_Cashbook11[[#This Row],[Vata Total Cost]]</f>
        <v>0</v>
      </c>
      <c r="G246" s="1"/>
      <c r="H246" s="14"/>
    </row>
    <row r="247" spans="1:8" ht="21.75" customHeight="1" x14ac:dyDescent="0.25">
      <c r="A247" s="2">
        <v>45841</v>
      </c>
      <c r="B247" s="7"/>
      <c r="C247" s="7"/>
      <c r="D247" s="7">
        <f>SUMIFS(Vata_Sales[Final Price],Vata_Sales[Date],Daily_Cashbook11[[#This Row],[Date]])</f>
        <v>0</v>
      </c>
      <c r="E247" s="7">
        <f>SUMIFS(AMB_Bricks_Expance_Sheet[Amount],AMB_Bricks_Expance_Sheet[Date],Daily_Cashbook11[[#This Row],[Date]])</f>
        <v>0</v>
      </c>
      <c r="F247" s="8">
        <f>(Daily_Cashbook11[[#This Row],[Received Ammount office]]+Daily_Cashbook11[[#This Row],[From Sales]]+Daily_Cashbook11[[#This Row],[Coal Cost (Office)]])-Daily_Cashbook11[[#This Row],[Vata Total Cost]]</f>
        <v>0</v>
      </c>
      <c r="G247" s="1"/>
      <c r="H247" s="14"/>
    </row>
    <row r="248" spans="1:8" ht="21.75" customHeight="1" x14ac:dyDescent="0.25">
      <c r="A248" s="2">
        <v>45842</v>
      </c>
      <c r="B248" s="7"/>
      <c r="C248" s="7"/>
      <c r="D248" s="7">
        <f>SUMIFS(Vata_Sales[Final Price],Vata_Sales[Date],Daily_Cashbook11[[#This Row],[Date]])</f>
        <v>0</v>
      </c>
      <c r="E248" s="7">
        <f>SUMIFS(AMB_Bricks_Expance_Sheet[Amount],AMB_Bricks_Expance_Sheet[Date],Daily_Cashbook11[[#This Row],[Date]])</f>
        <v>0</v>
      </c>
      <c r="F248" s="8">
        <f>(Daily_Cashbook11[[#This Row],[Received Ammount office]]+Daily_Cashbook11[[#This Row],[From Sales]]+Daily_Cashbook11[[#This Row],[Coal Cost (Office)]])-Daily_Cashbook11[[#This Row],[Vata Total Cost]]</f>
        <v>0</v>
      </c>
      <c r="G248" s="1"/>
      <c r="H248" s="14"/>
    </row>
    <row r="249" spans="1:8" ht="21.75" customHeight="1" x14ac:dyDescent="0.25">
      <c r="A249" s="2">
        <v>45843</v>
      </c>
      <c r="B249" s="7"/>
      <c r="C249" s="7"/>
      <c r="D249" s="7">
        <f>SUMIFS(Vata_Sales[Final Price],Vata_Sales[Date],Daily_Cashbook11[[#This Row],[Date]])</f>
        <v>0</v>
      </c>
      <c r="E249" s="7">
        <f>SUMIFS(AMB_Bricks_Expance_Sheet[Amount],AMB_Bricks_Expance_Sheet[Date],Daily_Cashbook11[[#This Row],[Date]])</f>
        <v>0</v>
      </c>
      <c r="F249" s="8">
        <f>(Daily_Cashbook11[[#This Row],[Received Ammount office]]+Daily_Cashbook11[[#This Row],[From Sales]]+Daily_Cashbook11[[#This Row],[Coal Cost (Office)]])-Daily_Cashbook11[[#This Row],[Vata Total Cost]]</f>
        <v>0</v>
      </c>
      <c r="G249" s="1"/>
      <c r="H249" s="14"/>
    </row>
    <row r="250" spans="1:8" ht="21.75" customHeight="1" x14ac:dyDescent="0.25">
      <c r="A250" s="2">
        <v>45844</v>
      </c>
      <c r="B250" s="7"/>
      <c r="C250" s="7"/>
      <c r="D250" s="7">
        <f>SUMIFS(Vata_Sales[Final Price],Vata_Sales[Date],Daily_Cashbook11[[#This Row],[Date]])</f>
        <v>0</v>
      </c>
      <c r="E250" s="7">
        <f>SUMIFS(AMB_Bricks_Expance_Sheet[Amount],AMB_Bricks_Expance_Sheet[Date],Daily_Cashbook11[[#This Row],[Date]])</f>
        <v>0</v>
      </c>
      <c r="F250" s="8">
        <f>(Daily_Cashbook11[[#This Row],[Received Ammount office]]+Daily_Cashbook11[[#This Row],[From Sales]]+Daily_Cashbook11[[#This Row],[Coal Cost (Office)]])-Daily_Cashbook11[[#This Row],[Vata Total Cost]]</f>
        <v>0</v>
      </c>
      <c r="G250" s="1"/>
      <c r="H250" s="14"/>
    </row>
    <row r="251" spans="1:8" ht="21.75" customHeight="1" x14ac:dyDescent="0.25">
      <c r="A251" s="2">
        <v>45845</v>
      </c>
      <c r="B251" s="7"/>
      <c r="C251" s="7"/>
      <c r="D251" s="7">
        <f>SUMIFS(Vata_Sales[Final Price],Vata_Sales[Date],Daily_Cashbook11[[#This Row],[Date]])</f>
        <v>0</v>
      </c>
      <c r="E251" s="7">
        <f>SUMIFS(AMB_Bricks_Expance_Sheet[Amount],AMB_Bricks_Expance_Sheet[Date],Daily_Cashbook11[[#This Row],[Date]])</f>
        <v>0</v>
      </c>
      <c r="F251" s="8">
        <f>(Daily_Cashbook11[[#This Row],[Received Ammount office]]+Daily_Cashbook11[[#This Row],[From Sales]]+Daily_Cashbook11[[#This Row],[Coal Cost (Office)]])-Daily_Cashbook11[[#This Row],[Vata Total Cost]]</f>
        <v>0</v>
      </c>
      <c r="G251" s="1"/>
      <c r="H251" s="14"/>
    </row>
    <row r="252" spans="1:8" ht="21.75" customHeight="1" x14ac:dyDescent="0.25">
      <c r="A252" s="2">
        <v>45846</v>
      </c>
      <c r="B252" s="7"/>
      <c r="C252" s="7"/>
      <c r="D252" s="7">
        <f>SUMIFS(Vata_Sales[Final Price],Vata_Sales[Date],Daily_Cashbook11[[#This Row],[Date]])</f>
        <v>0</v>
      </c>
      <c r="E252" s="7">
        <f>SUMIFS(AMB_Bricks_Expance_Sheet[Amount],AMB_Bricks_Expance_Sheet[Date],Daily_Cashbook11[[#This Row],[Date]])</f>
        <v>0</v>
      </c>
      <c r="F252" s="8">
        <f>(Daily_Cashbook11[[#This Row],[Received Ammount office]]+Daily_Cashbook11[[#This Row],[From Sales]]+Daily_Cashbook11[[#This Row],[Coal Cost (Office)]])-Daily_Cashbook11[[#This Row],[Vata Total Cost]]</f>
        <v>0</v>
      </c>
      <c r="G252" s="1"/>
      <c r="H252" s="14"/>
    </row>
    <row r="253" spans="1:8" ht="21.75" customHeight="1" x14ac:dyDescent="0.25">
      <c r="A253" s="2">
        <v>45847</v>
      </c>
      <c r="B253" s="7"/>
      <c r="C253" s="7"/>
      <c r="D253" s="7">
        <f>SUMIFS(Vata_Sales[Final Price],Vata_Sales[Date],Daily_Cashbook11[[#This Row],[Date]])</f>
        <v>0</v>
      </c>
      <c r="E253" s="7">
        <f>SUMIFS(AMB_Bricks_Expance_Sheet[Amount],AMB_Bricks_Expance_Sheet[Date],Daily_Cashbook11[[#This Row],[Date]])</f>
        <v>0</v>
      </c>
      <c r="F253" s="8">
        <f>(Daily_Cashbook11[[#This Row],[Received Ammount office]]+Daily_Cashbook11[[#This Row],[From Sales]]+Daily_Cashbook11[[#This Row],[Coal Cost (Office)]])-Daily_Cashbook11[[#This Row],[Vata Total Cost]]</f>
        <v>0</v>
      </c>
      <c r="G253" s="1"/>
      <c r="H253" s="14"/>
    </row>
    <row r="254" spans="1:8" ht="21.75" customHeight="1" x14ac:dyDescent="0.25">
      <c r="A254" s="2">
        <v>45848</v>
      </c>
      <c r="B254" s="7"/>
      <c r="C254" s="7"/>
      <c r="D254" s="7">
        <f>SUMIFS(Vata_Sales[Final Price],Vata_Sales[Date],Daily_Cashbook11[[#This Row],[Date]])</f>
        <v>0</v>
      </c>
      <c r="E254" s="7">
        <f>SUMIFS(AMB_Bricks_Expance_Sheet[Amount],AMB_Bricks_Expance_Sheet[Date],Daily_Cashbook11[[#This Row],[Date]])</f>
        <v>0</v>
      </c>
      <c r="F254" s="8">
        <f>(Daily_Cashbook11[[#This Row],[Received Ammount office]]+Daily_Cashbook11[[#This Row],[From Sales]]+Daily_Cashbook11[[#This Row],[Coal Cost (Office)]])-Daily_Cashbook11[[#This Row],[Vata Total Cost]]</f>
        <v>0</v>
      </c>
      <c r="G254" s="1"/>
      <c r="H254" s="14"/>
    </row>
    <row r="255" spans="1:8" ht="21.75" customHeight="1" x14ac:dyDescent="0.25">
      <c r="A255" s="2">
        <v>45849</v>
      </c>
      <c r="B255" s="7"/>
      <c r="C255" s="7"/>
      <c r="D255" s="7">
        <f>SUMIFS(Vata_Sales[Final Price],Vata_Sales[Date],Daily_Cashbook11[[#This Row],[Date]])</f>
        <v>0</v>
      </c>
      <c r="E255" s="7">
        <f>SUMIFS(AMB_Bricks_Expance_Sheet[Amount],AMB_Bricks_Expance_Sheet[Date],Daily_Cashbook11[[#This Row],[Date]])</f>
        <v>0</v>
      </c>
      <c r="F255" s="8">
        <f>(Daily_Cashbook11[[#This Row],[Received Ammount office]]+Daily_Cashbook11[[#This Row],[From Sales]]+Daily_Cashbook11[[#This Row],[Coal Cost (Office)]])-Daily_Cashbook11[[#This Row],[Vata Total Cost]]</f>
        <v>0</v>
      </c>
      <c r="G255" s="1"/>
      <c r="H255" s="14"/>
    </row>
    <row r="256" spans="1:8" ht="21.75" customHeight="1" x14ac:dyDescent="0.25">
      <c r="A256" s="2">
        <v>45850</v>
      </c>
      <c r="B256" s="7"/>
      <c r="C256" s="7"/>
      <c r="D256" s="7">
        <f>SUMIFS(Vata_Sales[Final Price],Vata_Sales[Date],Daily_Cashbook11[[#This Row],[Date]])</f>
        <v>0</v>
      </c>
      <c r="E256" s="7">
        <f>SUMIFS(AMB_Bricks_Expance_Sheet[Amount],AMB_Bricks_Expance_Sheet[Date],Daily_Cashbook11[[#This Row],[Date]])</f>
        <v>0</v>
      </c>
      <c r="F256" s="8">
        <f>(Daily_Cashbook11[[#This Row],[Received Ammount office]]+Daily_Cashbook11[[#This Row],[From Sales]]+Daily_Cashbook11[[#This Row],[Coal Cost (Office)]])-Daily_Cashbook11[[#This Row],[Vata Total Cost]]</f>
        <v>0</v>
      </c>
      <c r="G256" s="1"/>
      <c r="H256" s="14"/>
    </row>
    <row r="257" spans="1:8" ht="21.75" customHeight="1" x14ac:dyDescent="0.25">
      <c r="A257" s="2">
        <v>45851</v>
      </c>
      <c r="B257" s="7"/>
      <c r="C257" s="7"/>
      <c r="D257" s="7">
        <f>SUMIFS(Vata_Sales[Final Price],Vata_Sales[Date],Daily_Cashbook11[[#This Row],[Date]])</f>
        <v>0</v>
      </c>
      <c r="E257" s="7">
        <f>SUMIFS(AMB_Bricks_Expance_Sheet[Amount],AMB_Bricks_Expance_Sheet[Date],Daily_Cashbook11[[#This Row],[Date]])</f>
        <v>0</v>
      </c>
      <c r="F257" s="8">
        <f>(Daily_Cashbook11[[#This Row],[Received Ammount office]]+Daily_Cashbook11[[#This Row],[From Sales]]+Daily_Cashbook11[[#This Row],[Coal Cost (Office)]])-Daily_Cashbook11[[#This Row],[Vata Total Cost]]</f>
        <v>0</v>
      </c>
      <c r="G257" s="1"/>
      <c r="H257" s="14"/>
    </row>
    <row r="258" spans="1:8" ht="21.75" customHeight="1" x14ac:dyDescent="0.25">
      <c r="A258" s="2">
        <v>45852</v>
      </c>
      <c r="B258" s="7"/>
      <c r="C258" s="7"/>
      <c r="D258" s="7">
        <f>SUMIFS(Vata_Sales[Final Price],Vata_Sales[Date],Daily_Cashbook11[[#This Row],[Date]])</f>
        <v>0</v>
      </c>
      <c r="E258" s="7">
        <f>SUMIFS(AMB_Bricks_Expance_Sheet[Amount],AMB_Bricks_Expance_Sheet[Date],Daily_Cashbook11[[#This Row],[Date]])</f>
        <v>0</v>
      </c>
      <c r="F258" s="8">
        <f>(Daily_Cashbook11[[#This Row],[Received Ammount office]]+Daily_Cashbook11[[#This Row],[From Sales]]+Daily_Cashbook11[[#This Row],[Coal Cost (Office)]])-Daily_Cashbook11[[#This Row],[Vata Total Cost]]</f>
        <v>0</v>
      </c>
      <c r="G258" s="1"/>
      <c r="H258" s="14"/>
    </row>
    <row r="259" spans="1:8" ht="21.75" customHeight="1" x14ac:dyDescent="0.25">
      <c r="A259" s="2">
        <v>45853</v>
      </c>
      <c r="B259" s="7"/>
      <c r="C259" s="7"/>
      <c r="D259" s="7">
        <f>SUMIFS(Vata_Sales[Final Price],Vata_Sales[Date],Daily_Cashbook11[[#This Row],[Date]])</f>
        <v>0</v>
      </c>
      <c r="E259" s="7">
        <f>SUMIFS(AMB_Bricks_Expance_Sheet[Amount],AMB_Bricks_Expance_Sheet[Date],Daily_Cashbook11[[#This Row],[Date]])</f>
        <v>0</v>
      </c>
      <c r="F259" s="8">
        <f>(Daily_Cashbook11[[#This Row],[Received Ammount office]]+Daily_Cashbook11[[#This Row],[From Sales]]+Daily_Cashbook11[[#This Row],[Coal Cost (Office)]])-Daily_Cashbook11[[#This Row],[Vata Total Cost]]</f>
        <v>0</v>
      </c>
      <c r="G259" s="1"/>
      <c r="H259" s="14"/>
    </row>
    <row r="260" spans="1:8" ht="21.75" customHeight="1" x14ac:dyDescent="0.25">
      <c r="A260" s="2">
        <v>45854</v>
      </c>
      <c r="B260" s="7"/>
      <c r="C260" s="7"/>
      <c r="D260" s="7">
        <f>SUMIFS(Vata_Sales[Final Price],Vata_Sales[Date],Daily_Cashbook11[[#This Row],[Date]])</f>
        <v>0</v>
      </c>
      <c r="E260" s="7">
        <f>SUMIFS(AMB_Bricks_Expance_Sheet[Amount],AMB_Bricks_Expance_Sheet[Date],Daily_Cashbook11[[#This Row],[Date]])</f>
        <v>0</v>
      </c>
      <c r="F260" s="8">
        <f>(Daily_Cashbook11[[#This Row],[Received Ammount office]]+Daily_Cashbook11[[#This Row],[From Sales]]+Daily_Cashbook11[[#This Row],[Coal Cost (Office)]])-Daily_Cashbook11[[#This Row],[Vata Total Cost]]</f>
        <v>0</v>
      </c>
      <c r="G260" s="1"/>
      <c r="H260" s="14"/>
    </row>
    <row r="261" spans="1:8" ht="21.75" customHeight="1" x14ac:dyDescent="0.25">
      <c r="A261" s="2">
        <v>45855</v>
      </c>
      <c r="B261" s="7"/>
      <c r="C261" s="7"/>
      <c r="D261" s="7">
        <f>SUMIFS(Vata_Sales[Final Price],Vata_Sales[Date],Daily_Cashbook11[[#This Row],[Date]])</f>
        <v>0</v>
      </c>
      <c r="E261" s="7">
        <f>SUMIFS(AMB_Bricks_Expance_Sheet[Amount],AMB_Bricks_Expance_Sheet[Date],Daily_Cashbook11[[#This Row],[Date]])</f>
        <v>0</v>
      </c>
      <c r="F261" s="8">
        <f>(Daily_Cashbook11[[#This Row],[Received Ammount office]]+Daily_Cashbook11[[#This Row],[From Sales]]+Daily_Cashbook11[[#This Row],[Coal Cost (Office)]])-Daily_Cashbook11[[#This Row],[Vata Total Cost]]</f>
        <v>0</v>
      </c>
      <c r="G261" s="1"/>
      <c r="H261" s="14"/>
    </row>
    <row r="262" spans="1:8" ht="21.75" customHeight="1" x14ac:dyDescent="0.25">
      <c r="A262" s="2">
        <v>45856</v>
      </c>
      <c r="B262" s="7"/>
      <c r="C262" s="7"/>
      <c r="D262" s="7">
        <f>SUMIFS(Vata_Sales[Final Price],Vata_Sales[Date],Daily_Cashbook11[[#This Row],[Date]])</f>
        <v>0</v>
      </c>
      <c r="E262" s="7">
        <f>SUMIFS(AMB_Bricks_Expance_Sheet[Amount],AMB_Bricks_Expance_Sheet[Date],Daily_Cashbook11[[#This Row],[Date]])</f>
        <v>0</v>
      </c>
      <c r="F262" s="8">
        <f>(Daily_Cashbook11[[#This Row],[Received Ammount office]]+Daily_Cashbook11[[#This Row],[From Sales]]+Daily_Cashbook11[[#This Row],[Coal Cost (Office)]])-Daily_Cashbook11[[#This Row],[Vata Total Cost]]</f>
        <v>0</v>
      </c>
      <c r="G262" s="1"/>
      <c r="H262" s="14"/>
    </row>
    <row r="263" spans="1:8" ht="21.75" customHeight="1" x14ac:dyDescent="0.25">
      <c r="A263" s="2">
        <v>45857</v>
      </c>
      <c r="B263" s="7"/>
      <c r="C263" s="7"/>
      <c r="D263" s="7">
        <f>SUMIFS(Vata_Sales[Final Price],Vata_Sales[Date],Daily_Cashbook11[[#This Row],[Date]])</f>
        <v>0</v>
      </c>
      <c r="E263" s="7">
        <f>SUMIFS(AMB_Bricks_Expance_Sheet[Amount],AMB_Bricks_Expance_Sheet[Date],Daily_Cashbook11[[#This Row],[Date]])</f>
        <v>0</v>
      </c>
      <c r="F263" s="8">
        <f>(Daily_Cashbook11[[#This Row],[Received Ammount office]]+Daily_Cashbook11[[#This Row],[From Sales]]+Daily_Cashbook11[[#This Row],[Coal Cost (Office)]])-Daily_Cashbook11[[#This Row],[Vata Total Cost]]</f>
        <v>0</v>
      </c>
      <c r="G263" s="1"/>
      <c r="H263" s="14"/>
    </row>
    <row r="264" spans="1:8" ht="21.75" customHeight="1" x14ac:dyDescent="0.25">
      <c r="A264" s="2">
        <v>45858</v>
      </c>
      <c r="B264" s="7"/>
      <c r="C264" s="7"/>
      <c r="D264" s="7">
        <f>SUMIFS(Vata_Sales[Final Price],Vata_Sales[Date],Daily_Cashbook11[[#This Row],[Date]])</f>
        <v>0</v>
      </c>
      <c r="E264" s="7">
        <f>SUMIFS(AMB_Bricks_Expance_Sheet[Amount],AMB_Bricks_Expance_Sheet[Date],Daily_Cashbook11[[#This Row],[Date]])</f>
        <v>0</v>
      </c>
      <c r="F264" s="8">
        <f>(Daily_Cashbook11[[#This Row],[Received Ammount office]]+Daily_Cashbook11[[#This Row],[From Sales]]+Daily_Cashbook11[[#This Row],[Coal Cost (Office)]])-Daily_Cashbook11[[#This Row],[Vata Total Cost]]</f>
        <v>0</v>
      </c>
      <c r="G264" s="1"/>
      <c r="H264" s="14"/>
    </row>
    <row r="265" spans="1:8" ht="21.75" customHeight="1" x14ac:dyDescent="0.25">
      <c r="A265" s="2">
        <v>45859</v>
      </c>
      <c r="B265" s="7"/>
      <c r="C265" s="7"/>
      <c r="D265" s="7">
        <f>SUMIFS(Vata_Sales[Final Price],Vata_Sales[Date],Daily_Cashbook11[[#This Row],[Date]])</f>
        <v>0</v>
      </c>
      <c r="E265" s="7">
        <f>SUMIFS(AMB_Bricks_Expance_Sheet[Amount],AMB_Bricks_Expance_Sheet[Date],Daily_Cashbook11[[#This Row],[Date]])</f>
        <v>0</v>
      </c>
      <c r="F265" s="8">
        <f>(Daily_Cashbook11[[#This Row],[Received Ammount office]]+Daily_Cashbook11[[#This Row],[From Sales]]+Daily_Cashbook11[[#This Row],[Coal Cost (Office)]])-Daily_Cashbook11[[#This Row],[Vata Total Cost]]</f>
        <v>0</v>
      </c>
      <c r="G265" s="1"/>
      <c r="H265" s="14"/>
    </row>
    <row r="266" spans="1:8" ht="21.75" customHeight="1" x14ac:dyDescent="0.25">
      <c r="A266" s="2">
        <v>45860</v>
      </c>
      <c r="B266" s="7"/>
      <c r="C266" s="7"/>
      <c r="D266" s="7">
        <f>SUMIFS(Vata_Sales[Final Price],Vata_Sales[Date],Daily_Cashbook11[[#This Row],[Date]])</f>
        <v>0</v>
      </c>
      <c r="E266" s="7">
        <f>SUMIFS(AMB_Bricks_Expance_Sheet[Amount],AMB_Bricks_Expance_Sheet[Date],Daily_Cashbook11[[#This Row],[Date]])</f>
        <v>0</v>
      </c>
      <c r="F266" s="8">
        <f>(Daily_Cashbook11[[#This Row],[Received Ammount office]]+Daily_Cashbook11[[#This Row],[From Sales]]+Daily_Cashbook11[[#This Row],[Coal Cost (Office)]])-Daily_Cashbook11[[#This Row],[Vata Total Cost]]</f>
        <v>0</v>
      </c>
      <c r="G266" s="1"/>
      <c r="H266" s="14"/>
    </row>
    <row r="267" spans="1:8" ht="21.75" customHeight="1" x14ac:dyDescent="0.25">
      <c r="A267" s="2">
        <v>45861</v>
      </c>
      <c r="B267" s="7"/>
      <c r="C267" s="7"/>
      <c r="D267" s="7">
        <f>SUMIFS(Vata_Sales[Final Price],Vata_Sales[Date],Daily_Cashbook11[[#This Row],[Date]])</f>
        <v>0</v>
      </c>
      <c r="E267" s="7">
        <f>SUMIFS(AMB_Bricks_Expance_Sheet[Amount],AMB_Bricks_Expance_Sheet[Date],Daily_Cashbook11[[#This Row],[Date]])</f>
        <v>0</v>
      </c>
      <c r="F267" s="8">
        <f>(Daily_Cashbook11[[#This Row],[Received Ammount office]]+Daily_Cashbook11[[#This Row],[From Sales]]+Daily_Cashbook11[[#This Row],[Coal Cost (Office)]])-Daily_Cashbook11[[#This Row],[Vata Total Cost]]</f>
        <v>0</v>
      </c>
      <c r="G267" s="1"/>
      <c r="H267" s="14"/>
    </row>
    <row r="268" spans="1:8" ht="21.75" customHeight="1" x14ac:dyDescent="0.25">
      <c r="A268" s="2">
        <v>45862</v>
      </c>
      <c r="B268" s="7"/>
      <c r="C268" s="7"/>
      <c r="D268" s="7">
        <f>SUMIFS(Vata_Sales[Final Price],Vata_Sales[Date],Daily_Cashbook11[[#This Row],[Date]])</f>
        <v>0</v>
      </c>
      <c r="E268" s="7">
        <f>SUMIFS(AMB_Bricks_Expance_Sheet[Amount],AMB_Bricks_Expance_Sheet[Date],Daily_Cashbook11[[#This Row],[Date]])</f>
        <v>0</v>
      </c>
      <c r="F268" s="8">
        <f>(Daily_Cashbook11[[#This Row],[Received Ammount office]]+Daily_Cashbook11[[#This Row],[From Sales]]+Daily_Cashbook11[[#This Row],[Coal Cost (Office)]])-Daily_Cashbook11[[#This Row],[Vata Total Cost]]</f>
        <v>0</v>
      </c>
      <c r="G268" s="1"/>
      <c r="H268" s="14"/>
    </row>
    <row r="269" spans="1:8" ht="21.75" customHeight="1" x14ac:dyDescent="0.25">
      <c r="A269" s="2">
        <v>45863</v>
      </c>
      <c r="B269" s="7"/>
      <c r="C269" s="7"/>
      <c r="D269" s="7">
        <f>SUMIFS(Vata_Sales[Final Price],Vata_Sales[Date],Daily_Cashbook11[[#This Row],[Date]])</f>
        <v>0</v>
      </c>
      <c r="E269" s="7">
        <f>SUMIFS(AMB_Bricks_Expance_Sheet[Amount],AMB_Bricks_Expance_Sheet[Date],Daily_Cashbook11[[#This Row],[Date]])</f>
        <v>0</v>
      </c>
      <c r="F269" s="8">
        <f>(Daily_Cashbook11[[#This Row],[Received Ammount office]]+Daily_Cashbook11[[#This Row],[From Sales]]+Daily_Cashbook11[[#This Row],[Coal Cost (Office)]])-Daily_Cashbook11[[#This Row],[Vata Total Cost]]</f>
        <v>0</v>
      </c>
      <c r="G269" s="1"/>
      <c r="H269" s="14"/>
    </row>
    <row r="270" spans="1:8" ht="21.75" customHeight="1" x14ac:dyDescent="0.25">
      <c r="A270" s="2">
        <v>45864</v>
      </c>
      <c r="B270" s="7"/>
      <c r="C270" s="7"/>
      <c r="D270" s="7">
        <f>SUMIFS(Vata_Sales[Final Price],Vata_Sales[Date],Daily_Cashbook11[[#This Row],[Date]])</f>
        <v>0</v>
      </c>
      <c r="E270" s="7">
        <f>SUMIFS(AMB_Bricks_Expance_Sheet[Amount],AMB_Bricks_Expance_Sheet[Date],Daily_Cashbook11[[#This Row],[Date]])</f>
        <v>0</v>
      </c>
      <c r="F270" s="8">
        <f>(Daily_Cashbook11[[#This Row],[Received Ammount office]]+Daily_Cashbook11[[#This Row],[From Sales]]+Daily_Cashbook11[[#This Row],[Coal Cost (Office)]])-Daily_Cashbook11[[#This Row],[Vata Total Cost]]</f>
        <v>0</v>
      </c>
      <c r="G270" s="1"/>
      <c r="H270" s="14"/>
    </row>
    <row r="271" spans="1:8" ht="21.75" customHeight="1" x14ac:dyDescent="0.25">
      <c r="A271" s="2">
        <v>45865</v>
      </c>
      <c r="B271" s="7"/>
      <c r="C271" s="7"/>
      <c r="D271" s="7">
        <f>SUMIFS(Vata_Sales[Final Price],Vata_Sales[Date],Daily_Cashbook11[[#This Row],[Date]])</f>
        <v>0</v>
      </c>
      <c r="E271" s="7">
        <f>SUMIFS(AMB_Bricks_Expance_Sheet[Amount],AMB_Bricks_Expance_Sheet[Date],Daily_Cashbook11[[#This Row],[Date]])</f>
        <v>0</v>
      </c>
      <c r="F271" s="8">
        <f>(Daily_Cashbook11[[#This Row],[Received Ammount office]]+Daily_Cashbook11[[#This Row],[From Sales]]+Daily_Cashbook11[[#This Row],[Coal Cost (Office)]])-Daily_Cashbook11[[#This Row],[Vata Total Cost]]</f>
        <v>0</v>
      </c>
      <c r="G271" s="1"/>
      <c r="H271" s="14"/>
    </row>
    <row r="272" spans="1:8" ht="21.75" customHeight="1" x14ac:dyDescent="0.25">
      <c r="A272" s="2">
        <v>45866</v>
      </c>
      <c r="B272" s="7"/>
      <c r="C272" s="7"/>
      <c r="D272" s="7">
        <f>SUMIFS(Vata_Sales[Final Price],Vata_Sales[Date],Daily_Cashbook11[[#This Row],[Date]])</f>
        <v>0</v>
      </c>
      <c r="E272" s="7">
        <f>SUMIFS(AMB_Bricks_Expance_Sheet[Amount],AMB_Bricks_Expance_Sheet[Date],Daily_Cashbook11[[#This Row],[Date]])</f>
        <v>0</v>
      </c>
      <c r="F272" s="8">
        <f>(Daily_Cashbook11[[#This Row],[Received Ammount office]]+Daily_Cashbook11[[#This Row],[From Sales]]+Daily_Cashbook11[[#This Row],[Coal Cost (Office)]])-Daily_Cashbook11[[#This Row],[Vata Total Cost]]</f>
        <v>0</v>
      </c>
      <c r="G272" s="1"/>
      <c r="H272" s="14"/>
    </row>
    <row r="273" spans="1:8" ht="21.75" customHeight="1" x14ac:dyDescent="0.25">
      <c r="A273" s="2">
        <v>45867</v>
      </c>
      <c r="B273" s="7"/>
      <c r="C273" s="7"/>
      <c r="D273" s="7">
        <f>SUMIFS(Vata_Sales[Final Price],Vata_Sales[Date],Daily_Cashbook11[[#This Row],[Date]])</f>
        <v>0</v>
      </c>
      <c r="E273" s="7">
        <f>SUMIFS(AMB_Bricks_Expance_Sheet[Amount],AMB_Bricks_Expance_Sheet[Date],Daily_Cashbook11[[#This Row],[Date]])</f>
        <v>0</v>
      </c>
      <c r="F273" s="8">
        <f>(Daily_Cashbook11[[#This Row],[Received Ammount office]]+Daily_Cashbook11[[#This Row],[From Sales]]+Daily_Cashbook11[[#This Row],[Coal Cost (Office)]])-Daily_Cashbook11[[#This Row],[Vata Total Cost]]</f>
        <v>0</v>
      </c>
      <c r="G273" s="1"/>
      <c r="H273" s="14"/>
    </row>
    <row r="274" spans="1:8" ht="21.75" customHeight="1" x14ac:dyDescent="0.25">
      <c r="A274" s="2">
        <v>45868</v>
      </c>
      <c r="B274" s="7"/>
      <c r="C274" s="7"/>
      <c r="D274" s="7">
        <f>SUMIFS(Vata_Sales[Final Price],Vata_Sales[Date],Daily_Cashbook11[[#This Row],[Date]])</f>
        <v>0</v>
      </c>
      <c r="E274" s="7">
        <f>SUMIFS(AMB_Bricks_Expance_Sheet[Amount],AMB_Bricks_Expance_Sheet[Date],Daily_Cashbook11[[#This Row],[Date]])</f>
        <v>0</v>
      </c>
      <c r="F274" s="8">
        <f>(Daily_Cashbook11[[#This Row],[Received Ammount office]]+Daily_Cashbook11[[#This Row],[From Sales]]+Daily_Cashbook11[[#This Row],[Coal Cost (Office)]])-Daily_Cashbook11[[#This Row],[Vata Total Cost]]</f>
        <v>0</v>
      </c>
      <c r="G274" s="1"/>
      <c r="H274" s="14"/>
    </row>
    <row r="275" spans="1:8" ht="21.75" customHeight="1" x14ac:dyDescent="0.25">
      <c r="A275" s="2">
        <v>45869</v>
      </c>
      <c r="B275" s="7"/>
      <c r="C275" s="7"/>
      <c r="D275" s="7">
        <f>SUMIFS(Vata_Sales[Final Price],Vata_Sales[Date],Daily_Cashbook11[[#This Row],[Date]])</f>
        <v>0</v>
      </c>
      <c r="E275" s="7">
        <f>SUMIFS(AMB_Bricks_Expance_Sheet[Amount],AMB_Bricks_Expance_Sheet[Date],Daily_Cashbook11[[#This Row],[Date]])</f>
        <v>0</v>
      </c>
      <c r="F275" s="8">
        <f>(Daily_Cashbook11[[#This Row],[Received Ammount office]]+Daily_Cashbook11[[#This Row],[From Sales]]+Daily_Cashbook11[[#This Row],[Coal Cost (Office)]])-Daily_Cashbook11[[#This Row],[Vata Total Cost]]</f>
        <v>0</v>
      </c>
      <c r="G275" s="1"/>
      <c r="H275" s="14"/>
    </row>
    <row r="276" spans="1:8" ht="21.75" customHeight="1" x14ac:dyDescent="0.25">
      <c r="A276" s="2">
        <v>45870</v>
      </c>
      <c r="B276" s="7"/>
      <c r="C276" s="7"/>
      <c r="D276" s="7">
        <f>SUMIFS(Vata_Sales[Final Price],Vata_Sales[Date],Daily_Cashbook11[[#This Row],[Date]])</f>
        <v>0</v>
      </c>
      <c r="E276" s="7">
        <f>SUMIFS(AMB_Bricks_Expance_Sheet[Amount],AMB_Bricks_Expance_Sheet[Date],Daily_Cashbook11[[#This Row],[Date]])</f>
        <v>0</v>
      </c>
      <c r="F276" s="8">
        <f>(Daily_Cashbook11[[#This Row],[Received Ammount office]]+Daily_Cashbook11[[#This Row],[From Sales]]+Daily_Cashbook11[[#This Row],[Coal Cost (Office)]])-Daily_Cashbook11[[#This Row],[Vata Total Cost]]</f>
        <v>0</v>
      </c>
      <c r="G276" s="1"/>
      <c r="H276" s="14"/>
    </row>
    <row r="277" spans="1:8" ht="21.75" customHeight="1" x14ac:dyDescent="0.25">
      <c r="A277" s="2">
        <v>45871</v>
      </c>
      <c r="B277" s="7"/>
      <c r="C277" s="7"/>
      <c r="D277" s="7">
        <f>SUMIFS(Vata_Sales[Final Price],Vata_Sales[Date],Daily_Cashbook11[[#This Row],[Date]])</f>
        <v>0</v>
      </c>
      <c r="E277" s="7">
        <f>SUMIFS(AMB_Bricks_Expance_Sheet[Amount],AMB_Bricks_Expance_Sheet[Date],Daily_Cashbook11[[#This Row],[Date]])</f>
        <v>0</v>
      </c>
      <c r="F277" s="8">
        <f>(Daily_Cashbook11[[#This Row],[Received Ammount office]]+Daily_Cashbook11[[#This Row],[From Sales]]+Daily_Cashbook11[[#This Row],[Coal Cost (Office)]])-Daily_Cashbook11[[#This Row],[Vata Total Cost]]</f>
        <v>0</v>
      </c>
      <c r="G277" s="1"/>
      <c r="H277" s="14"/>
    </row>
    <row r="278" spans="1:8" ht="21.75" customHeight="1" x14ac:dyDescent="0.25">
      <c r="A278" s="2">
        <v>45872</v>
      </c>
      <c r="B278" s="7"/>
      <c r="C278" s="7"/>
      <c r="D278" s="7">
        <f>SUMIFS(Vata_Sales[Final Price],Vata_Sales[Date],Daily_Cashbook11[[#This Row],[Date]])</f>
        <v>0</v>
      </c>
      <c r="E278" s="7">
        <f>SUMIFS(AMB_Bricks_Expance_Sheet[Amount],AMB_Bricks_Expance_Sheet[Date],Daily_Cashbook11[[#This Row],[Date]])</f>
        <v>0</v>
      </c>
      <c r="F278" s="8">
        <f>(Daily_Cashbook11[[#This Row],[Received Ammount office]]+Daily_Cashbook11[[#This Row],[From Sales]]+Daily_Cashbook11[[#This Row],[Coal Cost (Office)]])-Daily_Cashbook11[[#This Row],[Vata Total Cost]]</f>
        <v>0</v>
      </c>
      <c r="G278" s="1"/>
      <c r="H278" s="14"/>
    </row>
    <row r="279" spans="1:8" ht="21.75" customHeight="1" x14ac:dyDescent="0.25">
      <c r="A279" s="2">
        <v>45873</v>
      </c>
      <c r="B279" s="7"/>
      <c r="C279" s="7"/>
      <c r="D279" s="7">
        <f>SUMIFS(Vata_Sales[Final Price],Vata_Sales[Date],Daily_Cashbook11[[#This Row],[Date]])</f>
        <v>0</v>
      </c>
      <c r="E279" s="7">
        <f>SUMIFS(AMB_Bricks_Expance_Sheet[Amount],AMB_Bricks_Expance_Sheet[Date],Daily_Cashbook11[[#This Row],[Date]])</f>
        <v>0</v>
      </c>
      <c r="F279" s="8">
        <f>(Daily_Cashbook11[[#This Row],[Received Ammount office]]+Daily_Cashbook11[[#This Row],[From Sales]]+Daily_Cashbook11[[#This Row],[Coal Cost (Office)]])-Daily_Cashbook11[[#This Row],[Vata Total Cost]]</f>
        <v>0</v>
      </c>
      <c r="G279" s="1"/>
      <c r="H279" s="14"/>
    </row>
    <row r="280" spans="1:8" ht="21.75" customHeight="1" x14ac:dyDescent="0.25">
      <c r="A280" s="2">
        <v>45874</v>
      </c>
      <c r="B280" s="7"/>
      <c r="C280" s="7"/>
      <c r="D280" s="7">
        <f>SUMIFS(Vata_Sales[Final Price],Vata_Sales[Date],Daily_Cashbook11[[#This Row],[Date]])</f>
        <v>0</v>
      </c>
      <c r="E280" s="7">
        <f>SUMIFS(AMB_Bricks_Expance_Sheet[Amount],AMB_Bricks_Expance_Sheet[Date],Daily_Cashbook11[[#This Row],[Date]])</f>
        <v>0</v>
      </c>
      <c r="F280" s="8">
        <f>(Daily_Cashbook11[[#This Row],[Received Ammount office]]+Daily_Cashbook11[[#This Row],[From Sales]]+Daily_Cashbook11[[#This Row],[Coal Cost (Office)]])-Daily_Cashbook11[[#This Row],[Vata Total Cost]]</f>
        <v>0</v>
      </c>
      <c r="G280" s="1"/>
      <c r="H280" s="14"/>
    </row>
    <row r="281" spans="1:8" ht="21.75" customHeight="1" x14ac:dyDescent="0.25">
      <c r="A281" s="2">
        <v>45875</v>
      </c>
      <c r="B281" s="7"/>
      <c r="C281" s="7"/>
      <c r="D281" s="7">
        <f>SUMIFS(Vata_Sales[Final Price],Vata_Sales[Date],Daily_Cashbook11[[#This Row],[Date]])</f>
        <v>0</v>
      </c>
      <c r="E281" s="7">
        <f>SUMIFS(AMB_Bricks_Expance_Sheet[Amount],AMB_Bricks_Expance_Sheet[Date],Daily_Cashbook11[[#This Row],[Date]])</f>
        <v>0</v>
      </c>
      <c r="F281" s="8">
        <f>(Daily_Cashbook11[[#This Row],[Received Ammount office]]+Daily_Cashbook11[[#This Row],[From Sales]]+Daily_Cashbook11[[#This Row],[Coal Cost (Office)]])-Daily_Cashbook11[[#This Row],[Vata Total Cost]]</f>
        <v>0</v>
      </c>
      <c r="G281" s="1"/>
      <c r="H281" s="14"/>
    </row>
    <row r="282" spans="1:8" ht="21.75" customHeight="1" x14ac:dyDescent="0.25">
      <c r="A282" s="2">
        <v>45876</v>
      </c>
      <c r="B282" s="7"/>
      <c r="C282" s="7"/>
      <c r="D282" s="7">
        <f>SUMIFS(Vata_Sales[Final Price],Vata_Sales[Date],Daily_Cashbook11[[#This Row],[Date]])</f>
        <v>0</v>
      </c>
      <c r="E282" s="7">
        <f>SUMIFS(AMB_Bricks_Expance_Sheet[Amount],AMB_Bricks_Expance_Sheet[Date],Daily_Cashbook11[[#This Row],[Date]])</f>
        <v>0</v>
      </c>
      <c r="F282" s="8">
        <f>(Daily_Cashbook11[[#This Row],[Received Ammount office]]+Daily_Cashbook11[[#This Row],[From Sales]]+Daily_Cashbook11[[#This Row],[Coal Cost (Office)]])-Daily_Cashbook11[[#This Row],[Vata Total Cost]]</f>
        <v>0</v>
      </c>
      <c r="G282" s="1"/>
      <c r="H282" s="14"/>
    </row>
    <row r="283" spans="1:8" ht="21.75" customHeight="1" x14ac:dyDescent="0.25">
      <c r="A283" s="2">
        <v>45877</v>
      </c>
      <c r="B283" s="7"/>
      <c r="C283" s="7"/>
      <c r="D283" s="7">
        <f>SUMIFS(Vata_Sales[Final Price],Vata_Sales[Date],Daily_Cashbook11[[#This Row],[Date]])</f>
        <v>0</v>
      </c>
      <c r="E283" s="7">
        <f>SUMIFS(AMB_Bricks_Expance_Sheet[Amount],AMB_Bricks_Expance_Sheet[Date],Daily_Cashbook11[[#This Row],[Date]])</f>
        <v>0</v>
      </c>
      <c r="F283" s="8">
        <f>(Daily_Cashbook11[[#This Row],[Received Ammount office]]+Daily_Cashbook11[[#This Row],[From Sales]]+Daily_Cashbook11[[#This Row],[Coal Cost (Office)]])-Daily_Cashbook11[[#This Row],[Vata Total Cost]]</f>
        <v>0</v>
      </c>
      <c r="G283" s="1"/>
      <c r="H283" s="14"/>
    </row>
    <row r="284" spans="1:8" ht="21.75" customHeight="1" x14ac:dyDescent="0.25">
      <c r="A284" s="2">
        <v>45878</v>
      </c>
      <c r="B284" s="7"/>
      <c r="C284" s="7"/>
      <c r="D284" s="7">
        <f>SUMIFS(Vata_Sales[Final Price],Vata_Sales[Date],Daily_Cashbook11[[#This Row],[Date]])</f>
        <v>0</v>
      </c>
      <c r="E284" s="7">
        <f>SUMIFS(AMB_Bricks_Expance_Sheet[Amount],AMB_Bricks_Expance_Sheet[Date],Daily_Cashbook11[[#This Row],[Date]])</f>
        <v>0</v>
      </c>
      <c r="F284" s="8">
        <f>(Daily_Cashbook11[[#This Row],[Received Ammount office]]+Daily_Cashbook11[[#This Row],[From Sales]]+Daily_Cashbook11[[#This Row],[Coal Cost (Office)]])-Daily_Cashbook11[[#This Row],[Vata Total Cost]]</f>
        <v>0</v>
      </c>
      <c r="G284" s="1"/>
      <c r="H284" s="14"/>
    </row>
    <row r="285" spans="1:8" ht="21.75" customHeight="1" x14ac:dyDescent="0.25">
      <c r="A285" s="2">
        <v>45879</v>
      </c>
      <c r="B285" s="7"/>
      <c r="C285" s="7"/>
      <c r="D285" s="7">
        <f>SUMIFS(Vata_Sales[Final Price],Vata_Sales[Date],Daily_Cashbook11[[#This Row],[Date]])</f>
        <v>0</v>
      </c>
      <c r="E285" s="7">
        <f>SUMIFS(AMB_Bricks_Expance_Sheet[Amount],AMB_Bricks_Expance_Sheet[Date],Daily_Cashbook11[[#This Row],[Date]])</f>
        <v>0</v>
      </c>
      <c r="F285" s="8">
        <f>(Daily_Cashbook11[[#This Row],[Received Ammount office]]+Daily_Cashbook11[[#This Row],[From Sales]]+Daily_Cashbook11[[#This Row],[Coal Cost (Office)]])-Daily_Cashbook11[[#This Row],[Vata Total Cost]]</f>
        <v>0</v>
      </c>
      <c r="G285" s="1"/>
      <c r="H285" s="14"/>
    </row>
    <row r="286" spans="1:8" ht="21.75" customHeight="1" x14ac:dyDescent="0.25">
      <c r="A286" s="2">
        <v>45880</v>
      </c>
      <c r="B286" s="7"/>
      <c r="C286" s="7"/>
      <c r="D286" s="7">
        <f>SUMIFS(Vata_Sales[Final Price],Vata_Sales[Date],Daily_Cashbook11[[#This Row],[Date]])</f>
        <v>0</v>
      </c>
      <c r="E286" s="7">
        <f>SUMIFS(AMB_Bricks_Expance_Sheet[Amount],AMB_Bricks_Expance_Sheet[Date],Daily_Cashbook11[[#This Row],[Date]])</f>
        <v>0</v>
      </c>
      <c r="F286" s="8">
        <f>(Daily_Cashbook11[[#This Row],[Received Ammount office]]+Daily_Cashbook11[[#This Row],[From Sales]]+Daily_Cashbook11[[#This Row],[Coal Cost (Office)]])-Daily_Cashbook11[[#This Row],[Vata Total Cost]]</f>
        <v>0</v>
      </c>
      <c r="G286" s="1"/>
      <c r="H286" s="14"/>
    </row>
    <row r="287" spans="1:8" ht="21.75" customHeight="1" x14ac:dyDescent="0.25">
      <c r="A287" s="2">
        <v>45881</v>
      </c>
      <c r="B287" s="7"/>
      <c r="C287" s="7"/>
      <c r="D287" s="7">
        <f>SUMIFS(Vata_Sales[Final Price],Vata_Sales[Date],Daily_Cashbook11[[#This Row],[Date]])</f>
        <v>0</v>
      </c>
      <c r="E287" s="7">
        <f>SUMIFS(AMB_Bricks_Expance_Sheet[Amount],AMB_Bricks_Expance_Sheet[Date],Daily_Cashbook11[[#This Row],[Date]])</f>
        <v>0</v>
      </c>
      <c r="F287" s="8">
        <f>(Daily_Cashbook11[[#This Row],[Received Ammount office]]+Daily_Cashbook11[[#This Row],[From Sales]]+Daily_Cashbook11[[#This Row],[Coal Cost (Office)]])-Daily_Cashbook11[[#This Row],[Vata Total Cost]]</f>
        <v>0</v>
      </c>
      <c r="G287" s="1"/>
      <c r="H287" s="14"/>
    </row>
    <row r="288" spans="1:8" ht="21.75" customHeight="1" x14ac:dyDescent="0.25">
      <c r="A288" s="2">
        <v>45882</v>
      </c>
      <c r="B288" s="7"/>
      <c r="C288" s="7"/>
      <c r="D288" s="7">
        <f>SUMIFS(Vata_Sales[Final Price],Vata_Sales[Date],Daily_Cashbook11[[#This Row],[Date]])</f>
        <v>0</v>
      </c>
      <c r="E288" s="7">
        <f>SUMIFS(AMB_Bricks_Expance_Sheet[Amount],AMB_Bricks_Expance_Sheet[Date],Daily_Cashbook11[[#This Row],[Date]])</f>
        <v>0</v>
      </c>
      <c r="F288" s="8">
        <f>(Daily_Cashbook11[[#This Row],[Received Ammount office]]+Daily_Cashbook11[[#This Row],[From Sales]]+Daily_Cashbook11[[#This Row],[Coal Cost (Office)]])-Daily_Cashbook11[[#This Row],[Vata Total Cost]]</f>
        <v>0</v>
      </c>
      <c r="G288" s="1"/>
      <c r="H288" s="14"/>
    </row>
    <row r="289" spans="1:8" ht="21.75" customHeight="1" x14ac:dyDescent="0.25">
      <c r="A289" s="2">
        <v>45883</v>
      </c>
      <c r="B289" s="7"/>
      <c r="C289" s="7"/>
      <c r="D289" s="7">
        <f>SUMIFS(Vata_Sales[Final Price],Vata_Sales[Date],Daily_Cashbook11[[#This Row],[Date]])</f>
        <v>0</v>
      </c>
      <c r="E289" s="7">
        <f>SUMIFS(AMB_Bricks_Expance_Sheet[Amount],AMB_Bricks_Expance_Sheet[Date],Daily_Cashbook11[[#This Row],[Date]])</f>
        <v>0</v>
      </c>
      <c r="F289" s="8">
        <f>(Daily_Cashbook11[[#This Row],[Received Ammount office]]+Daily_Cashbook11[[#This Row],[From Sales]]+Daily_Cashbook11[[#This Row],[Coal Cost (Office)]])-Daily_Cashbook11[[#This Row],[Vata Total Cost]]</f>
        <v>0</v>
      </c>
      <c r="G289" s="1"/>
      <c r="H289" s="14"/>
    </row>
    <row r="290" spans="1:8" ht="21.75" customHeight="1" x14ac:dyDescent="0.25">
      <c r="A290" s="2">
        <v>45884</v>
      </c>
      <c r="B290" s="7"/>
      <c r="C290" s="7"/>
      <c r="D290" s="7">
        <f>SUMIFS(Vata_Sales[Final Price],Vata_Sales[Date],Daily_Cashbook11[[#This Row],[Date]])</f>
        <v>0</v>
      </c>
      <c r="E290" s="7">
        <f>SUMIFS(AMB_Bricks_Expance_Sheet[Amount],AMB_Bricks_Expance_Sheet[Date],Daily_Cashbook11[[#This Row],[Date]])</f>
        <v>0</v>
      </c>
      <c r="F290" s="8">
        <f>(Daily_Cashbook11[[#This Row],[Received Ammount office]]+Daily_Cashbook11[[#This Row],[From Sales]]+Daily_Cashbook11[[#This Row],[Coal Cost (Office)]])-Daily_Cashbook11[[#This Row],[Vata Total Cost]]</f>
        <v>0</v>
      </c>
      <c r="G290" s="1"/>
      <c r="H290" s="14"/>
    </row>
    <row r="291" spans="1:8" ht="21.75" customHeight="1" x14ac:dyDescent="0.25">
      <c r="A291" s="2">
        <v>45885</v>
      </c>
      <c r="B291" s="7"/>
      <c r="C291" s="7"/>
      <c r="D291" s="7">
        <f>SUMIFS(Vata_Sales[Final Price],Vata_Sales[Date],Daily_Cashbook11[[#This Row],[Date]])</f>
        <v>0</v>
      </c>
      <c r="E291" s="7">
        <f>SUMIFS(AMB_Bricks_Expance_Sheet[Amount],AMB_Bricks_Expance_Sheet[Date],Daily_Cashbook11[[#This Row],[Date]])</f>
        <v>0</v>
      </c>
      <c r="F291" s="8">
        <f>(Daily_Cashbook11[[#This Row],[Received Ammount office]]+Daily_Cashbook11[[#This Row],[From Sales]]+Daily_Cashbook11[[#This Row],[Coal Cost (Office)]])-Daily_Cashbook11[[#This Row],[Vata Total Cost]]</f>
        <v>0</v>
      </c>
      <c r="G291" s="1" t="s">
        <v>849</v>
      </c>
      <c r="H291" s="14"/>
    </row>
    <row r="292" spans="1:8" ht="21.75" customHeight="1" x14ac:dyDescent="0.25">
      <c r="A292" s="2">
        <v>45886</v>
      </c>
      <c r="B292" s="7"/>
      <c r="C292" s="7"/>
      <c r="D292" s="7">
        <f>SUMIFS(Vata_Sales[Final Price],Vata_Sales[Date],Daily_Cashbook11[[#This Row],[Date]])</f>
        <v>0</v>
      </c>
      <c r="E292" s="7">
        <f>SUMIFS(AMB_Bricks_Expance_Sheet[Amount],AMB_Bricks_Expance_Sheet[Date],Daily_Cashbook11[[#This Row],[Date]])</f>
        <v>0</v>
      </c>
      <c r="F292" s="8">
        <f>(Daily_Cashbook11[[#This Row],[Received Ammount office]]+Daily_Cashbook11[[#This Row],[From Sales]]+Daily_Cashbook11[[#This Row],[Coal Cost (Office)]])-Daily_Cashbook11[[#This Row],[Vata Total Cost]]</f>
        <v>0</v>
      </c>
      <c r="G292" s="1"/>
      <c r="H292" s="14"/>
    </row>
    <row r="293" spans="1:8" ht="21.75" customHeight="1" x14ac:dyDescent="0.25">
      <c r="A293" s="2">
        <v>45887</v>
      </c>
      <c r="B293" s="7"/>
      <c r="C293" s="7"/>
      <c r="D293" s="7">
        <f>SUMIFS(Vata_Sales[Final Price],Vata_Sales[Date],Daily_Cashbook11[[#This Row],[Date]])</f>
        <v>0</v>
      </c>
      <c r="E293" s="7">
        <f>SUMIFS(AMB_Bricks_Expance_Sheet[Amount],AMB_Bricks_Expance_Sheet[Date],Daily_Cashbook11[[#This Row],[Date]])</f>
        <v>0</v>
      </c>
      <c r="F293" s="8">
        <f>(Daily_Cashbook11[[#This Row],[Received Ammount office]]+Daily_Cashbook11[[#This Row],[From Sales]]+Daily_Cashbook11[[#This Row],[Coal Cost (Office)]])-Daily_Cashbook11[[#This Row],[Vata Total Cost]]</f>
        <v>0</v>
      </c>
      <c r="G293" s="1"/>
      <c r="H293" s="14"/>
    </row>
    <row r="294" spans="1:8" ht="21.75" customHeight="1" x14ac:dyDescent="0.25">
      <c r="A294" s="2">
        <v>45888</v>
      </c>
      <c r="B294" s="7"/>
      <c r="C294" s="7"/>
      <c r="D294" s="7">
        <f>SUMIFS(Vata_Sales[Final Price],Vata_Sales[Date],Daily_Cashbook11[[#This Row],[Date]])</f>
        <v>0</v>
      </c>
      <c r="E294" s="7">
        <f>SUMIFS(AMB_Bricks_Expance_Sheet[Amount],AMB_Bricks_Expance_Sheet[Date],Daily_Cashbook11[[#This Row],[Date]])</f>
        <v>0</v>
      </c>
      <c r="F294" s="8">
        <f>(Daily_Cashbook11[[#This Row],[Received Ammount office]]+Daily_Cashbook11[[#This Row],[From Sales]]+Daily_Cashbook11[[#This Row],[Coal Cost (Office)]])-Daily_Cashbook11[[#This Row],[Vata Total Cost]]</f>
        <v>0</v>
      </c>
      <c r="G294" s="1"/>
      <c r="H294" s="14"/>
    </row>
    <row r="295" spans="1:8" ht="21.75" customHeight="1" x14ac:dyDescent="0.25">
      <c r="A295" s="2">
        <v>45889</v>
      </c>
      <c r="B295" s="7"/>
      <c r="C295" s="7"/>
      <c r="D295" s="7">
        <f>SUMIFS(Vata_Sales[Final Price],Vata_Sales[Date],Daily_Cashbook11[[#This Row],[Date]])</f>
        <v>0</v>
      </c>
      <c r="E295" s="7">
        <f>SUMIFS(AMB_Bricks_Expance_Sheet[Amount],AMB_Bricks_Expance_Sheet[Date],Daily_Cashbook11[[#This Row],[Date]])</f>
        <v>0</v>
      </c>
      <c r="F295" s="8">
        <f>(Daily_Cashbook11[[#This Row],[Received Ammount office]]+Daily_Cashbook11[[#This Row],[From Sales]]+Daily_Cashbook11[[#This Row],[Coal Cost (Office)]])-Daily_Cashbook11[[#This Row],[Vata Total Cost]]</f>
        <v>0</v>
      </c>
      <c r="G295" s="1"/>
      <c r="H295" s="14"/>
    </row>
    <row r="296" spans="1:8" ht="21.75" customHeight="1" x14ac:dyDescent="0.25">
      <c r="A296" s="2">
        <v>45890</v>
      </c>
      <c r="B296" s="7"/>
      <c r="C296" s="7"/>
      <c r="D296" s="7">
        <f>SUMIFS(Vata_Sales[Final Price],Vata_Sales[Date],Daily_Cashbook11[[#This Row],[Date]])</f>
        <v>0</v>
      </c>
      <c r="E296" s="7">
        <f>SUMIFS(AMB_Bricks_Expance_Sheet[Amount],AMB_Bricks_Expance_Sheet[Date],Daily_Cashbook11[[#This Row],[Date]])</f>
        <v>0</v>
      </c>
      <c r="F296" s="8">
        <f>(Daily_Cashbook11[[#This Row],[Received Ammount office]]+Daily_Cashbook11[[#This Row],[From Sales]]+Daily_Cashbook11[[#This Row],[Coal Cost (Office)]])-Daily_Cashbook11[[#This Row],[Vata Total Cost]]</f>
        <v>0</v>
      </c>
      <c r="G296" s="1"/>
      <c r="H296" s="14"/>
    </row>
    <row r="297" spans="1:8" ht="21.75" customHeight="1" x14ac:dyDescent="0.25">
      <c r="A297" s="2">
        <v>45891</v>
      </c>
      <c r="B297" s="7"/>
      <c r="C297" s="7"/>
      <c r="D297" s="7">
        <f>SUMIFS(Vata_Sales[Final Price],Vata_Sales[Date],Daily_Cashbook11[[#This Row],[Date]])</f>
        <v>0</v>
      </c>
      <c r="E297" s="7">
        <f>SUMIFS(AMB_Bricks_Expance_Sheet[Amount],AMB_Bricks_Expance_Sheet[Date],Daily_Cashbook11[[#This Row],[Date]])</f>
        <v>0</v>
      </c>
      <c r="F297" s="8">
        <f>(Daily_Cashbook11[[#This Row],[Received Ammount office]]+Daily_Cashbook11[[#This Row],[From Sales]]+Daily_Cashbook11[[#This Row],[Coal Cost (Office)]])-Daily_Cashbook11[[#This Row],[Vata Total Cost]]</f>
        <v>0</v>
      </c>
      <c r="G297" s="1"/>
      <c r="H297" s="14"/>
    </row>
    <row r="298" spans="1:8" ht="21.75" customHeight="1" x14ac:dyDescent="0.25">
      <c r="A298" s="2">
        <v>45892</v>
      </c>
      <c r="B298" s="7"/>
      <c r="C298" s="7"/>
      <c r="D298" s="7">
        <f>SUMIFS(Vata_Sales[Final Price],Vata_Sales[Date],Daily_Cashbook11[[#This Row],[Date]])</f>
        <v>0</v>
      </c>
      <c r="E298" s="7">
        <f>SUMIFS(AMB_Bricks_Expance_Sheet[Amount],AMB_Bricks_Expance_Sheet[Date],Daily_Cashbook11[[#This Row],[Date]])</f>
        <v>0</v>
      </c>
      <c r="F298" s="8">
        <f>(Daily_Cashbook11[[#This Row],[Received Ammount office]]+Daily_Cashbook11[[#This Row],[From Sales]]+Daily_Cashbook11[[#This Row],[Coal Cost (Office)]])-Daily_Cashbook11[[#This Row],[Vata Total Cost]]</f>
        <v>0</v>
      </c>
      <c r="G298" s="1"/>
      <c r="H298" s="14"/>
    </row>
    <row r="299" spans="1:8" ht="21.75" customHeight="1" x14ac:dyDescent="0.25">
      <c r="A299" s="2">
        <v>45893</v>
      </c>
      <c r="B299" s="7"/>
      <c r="C299" s="7"/>
      <c r="D299" s="7">
        <f>SUMIFS(Vata_Sales[Final Price],Vata_Sales[Date],Daily_Cashbook11[[#This Row],[Date]])</f>
        <v>0</v>
      </c>
      <c r="E299" s="7">
        <f>SUMIFS(AMB_Bricks_Expance_Sheet[Amount],AMB_Bricks_Expance_Sheet[Date],Daily_Cashbook11[[#This Row],[Date]])</f>
        <v>0</v>
      </c>
      <c r="F299" s="8">
        <f>(Daily_Cashbook11[[#This Row],[Received Ammount office]]+Daily_Cashbook11[[#This Row],[From Sales]]+Daily_Cashbook11[[#This Row],[Coal Cost (Office)]])-Daily_Cashbook11[[#This Row],[Vata Total Cost]]</f>
        <v>0</v>
      </c>
      <c r="G299" s="1"/>
      <c r="H299" s="14"/>
    </row>
    <row r="300" spans="1:8" ht="21.75" customHeight="1" x14ac:dyDescent="0.25">
      <c r="A300" s="2">
        <v>45894</v>
      </c>
      <c r="B300" s="7"/>
      <c r="C300" s="7"/>
      <c r="D300" s="7">
        <f>SUMIFS(Vata_Sales[Final Price],Vata_Sales[Date],Daily_Cashbook11[[#This Row],[Date]])</f>
        <v>0</v>
      </c>
      <c r="E300" s="7">
        <f>SUMIFS(AMB_Bricks_Expance_Sheet[Amount],AMB_Bricks_Expance_Sheet[Date],Daily_Cashbook11[[#This Row],[Date]])</f>
        <v>0</v>
      </c>
      <c r="F300" s="8">
        <f>(Daily_Cashbook11[[#This Row],[Received Ammount office]]+Daily_Cashbook11[[#This Row],[From Sales]]+Daily_Cashbook11[[#This Row],[Coal Cost (Office)]])-Daily_Cashbook11[[#This Row],[Vata Total Cost]]</f>
        <v>0</v>
      </c>
      <c r="G300" s="1"/>
      <c r="H300" s="14"/>
    </row>
    <row r="301" spans="1:8" ht="21.75" customHeight="1" x14ac:dyDescent="0.25">
      <c r="A301" s="2">
        <v>45895</v>
      </c>
      <c r="B301" s="7"/>
      <c r="C301" s="7"/>
      <c r="D301" s="7">
        <f>SUMIFS(Vata_Sales[Final Price],Vata_Sales[Date],Daily_Cashbook11[[#This Row],[Date]])</f>
        <v>0</v>
      </c>
      <c r="E301" s="7">
        <f>SUMIFS(AMB_Bricks_Expance_Sheet[Amount],AMB_Bricks_Expance_Sheet[Date],Daily_Cashbook11[[#This Row],[Date]])</f>
        <v>0</v>
      </c>
      <c r="F301" s="8">
        <f>(Daily_Cashbook11[[#This Row],[Received Ammount office]]+Daily_Cashbook11[[#This Row],[From Sales]]+Daily_Cashbook11[[#This Row],[Coal Cost (Office)]])-Daily_Cashbook11[[#This Row],[Vata Total Cost]]</f>
        <v>0</v>
      </c>
      <c r="G301" s="1"/>
      <c r="H301" s="14"/>
    </row>
    <row r="302" spans="1:8" ht="21.75" customHeight="1" x14ac:dyDescent="0.25">
      <c r="A302" s="2">
        <v>45896</v>
      </c>
      <c r="B302" s="7"/>
      <c r="C302" s="7"/>
      <c r="D302" s="7">
        <f>SUMIFS(Vata_Sales[Final Price],Vata_Sales[Date],Daily_Cashbook11[[#This Row],[Date]])</f>
        <v>0</v>
      </c>
      <c r="E302" s="7">
        <f>SUMIFS(AMB_Bricks_Expance_Sheet[Amount],AMB_Bricks_Expance_Sheet[Date],Daily_Cashbook11[[#This Row],[Date]])</f>
        <v>0</v>
      </c>
      <c r="F302" s="8">
        <f>(Daily_Cashbook11[[#This Row],[Received Ammount office]]+Daily_Cashbook11[[#This Row],[From Sales]]+Daily_Cashbook11[[#This Row],[Coal Cost (Office)]])-Daily_Cashbook11[[#This Row],[Vata Total Cost]]</f>
        <v>0</v>
      </c>
      <c r="G302" s="1"/>
      <c r="H302" s="14"/>
    </row>
    <row r="303" spans="1:8" ht="21.75" customHeight="1" x14ac:dyDescent="0.25">
      <c r="A303" s="2">
        <v>45897</v>
      </c>
      <c r="B303" s="7"/>
      <c r="C303" s="7"/>
      <c r="D303" s="7">
        <f>SUMIFS(Vata_Sales[Final Price],Vata_Sales[Date],Daily_Cashbook11[[#This Row],[Date]])</f>
        <v>0</v>
      </c>
      <c r="E303" s="7">
        <f>SUMIFS(AMB_Bricks_Expance_Sheet[Amount],AMB_Bricks_Expance_Sheet[Date],Daily_Cashbook11[[#This Row],[Date]])</f>
        <v>0</v>
      </c>
      <c r="F303" s="8">
        <f>(Daily_Cashbook11[[#This Row],[Received Ammount office]]+Daily_Cashbook11[[#This Row],[From Sales]]+Daily_Cashbook11[[#This Row],[Coal Cost (Office)]])-Daily_Cashbook11[[#This Row],[Vata Total Cost]]</f>
        <v>0</v>
      </c>
      <c r="G303" s="1"/>
      <c r="H303" s="14"/>
    </row>
    <row r="304" spans="1:8" ht="21.75" customHeight="1" x14ac:dyDescent="0.25">
      <c r="A304" s="2">
        <v>45898</v>
      </c>
      <c r="B304" s="7"/>
      <c r="C304" s="7"/>
      <c r="D304" s="7">
        <f>SUMIFS(Vata_Sales[Final Price],Vata_Sales[Date],Daily_Cashbook11[[#This Row],[Date]])</f>
        <v>0</v>
      </c>
      <c r="E304" s="7">
        <f>SUMIFS(AMB_Bricks_Expance_Sheet[Amount],AMB_Bricks_Expance_Sheet[Date],Daily_Cashbook11[[#This Row],[Date]])</f>
        <v>0</v>
      </c>
      <c r="F304" s="8">
        <f>(Daily_Cashbook11[[#This Row],[Received Ammount office]]+Daily_Cashbook11[[#This Row],[From Sales]]+Daily_Cashbook11[[#This Row],[Coal Cost (Office)]])-Daily_Cashbook11[[#This Row],[Vata Total Cost]]</f>
        <v>0</v>
      </c>
      <c r="G304" s="1"/>
      <c r="H304" s="14"/>
    </row>
    <row r="305" spans="1:8" ht="21.75" customHeight="1" x14ac:dyDescent="0.25">
      <c r="A305" s="2">
        <v>45899</v>
      </c>
      <c r="B305" s="7"/>
      <c r="C305" s="7"/>
      <c r="D305" s="7">
        <f>SUMIFS(Vata_Sales[Final Price],Vata_Sales[Date],Daily_Cashbook11[[#This Row],[Date]])</f>
        <v>0</v>
      </c>
      <c r="E305" s="7">
        <f>SUMIFS(AMB_Bricks_Expance_Sheet[Amount],AMB_Bricks_Expance_Sheet[Date],Daily_Cashbook11[[#This Row],[Date]])</f>
        <v>0</v>
      </c>
      <c r="F305" s="8">
        <f>(Daily_Cashbook11[[#This Row],[Received Ammount office]]+Daily_Cashbook11[[#This Row],[From Sales]]+Daily_Cashbook11[[#This Row],[Coal Cost (Office)]])-Daily_Cashbook11[[#This Row],[Vata Total Cost]]</f>
        <v>0</v>
      </c>
      <c r="G305" s="1"/>
      <c r="H305" s="14"/>
    </row>
    <row r="306" spans="1:8" ht="21.75" customHeight="1" x14ac:dyDescent="0.25">
      <c r="A306" s="2">
        <v>45900</v>
      </c>
      <c r="B306" s="7"/>
      <c r="C306" s="7"/>
      <c r="D306" s="7">
        <f>SUMIFS(Vata_Sales[Final Price],Vata_Sales[Date],Daily_Cashbook11[[#This Row],[Date]])</f>
        <v>0</v>
      </c>
      <c r="E306" s="7">
        <f>SUMIFS(AMB_Bricks_Expance_Sheet[Amount],AMB_Bricks_Expance_Sheet[Date],Daily_Cashbook11[[#This Row],[Date]])</f>
        <v>0</v>
      </c>
      <c r="F306" s="8">
        <f>(Daily_Cashbook11[[#This Row],[Received Ammount office]]+Daily_Cashbook11[[#This Row],[From Sales]]+Daily_Cashbook11[[#This Row],[Coal Cost (Office)]])-Daily_Cashbook11[[#This Row],[Vata Total Cost]]</f>
        <v>0</v>
      </c>
      <c r="G306" s="1"/>
      <c r="H306" s="14"/>
    </row>
    <row r="307" spans="1:8" ht="21.75" customHeight="1" x14ac:dyDescent="0.25">
      <c r="A307" s="2">
        <v>45901</v>
      </c>
      <c r="B307" s="7"/>
      <c r="C307" s="7"/>
      <c r="D307" s="7">
        <f>SUMIFS(Vata_Sales[Final Price],Vata_Sales[Date],Daily_Cashbook11[[#This Row],[Date]])</f>
        <v>0</v>
      </c>
      <c r="E307" s="7">
        <f>SUMIFS(AMB_Bricks_Expance_Sheet[Amount],AMB_Bricks_Expance_Sheet[Date],Daily_Cashbook11[[#This Row],[Date]])</f>
        <v>0</v>
      </c>
      <c r="F307" s="8">
        <f>(Daily_Cashbook11[[#This Row],[Received Ammount office]]+Daily_Cashbook11[[#This Row],[From Sales]]+Daily_Cashbook11[[#This Row],[Coal Cost (Office)]])-Daily_Cashbook11[[#This Row],[Vata Total Cost]]</f>
        <v>0</v>
      </c>
      <c r="G307" s="1"/>
      <c r="H307" s="14"/>
    </row>
    <row r="308" spans="1:8" ht="21.75" customHeight="1" x14ac:dyDescent="0.25">
      <c r="A308" s="2">
        <v>45902</v>
      </c>
      <c r="B308" s="7"/>
      <c r="C308" s="7"/>
      <c r="D308" s="7">
        <f>SUMIFS(Vata_Sales[Final Price],Vata_Sales[Date],Daily_Cashbook11[[#This Row],[Date]])</f>
        <v>0</v>
      </c>
      <c r="E308" s="7">
        <f>SUMIFS(AMB_Bricks_Expance_Sheet[Amount],AMB_Bricks_Expance_Sheet[Date],Daily_Cashbook11[[#This Row],[Date]])</f>
        <v>0</v>
      </c>
      <c r="F308" s="8">
        <f>(Daily_Cashbook11[[#This Row],[Received Ammount office]]+Daily_Cashbook11[[#This Row],[From Sales]]+Daily_Cashbook11[[#This Row],[Coal Cost (Office)]])-Daily_Cashbook11[[#This Row],[Vata Total Cost]]</f>
        <v>0</v>
      </c>
      <c r="G308" s="1"/>
      <c r="H308" s="14"/>
    </row>
    <row r="309" spans="1:8" ht="21.75" customHeight="1" x14ac:dyDescent="0.25">
      <c r="A309" s="2">
        <v>45903</v>
      </c>
      <c r="B309" s="7"/>
      <c r="C309" s="7"/>
      <c r="D309" s="7">
        <f>SUMIFS(Vata_Sales[Final Price],Vata_Sales[Date],Daily_Cashbook11[[#This Row],[Date]])</f>
        <v>0</v>
      </c>
      <c r="E309" s="7">
        <f>SUMIFS(AMB_Bricks_Expance_Sheet[Amount],AMB_Bricks_Expance_Sheet[Date],Daily_Cashbook11[[#This Row],[Date]])</f>
        <v>0</v>
      </c>
      <c r="F309" s="8">
        <f>(Daily_Cashbook11[[#This Row],[Received Ammount office]]+Daily_Cashbook11[[#This Row],[From Sales]]+Daily_Cashbook11[[#This Row],[Coal Cost (Office)]])-Daily_Cashbook11[[#This Row],[Vata Total Cost]]</f>
        <v>0</v>
      </c>
      <c r="G309" s="1"/>
      <c r="H309" s="14"/>
    </row>
    <row r="310" spans="1:8" ht="21.75" customHeight="1" x14ac:dyDescent="0.25">
      <c r="A310" s="2">
        <v>45904</v>
      </c>
      <c r="B310" s="7"/>
      <c r="C310" s="7"/>
      <c r="D310" s="7">
        <f>SUMIFS(Vata_Sales[Final Price],Vata_Sales[Date],Daily_Cashbook11[[#This Row],[Date]])</f>
        <v>0</v>
      </c>
      <c r="E310" s="7">
        <f>SUMIFS(AMB_Bricks_Expance_Sheet[Amount],AMB_Bricks_Expance_Sheet[Date],Daily_Cashbook11[[#This Row],[Date]])</f>
        <v>0</v>
      </c>
      <c r="F310" s="8">
        <f>(Daily_Cashbook11[[#This Row],[Received Ammount office]]+Daily_Cashbook11[[#This Row],[From Sales]]+Daily_Cashbook11[[#This Row],[Coal Cost (Office)]])-Daily_Cashbook11[[#This Row],[Vata Total Cost]]</f>
        <v>0</v>
      </c>
      <c r="G310" s="1"/>
      <c r="H310" s="14"/>
    </row>
    <row r="311" spans="1:8" ht="21.75" customHeight="1" x14ac:dyDescent="0.25">
      <c r="A311" s="2">
        <v>45905</v>
      </c>
      <c r="B311" s="7"/>
      <c r="C311" s="7"/>
      <c r="D311" s="7">
        <f>SUMIFS(Vata_Sales[Final Price],Vata_Sales[Date],Daily_Cashbook11[[#This Row],[Date]])</f>
        <v>0</v>
      </c>
      <c r="E311" s="7">
        <f>SUMIFS(AMB_Bricks_Expance_Sheet[Amount],AMB_Bricks_Expance_Sheet[Date],Daily_Cashbook11[[#This Row],[Date]])</f>
        <v>0</v>
      </c>
      <c r="F311" s="8">
        <f>(Daily_Cashbook11[[#This Row],[Received Ammount office]]+Daily_Cashbook11[[#This Row],[From Sales]]+Daily_Cashbook11[[#This Row],[Coal Cost (Office)]])-Daily_Cashbook11[[#This Row],[Vata Total Cost]]</f>
        <v>0</v>
      </c>
      <c r="G311" s="1"/>
      <c r="H311" s="14"/>
    </row>
    <row r="312" spans="1:8" ht="21.75" customHeight="1" x14ac:dyDescent="0.25">
      <c r="A312" s="2">
        <v>45906</v>
      </c>
      <c r="B312" s="7"/>
      <c r="C312" s="7"/>
      <c r="D312" s="7">
        <f>SUMIFS(Vata_Sales[Final Price],Vata_Sales[Date],Daily_Cashbook11[[#This Row],[Date]])</f>
        <v>0</v>
      </c>
      <c r="E312" s="7">
        <f>SUMIFS(AMB_Bricks_Expance_Sheet[Amount],AMB_Bricks_Expance_Sheet[Date],Daily_Cashbook11[[#This Row],[Date]])</f>
        <v>0</v>
      </c>
      <c r="F312" s="8">
        <f>(Daily_Cashbook11[[#This Row],[Received Ammount office]]+Daily_Cashbook11[[#This Row],[From Sales]]+Daily_Cashbook11[[#This Row],[Coal Cost (Office)]])-Daily_Cashbook11[[#This Row],[Vata Total Cost]]</f>
        <v>0</v>
      </c>
      <c r="G312" s="1"/>
      <c r="H312" s="14"/>
    </row>
    <row r="313" spans="1:8" ht="21.75" customHeight="1" x14ac:dyDescent="0.25">
      <c r="A313" s="2">
        <v>45907</v>
      </c>
      <c r="B313" s="7"/>
      <c r="C313" s="7"/>
      <c r="D313" s="7">
        <f>SUMIFS(Vata_Sales[Final Price],Vata_Sales[Date],Daily_Cashbook11[[#This Row],[Date]])</f>
        <v>0</v>
      </c>
      <c r="E313" s="7">
        <f>SUMIFS(AMB_Bricks_Expance_Sheet[Amount],AMB_Bricks_Expance_Sheet[Date],Daily_Cashbook11[[#This Row],[Date]])</f>
        <v>0</v>
      </c>
      <c r="F313" s="8">
        <f>(Daily_Cashbook11[[#This Row],[Received Ammount office]]+Daily_Cashbook11[[#This Row],[From Sales]]+Daily_Cashbook11[[#This Row],[Coal Cost (Office)]])-Daily_Cashbook11[[#This Row],[Vata Total Cost]]</f>
        <v>0</v>
      </c>
      <c r="G313" s="1"/>
      <c r="H313" s="14"/>
    </row>
    <row r="314" spans="1:8" ht="21.75" customHeight="1" x14ac:dyDescent="0.25">
      <c r="A314" s="2">
        <v>45908</v>
      </c>
      <c r="B314" s="7"/>
      <c r="C314" s="7"/>
      <c r="D314" s="7">
        <f>SUMIFS(Vata_Sales[Final Price],Vata_Sales[Date],Daily_Cashbook11[[#This Row],[Date]])</f>
        <v>0</v>
      </c>
      <c r="E314" s="7">
        <f>SUMIFS(AMB_Bricks_Expance_Sheet[Amount],AMB_Bricks_Expance_Sheet[Date],Daily_Cashbook11[[#This Row],[Date]])</f>
        <v>0</v>
      </c>
      <c r="F314" s="8">
        <f>(Daily_Cashbook11[[#This Row],[Received Ammount office]]+Daily_Cashbook11[[#This Row],[From Sales]]+Daily_Cashbook11[[#This Row],[Coal Cost (Office)]])-Daily_Cashbook11[[#This Row],[Vata Total Cost]]</f>
        <v>0</v>
      </c>
      <c r="G314" s="1"/>
      <c r="H314" s="14"/>
    </row>
    <row r="315" spans="1:8" ht="21.75" customHeight="1" x14ac:dyDescent="0.25">
      <c r="A315" s="2">
        <v>45909</v>
      </c>
      <c r="B315" s="7"/>
      <c r="C315" s="7"/>
      <c r="D315" s="7">
        <f>SUMIFS(Vata_Sales[Final Price],Vata_Sales[Date],Daily_Cashbook11[[#This Row],[Date]])</f>
        <v>0</v>
      </c>
      <c r="E315" s="7">
        <f>SUMIFS(AMB_Bricks_Expance_Sheet[Amount],AMB_Bricks_Expance_Sheet[Date],Daily_Cashbook11[[#This Row],[Date]])</f>
        <v>0</v>
      </c>
      <c r="F315" s="8">
        <f>(Daily_Cashbook11[[#This Row],[Received Ammount office]]+Daily_Cashbook11[[#This Row],[From Sales]]+Daily_Cashbook11[[#This Row],[Coal Cost (Office)]])-Daily_Cashbook11[[#This Row],[Vata Total Cost]]</f>
        <v>0</v>
      </c>
      <c r="G315" s="1"/>
      <c r="H315" s="14"/>
    </row>
    <row r="316" spans="1:8" ht="21.75" customHeight="1" x14ac:dyDescent="0.25">
      <c r="A316" s="2">
        <v>45910</v>
      </c>
      <c r="B316" s="7"/>
      <c r="C316" s="7"/>
      <c r="D316" s="7">
        <f>SUMIFS(Vata_Sales[Final Price],Vata_Sales[Date],Daily_Cashbook11[[#This Row],[Date]])</f>
        <v>0</v>
      </c>
      <c r="E316" s="7">
        <f>SUMIFS(AMB_Bricks_Expance_Sheet[Amount],AMB_Bricks_Expance_Sheet[Date],Daily_Cashbook11[[#This Row],[Date]])</f>
        <v>0</v>
      </c>
      <c r="F316" s="8">
        <f>(Daily_Cashbook11[[#This Row],[Received Ammount office]]+Daily_Cashbook11[[#This Row],[From Sales]]+Daily_Cashbook11[[#This Row],[Coal Cost (Office)]])-Daily_Cashbook11[[#This Row],[Vata Total Cost]]</f>
        <v>0</v>
      </c>
      <c r="G316" s="1"/>
      <c r="H316" s="14"/>
    </row>
    <row r="317" spans="1:8" ht="21.75" customHeight="1" x14ac:dyDescent="0.25">
      <c r="A317" s="2">
        <v>45911</v>
      </c>
      <c r="B317" s="7"/>
      <c r="C317" s="7"/>
      <c r="D317" s="7">
        <f>SUMIFS(Vata_Sales[Final Price],Vata_Sales[Date],Daily_Cashbook11[[#This Row],[Date]])</f>
        <v>0</v>
      </c>
      <c r="E317" s="7">
        <f>SUMIFS(AMB_Bricks_Expance_Sheet[Amount],AMB_Bricks_Expance_Sheet[Date],Daily_Cashbook11[[#This Row],[Date]])</f>
        <v>0</v>
      </c>
      <c r="F317" s="8">
        <f>(Daily_Cashbook11[[#This Row],[Received Ammount office]]+Daily_Cashbook11[[#This Row],[From Sales]]+Daily_Cashbook11[[#This Row],[Coal Cost (Office)]])-Daily_Cashbook11[[#This Row],[Vata Total Cost]]</f>
        <v>0</v>
      </c>
      <c r="G317" s="1"/>
      <c r="H317" s="14"/>
    </row>
    <row r="318" spans="1:8" ht="21.75" customHeight="1" x14ac:dyDescent="0.25">
      <c r="A318" s="2">
        <v>45912</v>
      </c>
      <c r="B318" s="7"/>
      <c r="C318" s="7"/>
      <c r="D318" s="7">
        <f>SUMIFS(Vata_Sales[Final Price],Vata_Sales[Date],Daily_Cashbook11[[#This Row],[Date]])</f>
        <v>0</v>
      </c>
      <c r="E318" s="7">
        <f>SUMIFS(AMB_Bricks_Expance_Sheet[Amount],AMB_Bricks_Expance_Sheet[Date],Daily_Cashbook11[[#This Row],[Date]])</f>
        <v>0</v>
      </c>
      <c r="F318" s="8">
        <f>(Daily_Cashbook11[[#This Row],[Received Ammount office]]+Daily_Cashbook11[[#This Row],[From Sales]]+Daily_Cashbook11[[#This Row],[Coal Cost (Office)]])-Daily_Cashbook11[[#This Row],[Vata Total Cost]]</f>
        <v>0</v>
      </c>
      <c r="G318" s="1"/>
      <c r="H318" s="14"/>
    </row>
    <row r="319" spans="1:8" ht="21.75" customHeight="1" x14ac:dyDescent="0.25">
      <c r="A319" s="2">
        <v>45913</v>
      </c>
      <c r="B319" s="7"/>
      <c r="C319" s="7"/>
      <c r="D319" s="7">
        <f>SUMIFS(Vata_Sales[Final Price],Vata_Sales[Date],Daily_Cashbook11[[#This Row],[Date]])</f>
        <v>0</v>
      </c>
      <c r="E319" s="7">
        <f>SUMIFS(AMB_Bricks_Expance_Sheet[Amount],AMB_Bricks_Expance_Sheet[Date],Daily_Cashbook11[[#This Row],[Date]])</f>
        <v>0</v>
      </c>
      <c r="F319" s="8">
        <f>(Daily_Cashbook11[[#This Row],[Received Ammount office]]+Daily_Cashbook11[[#This Row],[From Sales]]+Daily_Cashbook11[[#This Row],[Coal Cost (Office)]])-Daily_Cashbook11[[#This Row],[Vata Total Cost]]</f>
        <v>0</v>
      </c>
      <c r="G319" s="1"/>
      <c r="H319" s="14"/>
    </row>
    <row r="320" spans="1:8" ht="21.75" customHeight="1" x14ac:dyDescent="0.25">
      <c r="A320" s="2">
        <v>45914</v>
      </c>
      <c r="B320" s="7"/>
      <c r="C320" s="7"/>
      <c r="D320" s="7">
        <f>SUMIFS(Vata_Sales[Final Price],Vata_Sales[Date],Daily_Cashbook11[[#This Row],[Date]])</f>
        <v>0</v>
      </c>
      <c r="E320" s="7">
        <f>SUMIFS(AMB_Bricks_Expance_Sheet[Amount],AMB_Bricks_Expance_Sheet[Date],Daily_Cashbook11[[#This Row],[Date]])</f>
        <v>0</v>
      </c>
      <c r="F320" s="8">
        <f>(Daily_Cashbook11[[#This Row],[Received Ammount office]]+Daily_Cashbook11[[#This Row],[From Sales]]+Daily_Cashbook11[[#This Row],[Coal Cost (Office)]])-Daily_Cashbook11[[#This Row],[Vata Total Cost]]</f>
        <v>0</v>
      </c>
      <c r="G320" s="1"/>
      <c r="H320" s="14"/>
    </row>
    <row r="321" spans="1:8" ht="21.75" customHeight="1" x14ac:dyDescent="0.25">
      <c r="A321" s="2">
        <v>45915</v>
      </c>
      <c r="B321" s="7"/>
      <c r="C321" s="7"/>
      <c r="D321" s="7">
        <f>SUMIFS(Vata_Sales[Final Price],Vata_Sales[Date],Daily_Cashbook11[[#This Row],[Date]])</f>
        <v>0</v>
      </c>
      <c r="E321" s="7">
        <f>SUMIFS(AMB_Bricks_Expance_Sheet[Amount],AMB_Bricks_Expance_Sheet[Date],Daily_Cashbook11[[#This Row],[Date]])</f>
        <v>0</v>
      </c>
      <c r="F321" s="8">
        <f>(Daily_Cashbook11[[#This Row],[Received Ammount office]]+Daily_Cashbook11[[#This Row],[From Sales]]+Daily_Cashbook11[[#This Row],[Coal Cost (Office)]])-Daily_Cashbook11[[#This Row],[Vata Total Cost]]</f>
        <v>0</v>
      </c>
      <c r="G321" s="1"/>
      <c r="H321" s="14"/>
    </row>
    <row r="322" spans="1:8" ht="21.75" customHeight="1" x14ac:dyDescent="0.25">
      <c r="A322" s="2">
        <v>45916</v>
      </c>
      <c r="B322" s="7"/>
      <c r="C322" s="7"/>
      <c r="D322" s="7">
        <f>SUMIFS(Vata_Sales[Final Price],Vata_Sales[Date],Daily_Cashbook11[[#This Row],[Date]])</f>
        <v>0</v>
      </c>
      <c r="E322" s="7">
        <f>SUMIFS(AMB_Bricks_Expance_Sheet[Amount],AMB_Bricks_Expance_Sheet[Date],Daily_Cashbook11[[#This Row],[Date]])</f>
        <v>0</v>
      </c>
      <c r="F322" s="8">
        <f>(Daily_Cashbook11[[#This Row],[Received Ammount office]]+Daily_Cashbook11[[#This Row],[From Sales]]+Daily_Cashbook11[[#This Row],[Coal Cost (Office)]])-Daily_Cashbook11[[#This Row],[Vata Total Cost]]</f>
        <v>0</v>
      </c>
      <c r="G322" s="1"/>
      <c r="H322" s="14"/>
    </row>
    <row r="323" spans="1:8" ht="21.75" customHeight="1" x14ac:dyDescent="0.25">
      <c r="A323" s="2">
        <v>45917</v>
      </c>
      <c r="B323" s="7"/>
      <c r="C323" s="7"/>
      <c r="D323" s="7">
        <f>SUMIFS(Vata_Sales[Final Price],Vata_Sales[Date],Daily_Cashbook11[[#This Row],[Date]])</f>
        <v>0</v>
      </c>
      <c r="E323" s="7">
        <f>SUMIFS(AMB_Bricks_Expance_Sheet[Amount],AMB_Bricks_Expance_Sheet[Date],Daily_Cashbook11[[#This Row],[Date]])</f>
        <v>0</v>
      </c>
      <c r="F323" s="8">
        <f>(Daily_Cashbook11[[#This Row],[Received Ammount office]]+Daily_Cashbook11[[#This Row],[From Sales]]+Daily_Cashbook11[[#This Row],[Coal Cost (Office)]])-Daily_Cashbook11[[#This Row],[Vata Total Cost]]</f>
        <v>0</v>
      </c>
      <c r="G323" s="1"/>
      <c r="H323" s="14"/>
    </row>
    <row r="324" spans="1:8" ht="21.75" customHeight="1" x14ac:dyDescent="0.25">
      <c r="A324" s="2">
        <v>45918</v>
      </c>
      <c r="B324" s="7"/>
      <c r="C324" s="7"/>
      <c r="D324" s="7">
        <f>SUMIFS(Vata_Sales[Final Price],Vata_Sales[Date],Daily_Cashbook11[[#This Row],[Date]])</f>
        <v>0</v>
      </c>
      <c r="E324" s="7">
        <f>SUMIFS(AMB_Bricks_Expance_Sheet[Amount],AMB_Bricks_Expance_Sheet[Date],Daily_Cashbook11[[#This Row],[Date]])</f>
        <v>0</v>
      </c>
      <c r="F324" s="8">
        <f>(Daily_Cashbook11[[#This Row],[Received Ammount office]]+Daily_Cashbook11[[#This Row],[From Sales]]+Daily_Cashbook11[[#This Row],[Coal Cost (Office)]])-Daily_Cashbook11[[#This Row],[Vata Total Cost]]</f>
        <v>0</v>
      </c>
      <c r="G324" s="1"/>
      <c r="H324" s="14"/>
    </row>
    <row r="325" spans="1:8" ht="21.75" customHeight="1" x14ac:dyDescent="0.25">
      <c r="A325" s="2">
        <v>45919</v>
      </c>
      <c r="B325" s="7"/>
      <c r="C325" s="7"/>
      <c r="D325" s="7">
        <f>SUMIFS(Vata_Sales[Final Price],Vata_Sales[Date],Daily_Cashbook11[[#This Row],[Date]])</f>
        <v>0</v>
      </c>
      <c r="E325" s="7">
        <f>SUMIFS(AMB_Bricks_Expance_Sheet[Amount],AMB_Bricks_Expance_Sheet[Date],Daily_Cashbook11[[#This Row],[Date]])</f>
        <v>0</v>
      </c>
      <c r="F325" s="8">
        <f>(Daily_Cashbook11[[#This Row],[Received Ammount office]]+Daily_Cashbook11[[#This Row],[From Sales]]+Daily_Cashbook11[[#This Row],[Coal Cost (Office)]])-Daily_Cashbook11[[#This Row],[Vata Total Cost]]</f>
        <v>0</v>
      </c>
      <c r="G325" s="1"/>
      <c r="H325" s="14"/>
    </row>
    <row r="326" spans="1:8" ht="21.75" customHeight="1" x14ac:dyDescent="0.25">
      <c r="A326" s="2">
        <v>45920</v>
      </c>
      <c r="B326" s="7"/>
      <c r="C326" s="7"/>
      <c r="D326" s="7">
        <f>SUMIFS(Vata_Sales[Final Price],Vata_Sales[Date],Daily_Cashbook11[[#This Row],[Date]])</f>
        <v>0</v>
      </c>
      <c r="E326" s="7">
        <f>SUMIFS(AMB_Bricks_Expance_Sheet[Amount],AMB_Bricks_Expance_Sheet[Date],Daily_Cashbook11[[#This Row],[Date]])</f>
        <v>0</v>
      </c>
      <c r="F326" s="8">
        <f>(Daily_Cashbook11[[#This Row],[Received Ammount office]]+Daily_Cashbook11[[#This Row],[From Sales]]+Daily_Cashbook11[[#This Row],[Coal Cost (Office)]])-Daily_Cashbook11[[#This Row],[Vata Total Cost]]</f>
        <v>0</v>
      </c>
      <c r="G326" s="1"/>
      <c r="H326" s="14"/>
    </row>
    <row r="327" spans="1:8" ht="21.75" customHeight="1" x14ac:dyDescent="0.25">
      <c r="A327" s="2">
        <v>45921</v>
      </c>
      <c r="B327" s="7"/>
      <c r="C327" s="7"/>
      <c r="D327" s="7">
        <f>SUMIFS(Vata_Sales[Final Price],Vata_Sales[Date],Daily_Cashbook11[[#This Row],[Date]])</f>
        <v>0</v>
      </c>
      <c r="E327" s="7">
        <f>SUMIFS(AMB_Bricks_Expance_Sheet[Amount],AMB_Bricks_Expance_Sheet[Date],Daily_Cashbook11[[#This Row],[Date]])</f>
        <v>0</v>
      </c>
      <c r="F327" s="8">
        <f>(Daily_Cashbook11[[#This Row],[Received Ammount office]]+Daily_Cashbook11[[#This Row],[From Sales]]+Daily_Cashbook11[[#This Row],[Coal Cost (Office)]])-Daily_Cashbook11[[#This Row],[Vata Total Cost]]</f>
        <v>0</v>
      </c>
      <c r="G327" s="1"/>
      <c r="H327" s="14"/>
    </row>
    <row r="328" spans="1:8" ht="21.75" customHeight="1" x14ac:dyDescent="0.25">
      <c r="A328" s="2">
        <v>45922</v>
      </c>
      <c r="B328" s="7"/>
      <c r="C328" s="7"/>
      <c r="D328" s="7">
        <f>SUMIFS(Vata_Sales[Final Price],Vata_Sales[Date],Daily_Cashbook11[[#This Row],[Date]])</f>
        <v>0</v>
      </c>
      <c r="E328" s="7">
        <f>SUMIFS(AMB_Bricks_Expance_Sheet[Amount],AMB_Bricks_Expance_Sheet[Date],Daily_Cashbook11[[#This Row],[Date]])</f>
        <v>0</v>
      </c>
      <c r="F328" s="8">
        <f>(Daily_Cashbook11[[#This Row],[Received Ammount office]]+Daily_Cashbook11[[#This Row],[From Sales]]+Daily_Cashbook11[[#This Row],[Coal Cost (Office)]])-Daily_Cashbook11[[#This Row],[Vata Total Cost]]</f>
        <v>0</v>
      </c>
      <c r="G328" s="1"/>
      <c r="H328" s="14"/>
    </row>
    <row r="329" spans="1:8" ht="21.75" customHeight="1" x14ac:dyDescent="0.25">
      <c r="A329" s="2">
        <v>45923</v>
      </c>
      <c r="B329" s="7"/>
      <c r="C329" s="7"/>
      <c r="D329" s="7">
        <f>SUMIFS(Vata_Sales[Final Price],Vata_Sales[Date],Daily_Cashbook11[[#This Row],[Date]])</f>
        <v>0</v>
      </c>
      <c r="E329" s="7">
        <f>SUMIFS(AMB_Bricks_Expance_Sheet[Amount],AMB_Bricks_Expance_Sheet[Date],Daily_Cashbook11[[#This Row],[Date]])</f>
        <v>0</v>
      </c>
      <c r="F329" s="8">
        <f>(Daily_Cashbook11[[#This Row],[Received Ammount office]]+Daily_Cashbook11[[#This Row],[From Sales]]+Daily_Cashbook11[[#This Row],[Coal Cost (Office)]])-Daily_Cashbook11[[#This Row],[Vata Total Cost]]</f>
        <v>0</v>
      </c>
      <c r="G329" s="1"/>
      <c r="H329" s="14"/>
    </row>
    <row r="330" spans="1:8" ht="21.75" customHeight="1" x14ac:dyDescent="0.25">
      <c r="A330" s="2">
        <v>45924</v>
      </c>
      <c r="B330" s="7"/>
      <c r="C330" s="7"/>
      <c r="D330" s="7">
        <f>SUMIFS(Vata_Sales[Final Price],Vata_Sales[Date],Daily_Cashbook11[[#This Row],[Date]])</f>
        <v>0</v>
      </c>
      <c r="E330" s="7">
        <f>SUMIFS(AMB_Bricks_Expance_Sheet[Amount],AMB_Bricks_Expance_Sheet[Date],Daily_Cashbook11[[#This Row],[Date]])</f>
        <v>0</v>
      </c>
      <c r="F330" s="8">
        <f>(Daily_Cashbook11[[#This Row],[Received Ammount office]]+Daily_Cashbook11[[#This Row],[From Sales]]+Daily_Cashbook11[[#This Row],[Coal Cost (Office)]])-Daily_Cashbook11[[#This Row],[Vata Total Cost]]</f>
        <v>0</v>
      </c>
      <c r="G330" s="1"/>
      <c r="H330" s="14"/>
    </row>
    <row r="331" spans="1:8" ht="21.75" customHeight="1" x14ac:dyDescent="0.25">
      <c r="A331" s="2">
        <v>45925</v>
      </c>
      <c r="B331" s="7"/>
      <c r="C331" s="7"/>
      <c r="D331" s="7">
        <f>SUMIFS(Vata_Sales[Final Price],Vata_Sales[Date],Daily_Cashbook11[[#This Row],[Date]])</f>
        <v>0</v>
      </c>
      <c r="E331" s="7">
        <f>SUMIFS(AMB_Bricks_Expance_Sheet[Amount],AMB_Bricks_Expance_Sheet[Date],Daily_Cashbook11[[#This Row],[Date]])</f>
        <v>0</v>
      </c>
      <c r="F331" s="8">
        <f>(Daily_Cashbook11[[#This Row],[Received Ammount office]]+Daily_Cashbook11[[#This Row],[From Sales]]+Daily_Cashbook11[[#This Row],[Coal Cost (Office)]])-Daily_Cashbook11[[#This Row],[Vata Total Cost]]</f>
        <v>0</v>
      </c>
      <c r="G331" s="1"/>
      <c r="H331" s="14"/>
    </row>
    <row r="332" spans="1:8" ht="21.75" customHeight="1" x14ac:dyDescent="0.25">
      <c r="A332" s="2">
        <v>45926</v>
      </c>
      <c r="B332" s="7"/>
      <c r="C332" s="7"/>
      <c r="D332" s="7">
        <f>SUMIFS(Vata_Sales[Final Price],Vata_Sales[Date],Daily_Cashbook11[[#This Row],[Date]])</f>
        <v>0</v>
      </c>
      <c r="E332" s="7">
        <f>SUMIFS(AMB_Bricks_Expance_Sheet[Amount],AMB_Bricks_Expance_Sheet[Date],Daily_Cashbook11[[#This Row],[Date]])</f>
        <v>0</v>
      </c>
      <c r="F332" s="8">
        <f>(Daily_Cashbook11[[#This Row],[Received Ammount office]]+Daily_Cashbook11[[#This Row],[From Sales]]+Daily_Cashbook11[[#This Row],[Coal Cost (Office)]])-Daily_Cashbook11[[#This Row],[Vata Total Cost]]</f>
        <v>0</v>
      </c>
      <c r="G332" s="1"/>
      <c r="H332" s="14"/>
    </row>
    <row r="333" spans="1:8" ht="21.75" customHeight="1" x14ac:dyDescent="0.25">
      <c r="A333" s="2">
        <v>45927</v>
      </c>
      <c r="B333" s="7"/>
      <c r="C333" s="7"/>
      <c r="D333" s="7">
        <f>SUMIFS(Vata_Sales[Final Price],Vata_Sales[Date],Daily_Cashbook11[[#This Row],[Date]])</f>
        <v>0</v>
      </c>
      <c r="E333" s="7">
        <f>SUMIFS(AMB_Bricks_Expance_Sheet[Amount],AMB_Bricks_Expance_Sheet[Date],Daily_Cashbook11[[#This Row],[Date]])</f>
        <v>0</v>
      </c>
      <c r="F333" s="8">
        <f>(Daily_Cashbook11[[#This Row],[Received Ammount office]]+Daily_Cashbook11[[#This Row],[From Sales]]+Daily_Cashbook11[[#This Row],[Coal Cost (Office)]])-Daily_Cashbook11[[#This Row],[Vata Total Cost]]</f>
        <v>0</v>
      </c>
      <c r="G333" s="1"/>
      <c r="H333" s="14"/>
    </row>
    <row r="334" spans="1:8" ht="21.75" customHeight="1" x14ac:dyDescent="0.25">
      <c r="A334" s="2">
        <v>45928</v>
      </c>
      <c r="B334" s="7"/>
      <c r="C334" s="7"/>
      <c r="D334" s="7">
        <f>SUMIFS(Vata_Sales[Final Price],Vata_Sales[Date],Daily_Cashbook11[[#This Row],[Date]])</f>
        <v>0</v>
      </c>
      <c r="E334" s="7">
        <f>SUMIFS(AMB_Bricks_Expance_Sheet[Amount],AMB_Bricks_Expance_Sheet[Date],Daily_Cashbook11[[#This Row],[Date]])</f>
        <v>0</v>
      </c>
      <c r="F334" s="8">
        <f>(Daily_Cashbook11[[#This Row],[Received Ammount office]]+Daily_Cashbook11[[#This Row],[From Sales]]+Daily_Cashbook11[[#This Row],[Coal Cost (Office)]])-Daily_Cashbook11[[#This Row],[Vata Total Cost]]</f>
        <v>0</v>
      </c>
      <c r="G334" s="1"/>
      <c r="H334" s="14"/>
    </row>
    <row r="335" spans="1:8" ht="21.75" customHeight="1" x14ac:dyDescent="0.25">
      <c r="A335" s="2">
        <v>45929</v>
      </c>
      <c r="B335" s="7"/>
      <c r="C335" s="7"/>
      <c r="D335" s="7">
        <f>SUMIFS(Vata_Sales[Final Price],Vata_Sales[Date],Daily_Cashbook11[[#This Row],[Date]])</f>
        <v>0</v>
      </c>
      <c r="E335" s="7">
        <f>SUMIFS(AMB_Bricks_Expance_Sheet[Amount],AMB_Bricks_Expance_Sheet[Date],Daily_Cashbook11[[#This Row],[Date]])</f>
        <v>0</v>
      </c>
      <c r="F335" s="8">
        <f>(Daily_Cashbook11[[#This Row],[Received Ammount office]]+Daily_Cashbook11[[#This Row],[From Sales]]+Daily_Cashbook11[[#This Row],[Coal Cost (Office)]])-Daily_Cashbook11[[#This Row],[Vata Total Cost]]</f>
        <v>0</v>
      </c>
      <c r="G335" s="1"/>
      <c r="H335" s="14"/>
    </row>
    <row r="336" spans="1:8" ht="21.75" customHeight="1" x14ac:dyDescent="0.25">
      <c r="A336" s="2">
        <v>45930</v>
      </c>
      <c r="B336" s="7"/>
      <c r="C336" s="7"/>
      <c r="D336" s="7">
        <f>SUMIFS(Vata_Sales[Final Price],Vata_Sales[Date],Daily_Cashbook11[[#This Row],[Date]])</f>
        <v>0</v>
      </c>
      <c r="E336" s="7">
        <f>SUMIFS(AMB_Bricks_Expance_Sheet[Amount],AMB_Bricks_Expance_Sheet[Date],Daily_Cashbook11[[#This Row],[Date]])</f>
        <v>0</v>
      </c>
      <c r="F336" s="8">
        <f>(Daily_Cashbook11[[#This Row],[Received Ammount office]]+Daily_Cashbook11[[#This Row],[From Sales]]+Daily_Cashbook11[[#This Row],[Coal Cost (Office)]])-Daily_Cashbook11[[#This Row],[Vata Total Cost]]</f>
        <v>0</v>
      </c>
      <c r="G336" s="1"/>
      <c r="H336" s="14"/>
    </row>
    <row r="337" spans="1:8" ht="21.75" customHeight="1" x14ac:dyDescent="0.25">
      <c r="A337" s="2">
        <v>45931</v>
      </c>
      <c r="B337" s="7"/>
      <c r="C337" s="7"/>
      <c r="D337" s="7">
        <f>SUMIFS(Vata_Sales[Final Price],Vata_Sales[Date],Daily_Cashbook11[[#This Row],[Date]])</f>
        <v>0</v>
      </c>
      <c r="E337" s="7">
        <f>SUMIFS(AMB_Bricks_Expance_Sheet[Amount],AMB_Bricks_Expance_Sheet[Date],Daily_Cashbook11[[#This Row],[Date]])</f>
        <v>0</v>
      </c>
      <c r="F337" s="8">
        <f>(Daily_Cashbook11[[#This Row],[Received Ammount office]]+Daily_Cashbook11[[#This Row],[From Sales]]+Daily_Cashbook11[[#This Row],[Coal Cost (Office)]])-Daily_Cashbook11[[#This Row],[Vata Total Cost]]</f>
        <v>0</v>
      </c>
      <c r="G337" s="1"/>
      <c r="H337" s="14"/>
    </row>
    <row r="338" spans="1:8" ht="21.75" customHeight="1" x14ac:dyDescent="0.25">
      <c r="A338" s="2">
        <v>45932</v>
      </c>
      <c r="B338" s="7"/>
      <c r="C338" s="7"/>
      <c r="D338" s="7">
        <f>SUMIFS(Vata_Sales[Final Price],Vata_Sales[Date],Daily_Cashbook11[[#This Row],[Date]])</f>
        <v>0</v>
      </c>
      <c r="E338" s="7">
        <f>SUMIFS(AMB_Bricks_Expance_Sheet[Amount],AMB_Bricks_Expance_Sheet[Date],Daily_Cashbook11[[#This Row],[Date]])</f>
        <v>0</v>
      </c>
      <c r="F338" s="8">
        <f>(Daily_Cashbook11[[#This Row],[Received Ammount office]]+Daily_Cashbook11[[#This Row],[From Sales]]+Daily_Cashbook11[[#This Row],[Coal Cost (Office)]])-Daily_Cashbook11[[#This Row],[Vata Total Cost]]</f>
        <v>0</v>
      </c>
      <c r="G338" s="1"/>
      <c r="H338" s="14"/>
    </row>
    <row r="339" spans="1:8" ht="21.75" customHeight="1" x14ac:dyDescent="0.25">
      <c r="A339" s="2">
        <v>45933</v>
      </c>
      <c r="B339" s="7"/>
      <c r="C339" s="7"/>
      <c r="D339" s="7">
        <f>SUMIFS(Vata_Sales[Final Price],Vata_Sales[Date],Daily_Cashbook11[[#This Row],[Date]])</f>
        <v>0</v>
      </c>
      <c r="E339" s="7">
        <f>SUMIFS(AMB_Bricks_Expance_Sheet[Amount],AMB_Bricks_Expance_Sheet[Date],Daily_Cashbook11[[#This Row],[Date]])</f>
        <v>0</v>
      </c>
      <c r="F339" s="8">
        <f>(Daily_Cashbook11[[#This Row],[Received Ammount office]]+Daily_Cashbook11[[#This Row],[From Sales]]+Daily_Cashbook11[[#This Row],[Coal Cost (Office)]])-Daily_Cashbook11[[#This Row],[Vata Total Cost]]</f>
        <v>0</v>
      </c>
      <c r="G339" s="1"/>
      <c r="H339" s="14"/>
    </row>
    <row r="340" spans="1:8" ht="21.75" customHeight="1" x14ac:dyDescent="0.25">
      <c r="A340" s="2">
        <v>45934</v>
      </c>
      <c r="B340" s="7"/>
      <c r="C340" s="7"/>
      <c r="D340" s="7">
        <f>SUMIFS(Vata_Sales[Final Price],Vata_Sales[Date],Daily_Cashbook11[[#This Row],[Date]])</f>
        <v>0</v>
      </c>
      <c r="E340" s="7">
        <f>SUMIFS(AMB_Bricks_Expance_Sheet[Amount],AMB_Bricks_Expance_Sheet[Date],Daily_Cashbook11[[#This Row],[Date]])</f>
        <v>0</v>
      </c>
      <c r="F340" s="8">
        <f>(Daily_Cashbook11[[#This Row],[Received Ammount office]]+Daily_Cashbook11[[#This Row],[From Sales]]+Daily_Cashbook11[[#This Row],[Coal Cost (Office)]])-Daily_Cashbook11[[#This Row],[Vata Total Cost]]</f>
        <v>0</v>
      </c>
      <c r="G340" s="1"/>
      <c r="H340" s="14"/>
    </row>
    <row r="341" spans="1:8" ht="21.75" customHeight="1" x14ac:dyDescent="0.25">
      <c r="A341" s="2">
        <v>45935</v>
      </c>
      <c r="B341" s="7"/>
      <c r="C341" s="7"/>
      <c r="D341" s="7">
        <f>SUMIFS(Vata_Sales[Final Price],Vata_Sales[Date],Daily_Cashbook11[[#This Row],[Date]])</f>
        <v>0</v>
      </c>
      <c r="E341" s="7">
        <f>SUMIFS(AMB_Bricks_Expance_Sheet[Amount],AMB_Bricks_Expance_Sheet[Date],Daily_Cashbook11[[#This Row],[Date]])</f>
        <v>0</v>
      </c>
      <c r="F341" s="8">
        <f>(Daily_Cashbook11[[#This Row],[Received Ammount office]]+Daily_Cashbook11[[#This Row],[From Sales]]+Daily_Cashbook11[[#This Row],[Coal Cost (Office)]])-Daily_Cashbook11[[#This Row],[Vata Total Cost]]</f>
        <v>0</v>
      </c>
      <c r="G341" s="1"/>
      <c r="H341" s="14"/>
    </row>
    <row r="342" spans="1:8" ht="21.75" customHeight="1" x14ac:dyDescent="0.25">
      <c r="A342" s="2">
        <v>45936</v>
      </c>
      <c r="B342" s="7"/>
      <c r="C342" s="7"/>
      <c r="D342" s="7">
        <f>SUMIFS(Vata_Sales[Final Price],Vata_Sales[Date],Daily_Cashbook11[[#This Row],[Date]])</f>
        <v>0</v>
      </c>
      <c r="E342" s="7">
        <f>SUMIFS(AMB_Bricks_Expance_Sheet[Amount],AMB_Bricks_Expance_Sheet[Date],Daily_Cashbook11[[#This Row],[Date]])</f>
        <v>0</v>
      </c>
      <c r="F342" s="8">
        <f>(Daily_Cashbook11[[#This Row],[Received Ammount office]]+Daily_Cashbook11[[#This Row],[From Sales]]+Daily_Cashbook11[[#This Row],[Coal Cost (Office)]])-Daily_Cashbook11[[#This Row],[Vata Total Cost]]</f>
        <v>0</v>
      </c>
      <c r="G342" s="1"/>
      <c r="H342" s="14"/>
    </row>
    <row r="343" spans="1:8" ht="21.75" customHeight="1" x14ac:dyDescent="0.25">
      <c r="A343" s="2">
        <v>45937</v>
      </c>
      <c r="B343" s="7"/>
      <c r="C343" s="7"/>
      <c r="D343" s="7">
        <f>SUMIFS(Vata_Sales[Final Price],Vata_Sales[Date],Daily_Cashbook11[[#This Row],[Date]])</f>
        <v>0</v>
      </c>
      <c r="E343" s="7">
        <f>SUMIFS(AMB_Bricks_Expance_Sheet[Amount],AMB_Bricks_Expance_Sheet[Date],Daily_Cashbook11[[#This Row],[Date]])</f>
        <v>0</v>
      </c>
      <c r="F343" s="8">
        <f>(Daily_Cashbook11[[#This Row],[Received Ammount office]]+Daily_Cashbook11[[#This Row],[From Sales]]+Daily_Cashbook11[[#This Row],[Coal Cost (Office)]])-Daily_Cashbook11[[#This Row],[Vata Total Cost]]</f>
        <v>0</v>
      </c>
      <c r="G343" s="1"/>
      <c r="H343" s="14"/>
    </row>
    <row r="344" spans="1:8" ht="21.75" customHeight="1" x14ac:dyDescent="0.25">
      <c r="A344" s="2">
        <v>45938</v>
      </c>
      <c r="B344" s="7"/>
      <c r="C344" s="7"/>
      <c r="D344" s="7">
        <f>SUMIFS(Vata_Sales[Final Price],Vata_Sales[Date],Daily_Cashbook11[[#This Row],[Date]])</f>
        <v>0</v>
      </c>
      <c r="E344" s="7">
        <f>SUMIFS(AMB_Bricks_Expance_Sheet[Amount],AMB_Bricks_Expance_Sheet[Date],Daily_Cashbook11[[#This Row],[Date]])</f>
        <v>0</v>
      </c>
      <c r="F344" s="8">
        <f>(Daily_Cashbook11[[#This Row],[Received Ammount office]]+Daily_Cashbook11[[#This Row],[From Sales]]+Daily_Cashbook11[[#This Row],[Coal Cost (Office)]])-Daily_Cashbook11[[#This Row],[Vata Total Cost]]</f>
        <v>0</v>
      </c>
      <c r="G344" s="1"/>
      <c r="H344" s="14"/>
    </row>
    <row r="345" spans="1:8" ht="21.75" customHeight="1" x14ac:dyDescent="0.25">
      <c r="A345" s="2">
        <v>45939</v>
      </c>
      <c r="B345" s="7"/>
      <c r="C345" s="7"/>
      <c r="D345" s="7">
        <f>SUMIFS(Vata_Sales[Final Price],Vata_Sales[Date],Daily_Cashbook11[[#This Row],[Date]])</f>
        <v>0</v>
      </c>
      <c r="E345" s="7">
        <f>SUMIFS(AMB_Bricks_Expance_Sheet[Amount],AMB_Bricks_Expance_Sheet[Date],Daily_Cashbook11[[#This Row],[Date]])</f>
        <v>0</v>
      </c>
      <c r="F345" s="8">
        <f>(Daily_Cashbook11[[#This Row],[Received Ammount office]]+Daily_Cashbook11[[#This Row],[From Sales]]+Daily_Cashbook11[[#This Row],[Coal Cost (Office)]])-Daily_Cashbook11[[#This Row],[Vata Total Cost]]</f>
        <v>0</v>
      </c>
      <c r="G345" s="1"/>
      <c r="H345" s="14"/>
    </row>
    <row r="346" spans="1:8" ht="21.75" customHeight="1" x14ac:dyDescent="0.25">
      <c r="A346" s="2">
        <v>45940</v>
      </c>
      <c r="B346" s="7"/>
      <c r="C346" s="7"/>
      <c r="D346" s="7">
        <f>SUMIFS(Vata_Sales[Final Price],Vata_Sales[Date],Daily_Cashbook11[[#This Row],[Date]])</f>
        <v>0</v>
      </c>
      <c r="E346" s="7">
        <f>SUMIFS(AMB_Bricks_Expance_Sheet[Amount],AMB_Bricks_Expance_Sheet[Date],Daily_Cashbook11[[#This Row],[Date]])</f>
        <v>0</v>
      </c>
      <c r="F346" s="8">
        <f>(Daily_Cashbook11[[#This Row],[Received Ammount office]]+Daily_Cashbook11[[#This Row],[From Sales]]+Daily_Cashbook11[[#This Row],[Coal Cost (Office)]])-Daily_Cashbook11[[#This Row],[Vata Total Cost]]</f>
        <v>0</v>
      </c>
      <c r="G346" s="1"/>
      <c r="H346" s="14"/>
    </row>
    <row r="347" spans="1:8" ht="21.75" customHeight="1" x14ac:dyDescent="0.25">
      <c r="A347" s="2">
        <v>45941</v>
      </c>
      <c r="B347" s="7"/>
      <c r="C347" s="7"/>
      <c r="D347" s="7">
        <f>SUMIFS(Vata_Sales[Final Price],Vata_Sales[Date],Daily_Cashbook11[[#This Row],[Date]])</f>
        <v>0</v>
      </c>
      <c r="E347" s="7">
        <f>SUMIFS(AMB_Bricks_Expance_Sheet[Amount],AMB_Bricks_Expance_Sheet[Date],Daily_Cashbook11[[#This Row],[Date]])</f>
        <v>0</v>
      </c>
      <c r="F347" s="8">
        <f>(Daily_Cashbook11[[#This Row],[Received Ammount office]]+Daily_Cashbook11[[#This Row],[From Sales]]+Daily_Cashbook11[[#This Row],[Coal Cost (Office)]])-Daily_Cashbook11[[#This Row],[Vata Total Cost]]</f>
        <v>0</v>
      </c>
      <c r="G347" s="1"/>
      <c r="H347" s="14"/>
    </row>
    <row r="348" spans="1:8" ht="21.75" customHeight="1" x14ac:dyDescent="0.25">
      <c r="A348" s="2">
        <v>45942</v>
      </c>
      <c r="B348" s="7"/>
      <c r="C348" s="7"/>
      <c r="D348" s="7">
        <f>SUMIFS(Vata_Sales[Final Price],Vata_Sales[Date],Daily_Cashbook11[[#This Row],[Date]])</f>
        <v>0</v>
      </c>
      <c r="E348" s="7">
        <f>SUMIFS(AMB_Bricks_Expance_Sheet[Amount],AMB_Bricks_Expance_Sheet[Date],Daily_Cashbook11[[#This Row],[Date]])</f>
        <v>0</v>
      </c>
      <c r="F348" s="8">
        <f>(Daily_Cashbook11[[#This Row],[Received Ammount office]]+Daily_Cashbook11[[#This Row],[From Sales]]+Daily_Cashbook11[[#This Row],[Coal Cost (Office)]])-Daily_Cashbook11[[#This Row],[Vata Total Cost]]</f>
        <v>0</v>
      </c>
      <c r="G348" s="1"/>
      <c r="H348" s="14"/>
    </row>
    <row r="349" spans="1:8" ht="21.75" customHeight="1" x14ac:dyDescent="0.25">
      <c r="A349" s="2">
        <v>45943</v>
      </c>
      <c r="B349" s="7"/>
      <c r="C349" s="7"/>
      <c r="D349" s="7">
        <f>SUMIFS(Vata_Sales[Final Price],Vata_Sales[Date],Daily_Cashbook11[[#This Row],[Date]])</f>
        <v>0</v>
      </c>
      <c r="E349" s="7">
        <f>SUMIFS(AMB_Bricks_Expance_Sheet[Amount],AMB_Bricks_Expance_Sheet[Date],Daily_Cashbook11[[#This Row],[Date]])</f>
        <v>0</v>
      </c>
      <c r="F349" s="8">
        <f>(Daily_Cashbook11[[#This Row],[Received Ammount office]]+Daily_Cashbook11[[#This Row],[From Sales]]+Daily_Cashbook11[[#This Row],[Coal Cost (Office)]])-Daily_Cashbook11[[#This Row],[Vata Total Cost]]</f>
        <v>0</v>
      </c>
      <c r="G349" s="1"/>
      <c r="H349" s="14"/>
    </row>
    <row r="350" spans="1:8" ht="21.75" customHeight="1" x14ac:dyDescent="0.25">
      <c r="A350" s="2">
        <v>45944</v>
      </c>
      <c r="B350" s="7"/>
      <c r="C350" s="7"/>
      <c r="D350" s="7">
        <f>SUMIFS(Vata_Sales[Final Price],Vata_Sales[Date],Daily_Cashbook11[[#This Row],[Date]])</f>
        <v>0</v>
      </c>
      <c r="E350" s="7">
        <f>SUMIFS(AMB_Bricks_Expance_Sheet[Amount],AMB_Bricks_Expance_Sheet[Date],Daily_Cashbook11[[#This Row],[Date]])</f>
        <v>0</v>
      </c>
      <c r="F350" s="8">
        <f>(Daily_Cashbook11[[#This Row],[Received Ammount office]]+Daily_Cashbook11[[#This Row],[From Sales]]+Daily_Cashbook11[[#This Row],[Coal Cost (Office)]])-Daily_Cashbook11[[#This Row],[Vata Total Cost]]</f>
        <v>0</v>
      </c>
      <c r="G350" s="1"/>
      <c r="H350" s="14"/>
    </row>
    <row r="351" spans="1:8" ht="21.75" customHeight="1" x14ac:dyDescent="0.25">
      <c r="A351" s="2">
        <v>45945</v>
      </c>
      <c r="B351" s="7"/>
      <c r="C351" s="7"/>
      <c r="D351" s="7">
        <f>SUMIFS(Vata_Sales[Final Price],Vata_Sales[Date],Daily_Cashbook11[[#This Row],[Date]])</f>
        <v>0</v>
      </c>
      <c r="E351" s="7">
        <f>SUMIFS(AMB_Bricks_Expance_Sheet[Amount],AMB_Bricks_Expance_Sheet[Date],Daily_Cashbook11[[#This Row],[Date]])</f>
        <v>0</v>
      </c>
      <c r="F351" s="8">
        <f>(Daily_Cashbook11[[#This Row],[Received Ammount office]]+Daily_Cashbook11[[#This Row],[From Sales]]+Daily_Cashbook11[[#This Row],[Coal Cost (Office)]])-Daily_Cashbook11[[#This Row],[Vata Total Cost]]</f>
        <v>0</v>
      </c>
      <c r="G351" s="1"/>
      <c r="H351" s="14"/>
    </row>
    <row r="352" spans="1:8" ht="21.75" customHeight="1" x14ac:dyDescent="0.25">
      <c r="A352" s="2">
        <v>45946</v>
      </c>
      <c r="B352" s="7"/>
      <c r="C352" s="7"/>
      <c r="D352" s="7">
        <f>SUMIFS(Vata_Sales[Final Price],Vata_Sales[Date],Daily_Cashbook11[[#This Row],[Date]])</f>
        <v>0</v>
      </c>
      <c r="E352" s="7">
        <f>SUMIFS(AMB_Bricks_Expance_Sheet[Amount],AMB_Bricks_Expance_Sheet[Date],Daily_Cashbook11[[#This Row],[Date]])</f>
        <v>0</v>
      </c>
      <c r="F352" s="8">
        <f>(Daily_Cashbook11[[#This Row],[Received Ammount office]]+Daily_Cashbook11[[#This Row],[From Sales]]+Daily_Cashbook11[[#This Row],[Coal Cost (Office)]])-Daily_Cashbook11[[#This Row],[Vata Total Cost]]</f>
        <v>0</v>
      </c>
      <c r="G352" s="1"/>
      <c r="H352" s="14"/>
    </row>
    <row r="353" spans="1:8" ht="21.75" customHeight="1" x14ac:dyDescent="0.25">
      <c r="A353" s="2">
        <v>45947</v>
      </c>
      <c r="B353" s="7"/>
      <c r="C353" s="7"/>
      <c r="D353" s="7">
        <f>SUMIFS(Vata_Sales[Final Price],Vata_Sales[Date],Daily_Cashbook11[[#This Row],[Date]])</f>
        <v>0</v>
      </c>
      <c r="E353" s="7">
        <f>SUMIFS(AMB_Bricks_Expance_Sheet[Amount],AMB_Bricks_Expance_Sheet[Date],Daily_Cashbook11[[#This Row],[Date]])</f>
        <v>0</v>
      </c>
      <c r="F353" s="8">
        <f>(Daily_Cashbook11[[#This Row],[Received Ammount office]]+Daily_Cashbook11[[#This Row],[From Sales]]+Daily_Cashbook11[[#This Row],[Coal Cost (Office)]])-Daily_Cashbook11[[#This Row],[Vata Total Cost]]</f>
        <v>0</v>
      </c>
      <c r="G353" s="1"/>
      <c r="H353" s="14"/>
    </row>
    <row r="354" spans="1:8" ht="21.75" customHeight="1" x14ac:dyDescent="0.25">
      <c r="A354" s="2">
        <v>45948</v>
      </c>
      <c r="B354" s="7"/>
      <c r="C354" s="7"/>
      <c r="D354" s="7">
        <f>SUMIFS(Vata_Sales[Final Price],Vata_Sales[Date],Daily_Cashbook11[[#This Row],[Date]])</f>
        <v>0</v>
      </c>
      <c r="E354" s="7">
        <f>SUMIFS(AMB_Bricks_Expance_Sheet[Amount],AMB_Bricks_Expance_Sheet[Date],Daily_Cashbook11[[#This Row],[Date]])</f>
        <v>0</v>
      </c>
      <c r="F354" s="8">
        <f>(Daily_Cashbook11[[#This Row],[Received Ammount office]]+Daily_Cashbook11[[#This Row],[From Sales]]+Daily_Cashbook11[[#This Row],[Coal Cost (Office)]])-Daily_Cashbook11[[#This Row],[Vata Total Cost]]</f>
        <v>0</v>
      </c>
      <c r="G354" s="1"/>
      <c r="H354" s="14"/>
    </row>
    <row r="355" spans="1:8" ht="21.75" customHeight="1" x14ac:dyDescent="0.25">
      <c r="A355" s="2">
        <v>45949</v>
      </c>
      <c r="B355" s="7"/>
      <c r="C355" s="7"/>
      <c r="D355" s="7">
        <f>SUMIFS(Vata_Sales[Final Price],Vata_Sales[Date],Daily_Cashbook11[[#This Row],[Date]])</f>
        <v>0</v>
      </c>
      <c r="E355" s="7">
        <f>SUMIFS(AMB_Bricks_Expance_Sheet[Amount],AMB_Bricks_Expance_Sheet[Date],Daily_Cashbook11[[#This Row],[Date]])</f>
        <v>0</v>
      </c>
      <c r="F355" s="8">
        <f>(Daily_Cashbook11[[#This Row],[Received Ammount office]]+Daily_Cashbook11[[#This Row],[From Sales]]+Daily_Cashbook11[[#This Row],[Coal Cost (Office)]])-Daily_Cashbook11[[#This Row],[Vata Total Cost]]</f>
        <v>0</v>
      </c>
      <c r="G355" s="1"/>
      <c r="H355" s="14"/>
    </row>
    <row r="356" spans="1:8" ht="21.75" customHeight="1" x14ac:dyDescent="0.25">
      <c r="A356" s="2">
        <v>45950</v>
      </c>
      <c r="B356" s="7"/>
      <c r="C356" s="7"/>
      <c r="D356" s="7">
        <f>SUMIFS(Vata_Sales[Final Price],Vata_Sales[Date],Daily_Cashbook11[[#This Row],[Date]])</f>
        <v>0</v>
      </c>
      <c r="E356" s="7">
        <f>SUMIFS(AMB_Bricks_Expance_Sheet[Amount],AMB_Bricks_Expance_Sheet[Date],Daily_Cashbook11[[#This Row],[Date]])</f>
        <v>0</v>
      </c>
      <c r="F356" s="8">
        <f>(Daily_Cashbook11[[#This Row],[Received Ammount office]]+Daily_Cashbook11[[#This Row],[From Sales]]+Daily_Cashbook11[[#This Row],[Coal Cost (Office)]])-Daily_Cashbook11[[#This Row],[Vata Total Cost]]</f>
        <v>0</v>
      </c>
      <c r="G356" s="1"/>
      <c r="H356" s="14"/>
    </row>
    <row r="357" spans="1:8" ht="21.75" customHeight="1" x14ac:dyDescent="0.25">
      <c r="A357" s="2">
        <v>45951</v>
      </c>
      <c r="B357" s="7"/>
      <c r="C357" s="7"/>
      <c r="D357" s="7">
        <f>SUMIFS(Vata_Sales[Final Price],Vata_Sales[Date],Daily_Cashbook11[[#This Row],[Date]])</f>
        <v>0</v>
      </c>
      <c r="E357" s="7">
        <f>SUMIFS(AMB_Bricks_Expance_Sheet[Amount],AMB_Bricks_Expance_Sheet[Date],Daily_Cashbook11[[#This Row],[Date]])</f>
        <v>0</v>
      </c>
      <c r="F357" s="8">
        <f>(Daily_Cashbook11[[#This Row],[Received Ammount office]]+Daily_Cashbook11[[#This Row],[From Sales]]+Daily_Cashbook11[[#This Row],[Coal Cost (Office)]])-Daily_Cashbook11[[#This Row],[Vata Total Cost]]</f>
        <v>0</v>
      </c>
      <c r="G357" s="1"/>
      <c r="H357" s="14"/>
    </row>
    <row r="358" spans="1:8" ht="21.75" customHeight="1" x14ac:dyDescent="0.25">
      <c r="A358" s="2">
        <v>45952</v>
      </c>
      <c r="B358" s="7"/>
      <c r="C358" s="7"/>
      <c r="D358" s="7">
        <f>SUMIFS(Vata_Sales[Final Price],Vata_Sales[Date],Daily_Cashbook11[[#This Row],[Date]])</f>
        <v>0</v>
      </c>
      <c r="E358" s="7">
        <f>SUMIFS(AMB_Bricks_Expance_Sheet[Amount],AMB_Bricks_Expance_Sheet[Date],Daily_Cashbook11[[#This Row],[Date]])</f>
        <v>0</v>
      </c>
      <c r="F358" s="8">
        <f>(Daily_Cashbook11[[#This Row],[Received Ammount office]]+Daily_Cashbook11[[#This Row],[From Sales]]+Daily_Cashbook11[[#This Row],[Coal Cost (Office)]])-Daily_Cashbook11[[#This Row],[Vata Total Cost]]</f>
        <v>0</v>
      </c>
      <c r="G358" s="1"/>
      <c r="H358" s="14"/>
    </row>
    <row r="359" spans="1:8" ht="21.75" customHeight="1" x14ac:dyDescent="0.25">
      <c r="A359" s="2">
        <v>45953</v>
      </c>
      <c r="B359" s="7"/>
      <c r="C359" s="7"/>
      <c r="D359" s="7">
        <f>SUMIFS(Vata_Sales[Final Price],Vata_Sales[Date],Daily_Cashbook11[[#This Row],[Date]])</f>
        <v>0</v>
      </c>
      <c r="E359" s="7">
        <f>SUMIFS(AMB_Bricks_Expance_Sheet[Amount],AMB_Bricks_Expance_Sheet[Date],Daily_Cashbook11[[#This Row],[Date]])</f>
        <v>0</v>
      </c>
      <c r="F359" s="8">
        <f>(Daily_Cashbook11[[#This Row],[Received Ammount office]]+Daily_Cashbook11[[#This Row],[From Sales]]+Daily_Cashbook11[[#This Row],[Coal Cost (Office)]])-Daily_Cashbook11[[#This Row],[Vata Total Cost]]</f>
        <v>0</v>
      </c>
      <c r="G359" s="1"/>
      <c r="H359" s="14"/>
    </row>
    <row r="360" spans="1:8" ht="21.75" customHeight="1" x14ac:dyDescent="0.25">
      <c r="A360" s="2">
        <v>45954</v>
      </c>
      <c r="B360" s="7"/>
      <c r="C360" s="7"/>
      <c r="D360" s="7">
        <f>SUMIFS(Vata_Sales[Final Price],Vata_Sales[Date],Daily_Cashbook11[[#This Row],[Date]])</f>
        <v>0</v>
      </c>
      <c r="E360" s="7">
        <f>SUMIFS(AMB_Bricks_Expance_Sheet[Amount],AMB_Bricks_Expance_Sheet[Date],Daily_Cashbook11[[#This Row],[Date]])</f>
        <v>0</v>
      </c>
      <c r="F360" s="8">
        <f>(Daily_Cashbook11[[#This Row],[Received Ammount office]]+Daily_Cashbook11[[#This Row],[From Sales]]+Daily_Cashbook11[[#This Row],[Coal Cost (Office)]])-Daily_Cashbook11[[#This Row],[Vata Total Cost]]</f>
        <v>0</v>
      </c>
      <c r="G360" s="1"/>
      <c r="H360" s="14"/>
    </row>
    <row r="361" spans="1:8" ht="21.75" customHeight="1" x14ac:dyDescent="0.25">
      <c r="A361" s="2">
        <v>45955</v>
      </c>
      <c r="B361" s="7"/>
      <c r="C361" s="7"/>
      <c r="D361" s="7">
        <f>SUMIFS(Vata_Sales[Final Price],Vata_Sales[Date],Daily_Cashbook11[[#This Row],[Date]])</f>
        <v>0</v>
      </c>
      <c r="E361" s="7">
        <f>SUMIFS(AMB_Bricks_Expance_Sheet[Amount],AMB_Bricks_Expance_Sheet[Date],Daily_Cashbook11[[#This Row],[Date]])</f>
        <v>0</v>
      </c>
      <c r="F361" s="8">
        <f>(Daily_Cashbook11[[#This Row],[Received Ammount office]]+Daily_Cashbook11[[#This Row],[From Sales]]+Daily_Cashbook11[[#This Row],[Coal Cost (Office)]])-Daily_Cashbook11[[#This Row],[Vata Total Cost]]</f>
        <v>0</v>
      </c>
      <c r="G361" s="1"/>
      <c r="H361" s="14"/>
    </row>
    <row r="362" spans="1:8" ht="21.75" customHeight="1" x14ac:dyDescent="0.25">
      <c r="A362" s="2">
        <v>45956</v>
      </c>
      <c r="B362" s="7"/>
      <c r="C362" s="7"/>
      <c r="D362" s="7">
        <f>SUMIFS(Vata_Sales[Final Price],Vata_Sales[Date],Daily_Cashbook11[[#This Row],[Date]])</f>
        <v>0</v>
      </c>
      <c r="E362" s="7">
        <f>SUMIFS(AMB_Bricks_Expance_Sheet[Amount],AMB_Bricks_Expance_Sheet[Date],Daily_Cashbook11[[#This Row],[Date]])</f>
        <v>0</v>
      </c>
      <c r="F362" s="8">
        <f>(Daily_Cashbook11[[#This Row],[Received Ammount office]]+Daily_Cashbook11[[#This Row],[From Sales]]+Daily_Cashbook11[[#This Row],[Coal Cost (Office)]])-Daily_Cashbook11[[#This Row],[Vata Total Cost]]</f>
        <v>0</v>
      </c>
      <c r="G362" s="1"/>
      <c r="H362" s="14"/>
    </row>
    <row r="363" spans="1:8" ht="21.75" customHeight="1" x14ac:dyDescent="0.25">
      <c r="A363" s="2">
        <v>45957</v>
      </c>
      <c r="B363" s="7"/>
      <c r="C363" s="7"/>
      <c r="D363" s="7">
        <f>SUMIFS(Vata_Sales[Final Price],Vata_Sales[Date],Daily_Cashbook11[[#This Row],[Date]])</f>
        <v>0</v>
      </c>
      <c r="E363" s="7">
        <f>SUMIFS(AMB_Bricks_Expance_Sheet[Amount],AMB_Bricks_Expance_Sheet[Date],Daily_Cashbook11[[#This Row],[Date]])</f>
        <v>0</v>
      </c>
      <c r="F363" s="8">
        <f>(Daily_Cashbook11[[#This Row],[Received Ammount office]]+Daily_Cashbook11[[#This Row],[From Sales]]+Daily_Cashbook11[[#This Row],[Coal Cost (Office)]])-Daily_Cashbook11[[#This Row],[Vata Total Cost]]</f>
        <v>0</v>
      </c>
      <c r="G363" s="1"/>
      <c r="H363" s="14"/>
    </row>
    <row r="364" spans="1:8" ht="21.75" customHeight="1" x14ac:dyDescent="0.25">
      <c r="A364" s="2">
        <v>45958</v>
      </c>
      <c r="B364" s="7"/>
      <c r="C364" s="7"/>
      <c r="D364" s="7">
        <f>SUMIFS(Vata_Sales[Final Price],Vata_Sales[Date],Daily_Cashbook11[[#This Row],[Date]])</f>
        <v>0</v>
      </c>
      <c r="E364" s="7">
        <f>SUMIFS(AMB_Bricks_Expance_Sheet[Amount],AMB_Bricks_Expance_Sheet[Date],Daily_Cashbook11[[#This Row],[Date]])</f>
        <v>0</v>
      </c>
      <c r="F364" s="8">
        <f>(Daily_Cashbook11[[#This Row],[Received Ammount office]]+Daily_Cashbook11[[#This Row],[From Sales]]+Daily_Cashbook11[[#This Row],[Coal Cost (Office)]])-Daily_Cashbook11[[#This Row],[Vata Total Cost]]</f>
        <v>0</v>
      </c>
      <c r="G364" s="1"/>
      <c r="H364" s="14"/>
    </row>
    <row r="365" spans="1:8" ht="21.75" customHeight="1" x14ac:dyDescent="0.25">
      <c r="A365" s="2">
        <v>45959</v>
      </c>
      <c r="B365" s="7"/>
      <c r="C365" s="7"/>
      <c r="D365" s="7">
        <f>SUMIFS(Vata_Sales[Final Price],Vata_Sales[Date],Daily_Cashbook11[[#This Row],[Date]])</f>
        <v>0</v>
      </c>
      <c r="E365" s="7">
        <f>SUMIFS(AMB_Bricks_Expance_Sheet[Amount],AMB_Bricks_Expance_Sheet[Date],Daily_Cashbook11[[#This Row],[Date]])</f>
        <v>0</v>
      </c>
      <c r="F365" s="8">
        <f>(Daily_Cashbook11[[#This Row],[Received Ammount office]]+Daily_Cashbook11[[#This Row],[From Sales]]+Daily_Cashbook11[[#This Row],[Coal Cost (Office)]])-Daily_Cashbook11[[#This Row],[Vata Total Cost]]</f>
        <v>0</v>
      </c>
      <c r="G365" s="1"/>
      <c r="H365" s="14"/>
    </row>
    <row r="366" spans="1:8" ht="21.75" customHeight="1" x14ac:dyDescent="0.25">
      <c r="A366" s="2">
        <v>45960</v>
      </c>
      <c r="B366" s="7"/>
      <c r="C366" s="7"/>
      <c r="D366" s="7">
        <f>SUMIFS(Vata_Sales[Final Price],Vata_Sales[Date],Daily_Cashbook11[[#This Row],[Date]])</f>
        <v>0</v>
      </c>
      <c r="E366" s="7">
        <f>SUMIFS(AMB_Bricks_Expance_Sheet[Amount],AMB_Bricks_Expance_Sheet[Date],Daily_Cashbook11[[#This Row],[Date]])</f>
        <v>0</v>
      </c>
      <c r="F366" s="8">
        <f>(Daily_Cashbook11[[#This Row],[Received Ammount office]]+Daily_Cashbook11[[#This Row],[From Sales]]+Daily_Cashbook11[[#This Row],[Coal Cost (Office)]])-Daily_Cashbook11[[#This Row],[Vata Total Cost]]</f>
        <v>0</v>
      </c>
      <c r="G366" s="1"/>
      <c r="H366" s="14"/>
    </row>
    <row r="367" spans="1:8" ht="21.75" customHeight="1" x14ac:dyDescent="0.25">
      <c r="A367" s="2">
        <v>45961</v>
      </c>
      <c r="B367" s="7"/>
      <c r="C367" s="7"/>
      <c r="D367" s="7">
        <f>SUMIFS(Vata_Sales[Final Price],Vata_Sales[Date],Daily_Cashbook11[[#This Row],[Date]])</f>
        <v>0</v>
      </c>
      <c r="E367" s="7">
        <f>SUMIFS(AMB_Bricks_Expance_Sheet[Amount],AMB_Bricks_Expance_Sheet[Date],Daily_Cashbook11[[#This Row],[Date]])</f>
        <v>0</v>
      </c>
      <c r="F367" s="8">
        <f>(Daily_Cashbook11[[#This Row],[Received Ammount office]]+Daily_Cashbook11[[#This Row],[From Sales]]+Daily_Cashbook11[[#This Row],[Coal Cost (Office)]])-Daily_Cashbook11[[#This Row],[Vata Total Cost]]</f>
        <v>0</v>
      </c>
      <c r="G367" s="1"/>
      <c r="H367" s="14"/>
    </row>
    <row r="368" spans="1:8" ht="21.75" customHeight="1" x14ac:dyDescent="0.25">
      <c r="A368" s="15" t="s">
        <v>35</v>
      </c>
      <c r="B368" s="16">
        <f>SUBTOTAL(109,Daily_Cashbook11[Received Ammount office])</f>
        <v>548000</v>
      </c>
      <c r="C368" s="16">
        <f>SUBTOTAL(109,Daily_Cashbook11[Coal Cost (Office)])</f>
        <v>0</v>
      </c>
      <c r="D368" s="16">
        <f>SUBTOTAL(109,Daily_Cashbook11[From Sales])</f>
        <v>596750</v>
      </c>
      <c r="E368" s="16">
        <f>SUBTOTAL(109,Daily_Cashbook11[Vata Total Cost])</f>
        <v>1092330</v>
      </c>
      <c r="F368" s="17">
        <f>SUBTOTAL(109,Daily_Cashbook11[Return to Office])</f>
        <v>52420</v>
      </c>
      <c r="G368" s="51"/>
    </row>
    <row r="372" spans="4:4" ht="21.75" customHeight="1" x14ac:dyDescent="0.25">
      <c r="D372" s="14">
        <f>SUM(Daily_Cashbook11[[#Totals],[Received Ammount office]:[Coal Cost (Office)]])-Daily_Cashbook11[[#Totals],[Return to Office]]</f>
        <v>495580</v>
      </c>
    </row>
  </sheetData>
  <conditionalFormatting sqref="C3:C367">
    <cfRule type="expression" dxfId="7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1209</v>
      </c>
      <c r="D1" t="s">
        <v>1524</v>
      </c>
    </row>
    <row r="2" spans="1:4" x14ac:dyDescent="0.25">
      <c r="A2" s="57" t="s">
        <v>149</v>
      </c>
      <c r="B2" t="s">
        <v>1208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1207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1" t="s">
        <v>1522</v>
      </c>
      <c r="J18" s="72" t="s">
        <v>1523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2024-11-06T08:35:19Z</cp:lastPrinted>
  <dcterms:created xsi:type="dcterms:W3CDTF">2022-10-23T12:17:36Z</dcterms:created>
  <dcterms:modified xsi:type="dcterms:W3CDTF">2025-01-05T12:11:57Z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