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7A1F29D7-B5E6-4E47-8345-78609C90CCD9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E37" i="3" s="1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F37" i="3" l="1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<sst xmlns="http://schemas.openxmlformats.org/spreadsheetml/2006/main" count="261" uniqueCount="132">
  <si>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</si>
  <si>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</si>
  <si>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</si>
  <si>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</si>
  <si>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</si>
  <si>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</si>
  <si>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</si>
  <si>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</si>
  <si>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</si>
  <si>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</si>
  <si>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</si>
  <si>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</si>
  <si>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</si>
  <si>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</si>
  <si>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</si>
  <si>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</si>
  <si>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</si>
  <si>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</si>
  <si>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</si>
  <si>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</si>
  <si>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</si>
  <si>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</si>
  <si>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</si>
  <si>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</si>
  <si>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</si>
  <si>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</si>
  <si>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</si>
  <si>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</si>
  <si>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</si>
  <si>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</si>
  <si>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</si>
  <si>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</si>
  <si>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</si>
  <si>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</si>
  <si>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</si>
  <si>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</si>
  <si>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</si>
  <si>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</si>
  <si>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</si>
  <si>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</si>
  <si>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</si>
  <si>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</si>
  <si>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</si>
  <si>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</si>
  <si>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</si>
  <si>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</si>
  <si>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</si>
  <si>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</si>
  <si>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</si>
  <si>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</si>
  <si>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</si>
  <si>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</si>
  <si>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</si>
  <si>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</si>
  <si>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</si>
  <si>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</si>
  <si>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</si>
  <si>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</si>
  <si>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</si>
  <si>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</si>
  <si>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</si>
  <si>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</si>
  <si>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</si>
  <si>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</si>
  <si>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</si>
  <si>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</si>
  <si>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</si>
  <si>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</si>
  <si>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</si>
  <si>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</si>
  <si>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</si>
  <si>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</si>
  <si>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</si>
  <si>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</si>
  <si>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</si>
  <si>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</si>
  <si>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</si>
  <si>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</si>
  <si>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</si>
  <si>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</si>
  <si>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</si>
  <si>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</si>
  <si>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</si>
  <si>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</si>
  <si>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</si>
  <si>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</si>
  <si>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</si>
  <si>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</si>
  <si>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</si>
  <si>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</si>
  <si>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</si>
  <si>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</si>
  <si>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</si>
  <si>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</si>
  <si>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</si>
  <si>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</si>
  <si>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</si>
  <si>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</si>
  <si>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</si>
  <si>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</si>
  <si>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</si>
  <si>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</si>
  <si>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</si>
  <si>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</si>
  <si>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</si>
  <si>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</si>
  <si>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</si>
  <si>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</si>
  <si>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</si>
  <si>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</si>
  <si>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</si>
  <si>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</si>
  <si>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</si>
  <si>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</si>
  <si>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</si>
  <si>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</si>
  <si>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</si>
  <si>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</si>
  <si>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</si>
  <si>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</si>
  <si>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</si>
  <si>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</si>
  <si>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</si>
  <si>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</si>
  <si>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12/31/2019
EUR</t>
  </si>
  <si>
    <t>12/31/2016
EUR</t>
  </si>
  <si>
    <t>12/31/2015
EUR</t>
  </si>
  <si>
    <t>Accounts receivable, less allowance for doubtful account</t>
  </si>
  <si>
    <t>Average tax rate (Tax cost / Operating Income)</t>
  </si>
  <si>
    <t>12/31/2018
EUR</t>
  </si>
  <si>
    <t>Ferrar  (RACE)</t>
  </si>
  <si>
    <t>12/31/2017
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</si>
</sst>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130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24.75" x14ac:dyDescent="0.25">
      <c r="B6" s="51" t="s">
        <v>124</v>
      </c>
      <c r="C6" s="51" t="s">
        <v>129</v>
      </c>
      <c r="D6" s="51" t="s">
        <v>131</v>
      </c>
      <c r="E6" s="51" t="s">
        <v>125</v>
      </c>
      <c r="F6" s="51" t="s">
        <v>126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897.94600000000003</v>
      </c>
      <c r="C9" s="41">
        <v>793.66399999999999</v>
      </c>
      <c r="D9" s="41">
        <v>647.70600000000002</v>
      </c>
      <c r="E9" s="41">
        <v>457.78399999999999</v>
      </c>
      <c r="F9" s="41">
        <v>182.75299999999999</v>
      </c>
      <c r="H9" s="16"/>
      <c r="I9" s="16"/>
      <c r="J9" s="16"/>
      <c r="K9" s="16"/>
    </row>
    <row r="10" spans="1:12" x14ac:dyDescent="0.25">
      <c r="A10" s="41" t="s">
        <v>127</v>
      </c>
      <c r="B10" s="41">
        <v>1271.9390000000001</v>
      </c>
      <c r="C10" s="41">
        <v>1245.8599999999999</v>
      </c>
      <c r="D10" s="41">
        <v>994.92899999999997</v>
      </c>
      <c r="E10" s="41">
        <v>1056.8520000000001</v>
      </c>
      <c r="F10" s="41">
        <v>1372.9880000000001</v>
      </c>
      <c r="H10" s="16"/>
      <c r="I10" s="16"/>
      <c r="J10" s="16"/>
      <c r="K10" s="16"/>
    </row>
    <row r="11" spans="1:12" x14ac:dyDescent="0.25">
      <c r="A11" s="41" t="s">
        <v>5</v>
      </c>
      <c r="B11" s="41">
        <v>420.05099999999999</v>
      </c>
      <c r="C11" s="41">
        <v>391.06400000000002</v>
      </c>
      <c r="D11" s="41">
        <v>393.76499999999999</v>
      </c>
      <c r="E11" s="41">
        <v>323.99799999999999</v>
      </c>
      <c r="F11" s="41">
        <v>295.43599999999998</v>
      </c>
      <c r="H11" s="16"/>
      <c r="I11" s="16"/>
      <c r="J11" s="16"/>
      <c r="K11" s="16"/>
    </row>
    <row r="12" spans="1:12" x14ac:dyDescent="0.25">
      <c r="A12" s="41" t="s">
        <v>6</v>
      </c>
      <c r="B12" s="41">
        <v>1069.652</v>
      </c>
      <c r="C12" s="41">
        <v>850.55</v>
      </c>
      <c r="D12" s="41">
        <v>710.26</v>
      </c>
      <c r="E12" s="41">
        <v>669.28300000000002</v>
      </c>
      <c r="F12" s="41">
        <v>626.13099999999997</v>
      </c>
      <c r="H12" s="16"/>
      <c r="I12" s="16"/>
      <c r="J12" s="16"/>
      <c r="K12" s="16"/>
    </row>
    <row r="13" spans="1:12" x14ac:dyDescent="0.25">
      <c r="A13" s="41" t="s">
        <v>7</v>
      </c>
      <c r="B13" s="41">
        <v>1701.692</v>
      </c>
      <c r="C13" s="41">
        <v>1499.6770000000001</v>
      </c>
      <c r="D13" s="41">
        <v>1284.6699999999998</v>
      </c>
      <c r="E13" s="41">
        <v>1206.0540000000001</v>
      </c>
      <c r="F13" s="41">
        <v>1266.8430000000001</v>
      </c>
      <c r="H13" s="16"/>
      <c r="I13" s="16"/>
      <c r="J13" s="16"/>
      <c r="K13" s="16"/>
    </row>
    <row r="14" spans="1:12" x14ac:dyDescent="0.25">
      <c r="A14" s="43" t="s">
        <v>8</v>
      </c>
      <c r="B14" s="43">
        <v>5361.2800000000007</v>
      </c>
      <c r="C14" s="43">
        <v>4780.8150000000005</v>
      </c>
      <c r="D14" s="43">
        <v>4031.33</v>
      </c>
      <c r="E14" s="43">
        <v>3713.971</v>
      </c>
      <c r="F14" s="43">
        <v>3744.1509999999998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711.53899999999999</v>
      </c>
      <c r="C16" s="41">
        <v>653.75099999999998</v>
      </c>
      <c r="D16" s="41">
        <v>607.505</v>
      </c>
      <c r="E16" s="41">
        <v>614.88800000000003</v>
      </c>
      <c r="F16" s="41">
        <v>507.49900000000002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7.1059999999999999</v>
      </c>
      <c r="C17" s="41">
        <v>7.6349999999999998</v>
      </c>
      <c r="D17" s="41">
        <v>29.16</v>
      </c>
      <c r="E17" s="41">
        <v>41.594999999999999</v>
      </c>
      <c r="F17" s="41">
        <v>125.232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1077.019</v>
      </c>
      <c r="C18" s="41">
        <v>848.59699999999998</v>
      </c>
      <c r="D18" s="41">
        <v>820.23099999999999</v>
      </c>
      <c r="E18" s="41">
        <v>895.91799999999989</v>
      </c>
      <c r="F18" s="41">
        <v>879.05899999999997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1795.664</v>
      </c>
      <c r="C19" s="43">
        <v>1509.9829999999999</v>
      </c>
      <c r="D19" s="43">
        <v>1456.896</v>
      </c>
      <c r="E19" s="43">
        <v>1552.4009999999998</v>
      </c>
      <c r="F19" s="43">
        <v>1511.79</v>
      </c>
      <c r="H19" s="16"/>
      <c r="I19" s="16"/>
      <c r="J19" s="16"/>
      <c r="K19" s="16"/>
    </row>
    <row r="20" spans="1:11" x14ac:dyDescent="0.25">
      <c r="A20" s="40" t="s">
        <v>2</v>
      </c>
      <c r="B20" s="40">
        <v>3565.6160000000009</v>
      </c>
      <c r="C20" s="40">
        <v>3270.8320000000003</v>
      </c>
      <c r="D20" s="40">
        <v>2574.4340000000002</v>
      </c>
      <c r="E20" s="40">
        <v>2161.5700000000002</v>
      </c>
      <c r="F20" s="40">
        <v>2232.3609999999999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11.409000000000001</v>
      </c>
      <c r="C24" s="41">
        <v>10.173999999999999</v>
      </c>
      <c r="D24" s="41">
        <v>15.683</v>
      </c>
      <c r="E24" s="41">
        <v>16.276</v>
      </c>
      <c r="F24" s="41">
        <v>8.6259999999999994</v>
      </c>
    </row>
    <row r="25" spans="1:11" x14ac:dyDescent="0.25">
      <c r="A25" s="43" t="s">
        <v>17</v>
      </c>
      <c r="B25" s="43">
        <v>11.409000000000001</v>
      </c>
      <c r="C25" s="43">
        <v>10.173999999999999</v>
      </c>
      <c r="D25" s="43">
        <v>15.683</v>
      </c>
      <c r="E25" s="43">
        <v>16.276</v>
      </c>
      <c r="F25" s="43">
        <v>8.6259999999999994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421.32299999999998</v>
      </c>
      <c r="C27" s="41">
        <v>352.40899999999999</v>
      </c>
      <c r="D27" s="41">
        <v>306.03100000000001</v>
      </c>
      <c r="E27" s="41">
        <v>399.87599999999998</v>
      </c>
      <c r="F27" s="41">
        <v>919.40899999999999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1668.414</v>
      </c>
      <c r="C28" s="41">
        <v>1574.758</v>
      </c>
      <c r="D28" s="41">
        <v>1500.15</v>
      </c>
      <c r="E28" s="41">
        <v>1448.165</v>
      </c>
      <c r="F28" s="41">
        <v>1340.981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2089.7370000000001</v>
      </c>
      <c r="C30" s="47">
        <v>1927.1669999999999</v>
      </c>
      <c r="D30" s="47">
        <v>1806.181</v>
      </c>
      <c r="E30" s="47">
        <v>1848.0409999999999</v>
      </c>
      <c r="F30" s="47">
        <v>2260.39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-2078.328</v>
      </c>
      <c r="C31" s="44">
        <v>-1916.9929999999999</v>
      </c>
      <c r="D31" s="44">
        <v>-1790.498</v>
      </c>
      <c r="E31" s="44">
        <v>-1831.7649999999999</v>
      </c>
      <c r="F31" s="44">
        <v>-2251.7639999999997</v>
      </c>
    </row>
    <row r="32" spans="1:11" x14ac:dyDescent="0.25">
      <c r="A32" s="45" t="s">
        <v>24</v>
      </c>
      <c r="B32" s="45">
        <v>2078.328</v>
      </c>
      <c r="C32" s="45">
        <v>1916.9929999999999</v>
      </c>
      <c r="D32" s="45">
        <v>1790.498</v>
      </c>
      <c r="E32" s="45">
        <v>1831.7649999999999</v>
      </c>
      <c r="F32" s="45">
        <v>2251.7639999999997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5.9980000000000002</v>
      </c>
      <c r="C33" s="46">
        <v>5.117</v>
      </c>
      <c r="D33" s="46">
        <v>5.258</v>
      </c>
      <c r="E33" s="46">
        <v>4.8099999999999996</v>
      </c>
      <c r="F33" s="46">
        <v>5.72</v>
      </c>
    </row>
    <row r="34" spans="1:11" x14ac:dyDescent="0.25">
      <c r="A34" s="40" t="s">
        <v>26</v>
      </c>
      <c r="B34" s="49">
        <v>1481.2900000000009</v>
      </c>
      <c r="C34" s="49">
        <v>1348.7220000000004</v>
      </c>
      <c r="D34" s="49">
        <v>778.67800000000011</v>
      </c>
      <c r="E34" s="49">
        <v>324.99500000000029</v>
      </c>
      <c r="F34" s="49">
        <v>-25.122999999999791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1481.29</v>
      </c>
      <c r="C35" s="46">
        <v>1348.722</v>
      </c>
      <c r="D35" s="46">
        <v>778.678</v>
      </c>
      <c r="E35" s="46">
        <v>324.995</v>
      </c>
      <c r="F35" s="46">
        <v>-25.123000000000001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-2.0961010704922955E-13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130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24" x14ac:dyDescent="0.2">
      <c r="A5" s="55"/>
      <c r="B5" s="85" t="s">
        <v>124</v>
      </c>
      <c r="C5" s="85" t="s">
        <v>129</v>
      </c>
      <c r="D5" s="85" t="s">
        <v>131</v>
      </c>
      <c r="E5" s="85" t="s">
        <v>125</v>
      </c>
      <c r="F5" s="85" t="s">
        <v>126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3766.6</v>
      </c>
      <c r="C7" s="59">
        <v>3420.3</v>
      </c>
      <c r="D7" s="59">
        <v>3416.9</v>
      </c>
      <c r="E7" s="59">
        <v>3105.1</v>
      </c>
      <c r="F7" s="59">
        <v>2854.4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1593</v>
      </c>
      <c r="C8" s="59">
        <v>1447.9</v>
      </c>
      <c r="D8" s="59">
        <v>1510.5</v>
      </c>
      <c r="E8" s="59">
        <v>1329.7</v>
      </c>
      <c r="F8" s="59">
        <v>1193.8</v>
      </c>
      <c r="H8" s="60"/>
      <c r="I8" s="60"/>
      <c r="J8" s="60"/>
      <c r="K8" s="60"/>
    </row>
    <row r="9" spans="1:12" x14ac:dyDescent="0.2">
      <c r="A9" s="61" t="s">
        <v>39</v>
      </c>
      <c r="B9" s="62">
        <v>2173.6</v>
      </c>
      <c r="C9" s="62">
        <v>1972.4</v>
      </c>
      <c r="D9" s="62">
        <v>1906.4</v>
      </c>
      <c r="E9" s="62">
        <v>1775.3999999999999</v>
      </c>
      <c r="F9" s="62">
        <v>1660.6000000000001</v>
      </c>
      <c r="H9" s="60"/>
      <c r="I9" s="60"/>
      <c r="J9" s="60"/>
      <c r="K9" s="60"/>
    </row>
    <row r="10" spans="1:12" x14ac:dyDescent="0.2">
      <c r="A10" s="58" t="s">
        <v>40</v>
      </c>
      <c r="B10" s="59">
        <v>1259.6999999999998</v>
      </c>
      <c r="C10" s="59">
        <v>1162.2</v>
      </c>
      <c r="D10" s="59">
        <v>1158.1000000000001</v>
      </c>
      <c r="E10" s="59">
        <v>1082.7</v>
      </c>
      <c r="F10" s="59">
        <v>1093.3</v>
      </c>
      <c r="H10" s="60"/>
      <c r="I10" s="60"/>
      <c r="J10" s="60"/>
      <c r="K10" s="60"/>
    </row>
    <row r="11" spans="1:12" x14ac:dyDescent="0.2">
      <c r="A11" s="58" t="s">
        <v>41</v>
      </c>
      <c r="B11" s="59">
        <v>4.7</v>
      </c>
      <c r="C11" s="59">
        <v>16.3</v>
      </c>
      <c r="D11" s="59">
        <v>27.099999999999998</v>
      </c>
      <c r="E11" s="59">
        <v>-97.600000000000009</v>
      </c>
      <c r="F11" s="59">
        <v>-143.5</v>
      </c>
      <c r="H11" s="60"/>
      <c r="I11" s="60"/>
      <c r="J11" s="60"/>
      <c r="K11" s="60"/>
    </row>
    <row r="12" spans="1:12" x14ac:dyDescent="0.2">
      <c r="A12" s="63" t="s">
        <v>42</v>
      </c>
      <c r="B12" s="64">
        <v>918.60000000000014</v>
      </c>
      <c r="C12" s="64">
        <v>826.5</v>
      </c>
      <c r="D12" s="64">
        <v>775.4</v>
      </c>
      <c r="E12" s="64">
        <v>595.0999999999998</v>
      </c>
      <c r="F12" s="64">
        <v>423.80000000000018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176.7</v>
      </c>
      <c r="C14" s="59">
        <v>16.3</v>
      </c>
      <c r="D14" s="59">
        <v>213.4</v>
      </c>
      <c r="E14" s="59">
        <v>167.6</v>
      </c>
      <c r="F14" s="59">
        <v>144.1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8.3719334719334721</v>
      </c>
      <c r="C16" s="67">
        <v>0.47479634658109104</v>
      </c>
      <c r="D16" s="67">
        <v>8.355766403848726</v>
      </c>
      <c r="E16" s="67">
        <v>6.7030320531331204</v>
      </c>
      <c r="F16" s="67">
        <v>-3.4545390445972148</v>
      </c>
      <c r="H16" s="60"/>
      <c r="I16" s="60"/>
      <c r="J16" s="60"/>
      <c r="K16" s="60"/>
    </row>
    <row r="17" spans="1:11" x14ac:dyDescent="0.2">
      <c r="A17" s="65" t="s">
        <v>47</v>
      </c>
      <c r="B17" s="68">
        <v>733.52806652806657</v>
      </c>
      <c r="C17" s="68">
        <v>809.72520365341893</v>
      </c>
      <c r="D17" s="68">
        <v>553.64423359615125</v>
      </c>
      <c r="E17" s="68">
        <v>420.79696794686663</v>
      </c>
      <c r="F17" s="68">
        <v>283.15453904459736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733.52806652806657</v>
      </c>
      <c r="C20" s="70">
        <v>809.72520365341893</v>
      </c>
      <c r="D20" s="70">
        <v>553.64423359615125</v>
      </c>
      <c r="E20" s="70">
        <v>420.79696794686663</v>
      </c>
      <c r="F20" s="70">
        <v>283.15453904459736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49.1</v>
      </c>
      <c r="C22" s="59">
        <v>25.7</v>
      </c>
      <c r="D22" s="59">
        <v>35.700000000000003</v>
      </c>
      <c r="E22" s="59">
        <v>27.7</v>
      </c>
      <c r="F22" s="59">
        <v>0</v>
      </c>
      <c r="H22" s="60"/>
      <c r="I22" s="60"/>
      <c r="J22" s="60"/>
      <c r="K22" s="60"/>
    </row>
    <row r="23" spans="1:11" x14ac:dyDescent="0.2">
      <c r="A23" s="58" t="s">
        <v>53</v>
      </c>
      <c r="B23" s="59">
        <v>5.8</v>
      </c>
      <c r="C23" s="59">
        <v>2.1</v>
      </c>
      <c r="D23" s="59">
        <v>6.4</v>
      </c>
      <c r="E23" s="59">
        <v>0</v>
      </c>
      <c r="F23" s="59">
        <v>13.6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43.300000000000004</v>
      </c>
      <c r="C25" s="71">
        <v>23.599999999999998</v>
      </c>
      <c r="D25" s="71">
        <v>29.300000000000004</v>
      </c>
      <c r="E25" s="71">
        <v>27.7</v>
      </c>
      <c r="F25" s="71">
        <v>-13.6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-8.3719334719334721</v>
      </c>
      <c r="C26" s="72">
        <v>-0.47479634658109104</v>
      </c>
      <c r="D26" s="72">
        <v>-8.355766403848726</v>
      </c>
      <c r="E26" s="72">
        <v>-6.7030320531331204</v>
      </c>
      <c r="F26" s="72">
        <v>3.4545390445972148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34.92806652806653</v>
      </c>
      <c r="C28" s="70">
        <v>23.125203653418907</v>
      </c>
      <c r="D28" s="70">
        <v>20.944233596151278</v>
      </c>
      <c r="E28" s="70">
        <v>20.996967946866878</v>
      </c>
      <c r="F28" s="70">
        <v>-10.145460955402784</v>
      </c>
      <c r="H28" s="60"/>
      <c r="I28" s="60"/>
      <c r="J28" s="60"/>
      <c r="K28" s="60"/>
    </row>
    <row r="29" spans="1:11" x14ac:dyDescent="0.2">
      <c r="A29" s="58" t="s">
        <v>59</v>
      </c>
      <c r="B29" s="62">
        <v>2.9</v>
      </c>
      <c r="C29" s="62">
        <v>1.9</v>
      </c>
      <c r="D29" s="62">
        <v>2</v>
      </c>
      <c r="E29" s="62">
        <v>1</v>
      </c>
      <c r="F29" s="62">
        <v>2.2000000000000002</v>
      </c>
    </row>
    <row r="30" spans="1:11" x14ac:dyDescent="0.2">
      <c r="A30" s="63" t="s">
        <v>60</v>
      </c>
      <c r="B30" s="70">
        <v>695.7</v>
      </c>
      <c r="C30" s="70">
        <v>784.7</v>
      </c>
      <c r="D30" s="70">
        <v>530.69999999999993</v>
      </c>
      <c r="E30" s="70">
        <v>398.79999999999973</v>
      </c>
      <c r="F30" s="70">
        <v>291.10000000000014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695.8</v>
      </c>
      <c r="C31" s="72">
        <v>784.7</v>
      </c>
      <c r="D31" s="72">
        <v>530.70000000000005</v>
      </c>
      <c r="E31" s="72">
        <v>398.8</v>
      </c>
      <c r="F31" s="72">
        <v>287.8</v>
      </c>
    </row>
    <row r="32" spans="1:11" x14ac:dyDescent="0.2">
      <c r="A32" s="53" t="s">
        <v>62</v>
      </c>
      <c r="B32" s="72">
        <v>-9.9999999999909051E-2</v>
      </c>
      <c r="C32" s="72">
        <v>0</v>
      </c>
      <c r="D32" s="72">
        <v>0</v>
      </c>
      <c r="E32" s="72">
        <v>0</v>
      </c>
      <c r="F32" s="72">
        <v>3.3000000000001251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913.9</v>
      </c>
      <c r="C38" s="76">
        <v>810.2</v>
      </c>
      <c r="D38" s="76">
        <v>748.3</v>
      </c>
      <c r="E38" s="76">
        <v>692.6</v>
      </c>
      <c r="F38" s="76">
        <v>567.29999999999995</v>
      </c>
    </row>
    <row r="39" spans="1:6" x14ac:dyDescent="0.2">
      <c r="A39" s="86" t="s">
        <v>65</v>
      </c>
      <c r="B39" s="79">
        <v>176.7</v>
      </c>
      <c r="C39" s="79">
        <v>16.3</v>
      </c>
      <c r="D39" s="79">
        <v>213.4</v>
      </c>
      <c r="E39" s="79">
        <v>167.6</v>
      </c>
      <c r="F39" s="79">
        <v>144.1</v>
      </c>
    </row>
    <row r="40" spans="1:6" ht="9" customHeight="1" x14ac:dyDescent="0.2">
      <c r="A40" s="53" t="s">
        <v>128</v>
      </c>
      <c r="B40" s="53">
        <v>0.19334719334719333</v>
      </c>
      <c r="C40" s="53">
        <v>2.0118489261910639E-2</v>
      </c>
      <c r="D40" s="53">
        <v>0.28517974074569025</v>
      </c>
      <c r="E40" s="53">
        <v>0.24198671671960725</v>
      </c>
      <c r="F40" s="53">
        <v>0.25401022386744226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43.300000000000004</v>
      </c>
      <c r="C45" s="81">
        <v>23.599999999999998</v>
      </c>
      <c r="D45" s="81">
        <v>29.300000000000004</v>
      </c>
      <c r="E45" s="81">
        <v>27.7</v>
      </c>
      <c r="F45" s="81">
        <v>-13.6</v>
      </c>
    </row>
    <row r="46" spans="1:6" x14ac:dyDescent="0.2">
      <c r="A46" s="76" t="s">
        <v>69</v>
      </c>
      <c r="B46" s="82">
        <v>0.19334719334719333</v>
      </c>
      <c r="C46" s="82">
        <v>2.0118489261910639E-2</v>
      </c>
      <c r="D46" s="82">
        <v>0.28517974074569025</v>
      </c>
      <c r="E46" s="82">
        <v>0.24198671671960725</v>
      </c>
      <c r="F46" s="82">
        <v>0.25401022386744226</v>
      </c>
    </row>
    <row r="47" spans="1:6" x14ac:dyDescent="0.2">
      <c r="A47" s="83" t="s">
        <v>70</v>
      </c>
      <c r="B47" s="83">
        <v>8.3719334719334721</v>
      </c>
      <c r="C47" s="53">
        <v>0.47479634658109104</v>
      </c>
      <c r="D47" s="53">
        <v>8.355766403848726</v>
      </c>
      <c r="E47" s="53">
        <v>6.7030320531331204</v>
      </c>
      <c r="F47" s="53">
        <v>-3.4545390445972148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topLeftCell="A19" workbookViewId="0">
      <selection activeCell="B5" sqref="B5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EUR</v>
      </c>
      <c r="D5" s="105" t="str">
        <f>'Tesco_Reformulated BS'!C6</f>
        <v>12/31/2018
EUR</v>
      </c>
      <c r="E5" s="105" t="str">
        <f>'Tesco_Reformulated BS'!D6</f>
        <v>12/31/2017
EUR</v>
      </c>
      <c r="F5" s="105" t="str">
        <f>'Tesco_Reformulated BS'!E6</f>
        <v>12/31/2016
EUR</v>
      </c>
      <c r="G5" s="105" t="str">
        <f>'Tesco_Reformulated BS'!F6</f>
        <v>12/31/2015
EUR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0.46965820332277924</v>
      </c>
      <c r="D6" s="21">
        <f>('Tesco_Reformulated IS'!C30/'Tesco_Reformulated BS'!C34)</f>
        <v>0.58181003942991938</v>
      </c>
      <c r="E6" s="21">
        <f>('Tesco_Reformulated IS'!D30/'Tesco_Reformulated BS'!D34)</f>
        <v>0.68153973786340416</v>
      </c>
      <c r="F6" s="21">
        <f>('Tesco_Reformulated IS'!E30/'Tesco_Reformulated BS'!E34)</f>
        <v>1.2270958014738669</v>
      </c>
      <c r="G6" s="21">
        <f>('Tesco_Reformulated IS'!F30/'Tesco_Reformulated BS'!F34)</f>
        <v>-11.586991999363235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0.47078294958243394</v>
      </c>
      <c r="D8" s="21">
        <f t="shared" ref="D8:G8" si="0">D10+(D11*(D10-D12))</f>
        <v>0.58227954949655569</v>
      </c>
      <c r="E8" s="21">
        <f t="shared" si="0"/>
        <v>0.68265604290728765</v>
      </c>
      <c r="F8" s="21">
        <f t="shared" si="0"/>
        <v>1.2272915832438203</v>
      </c>
      <c r="G8" s="21">
        <f t="shared" si="0"/>
        <v>-11.64568206062112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0.20572267639815012</v>
      </c>
      <c r="D10" s="95">
        <f>('Tesco_Reformulated IS'!C20/'Tesco_Reformulated BS'!C20)</f>
        <v>0.24755939884818873</v>
      </c>
      <c r="E10" s="95">
        <f>('Tesco_Reformulated IS'!D20/'Tesco_Reformulated BS'!D20)</f>
        <v>0.21505473964224806</v>
      </c>
      <c r="F10" s="95">
        <f>('Tesco_Reformulated IS'!E20/'Tesco_Reformulated BS'!E20)</f>
        <v>0.19467191344572074</v>
      </c>
      <c r="G10" s="95">
        <f>('Tesco_Reformulated IS'!F20/'Tesco_Reformulated BS'!F20)</f>
        <v>0.12684083759060358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1.4030527445672345</v>
      </c>
      <c r="D11" s="97">
        <f>('Tesco_Reformulated BS'!C32/'Tesco_Reformulated BS'!C34)</f>
        <v>1.4213403503464757</v>
      </c>
      <c r="E11" s="97">
        <f>('Tesco_Reformulated BS'!D32/'Tesco_Reformulated BS'!D34)</f>
        <v>2.2994074572544747</v>
      </c>
      <c r="F11" s="97">
        <f>('Tesco_Reformulated BS'!E32/'Tesco_Reformulated BS'!E34)</f>
        <v>5.6362867121032574</v>
      </c>
      <c r="G11" s="97">
        <f>('Tesco_Reformulated BS'!F32/'Tesco_Reformulated BS'!F34)</f>
        <v>-89.629582454325458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1.6805848994031033E-2</v>
      </c>
      <c r="D12" s="21">
        <f>('Tesco_Reformulated IS'!C28/'Tesco_Reformulated BS'!C32)</f>
        <v>1.2063269742465887E-2</v>
      </c>
      <c r="E12" s="21">
        <f>('Tesco_Reformulated IS'!D28/'Tesco_Reformulated BS'!D32)</f>
        <v>1.169743478973519E-2</v>
      </c>
      <c r="F12" s="21">
        <f>('Tesco_Reformulated IS'!E28/'Tesco_Reformulated BS'!E32)</f>
        <v>1.1462697423996462E-2</v>
      </c>
      <c r="G12" s="21">
        <f>('Tesco_Reformulated IS'!F28/'Tesco_Reformulated BS'!F32)</f>
        <v>-4.505561397820902E-3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0.18891682740411908</v>
      </c>
      <c r="D13" s="21">
        <f t="shared" ref="D13:G13" si="1">D10-D12</f>
        <v>0.23549612910572285</v>
      </c>
      <c r="E13" s="21">
        <f t="shared" si="1"/>
        <v>0.20335730485251285</v>
      </c>
      <c r="F13" s="21">
        <f t="shared" si="1"/>
        <v>0.18320921602172427</v>
      </c>
      <c r="G13" s="21">
        <f t="shared" si="1"/>
        <v>0.13134639898842448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0.19474541138641391</v>
      </c>
      <c r="D16" s="99">
        <f>'Tesco_Reformulated IS'!C20/'Tesco_Reformulated IS'!C7</f>
        <v>0.23674098870082125</v>
      </c>
      <c r="E16" s="99">
        <f>'Tesco_Reformulated IS'!D20/'Tesco_Reformulated IS'!D7</f>
        <v>0.16203114916917419</v>
      </c>
      <c r="F16" s="99">
        <f>'Tesco_Reformulated IS'!E20/'Tesco_Reformulated IS'!E7</f>
        <v>0.13551800842061984</v>
      </c>
      <c r="G16" s="99">
        <f>'Tesco_Reformulated IS'!F20/'Tesco_Reformulated IS'!F7</f>
        <v>9.9199320012821376E-2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1.0563672588411088</v>
      </c>
      <c r="D17" s="21">
        <f>'Tesco_Reformulated IS'!C7/'Tesco_Reformulated BS'!C20</f>
        <v>1.0456972415581112</v>
      </c>
      <c r="E17" s="21">
        <f>'Tesco_Reformulated IS'!D7/'Tesco_Reformulated BS'!D20</f>
        <v>1.3272431920958159</v>
      </c>
      <c r="F17" s="21">
        <f>'Tesco_Reformulated IS'!E7/'Tesco_Reformulated BS'!E20</f>
        <v>1.4365021720323652</v>
      </c>
      <c r="G17" s="21">
        <f>'Tesco_Reformulated IS'!F7/'Tesco_Reformulated BS'!F20</f>
        <v>1.2786462404602124</v>
      </c>
    </row>
    <row r="18" spans="1:7" ht="13.5" customHeight="1" x14ac:dyDescent="0.2">
      <c r="B18" s="91" t="s">
        <v>77</v>
      </c>
      <c r="C18" s="95">
        <f>C16*C17</f>
        <v>0.20572267639815012</v>
      </c>
      <c r="D18" s="95">
        <f t="shared" ref="D18:G18" si="2">D16*D17</f>
        <v>0.24755939884818876</v>
      </c>
      <c r="E18" s="95">
        <f t="shared" si="2"/>
        <v>0.21505473964224806</v>
      </c>
      <c r="F18" s="95">
        <f t="shared" si="2"/>
        <v>0.19467191344572077</v>
      </c>
      <c r="G18" s="95">
        <f t="shared" si="2"/>
        <v>0.12684083759060355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0.57707216056921362</v>
      </c>
      <c r="D21" s="21">
        <f>'Tesco_Reformulated IS'!C9/'Tesco_Reformulated IS'!C7</f>
        <v>0.57667456071104872</v>
      </c>
      <c r="E21" s="21">
        <f>'Tesco_Reformulated IS'!D9/'Tesco_Reformulated IS'!D7</f>
        <v>0.55793262899119089</v>
      </c>
      <c r="F21" s="21">
        <f>'Tesco_Reformulated IS'!E9/'Tesco_Reformulated IS'!E7</f>
        <v>0.57176902515216899</v>
      </c>
      <c r="G21" s="21">
        <f>'Tesco_Reformulated IS'!F9/'Tesco_Reformulated IS'!F7</f>
        <v>0.58176849775784756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0.33319173790686557</v>
      </c>
      <c r="D22" s="21">
        <f>('Tesco_Reformulated IS'!C10-'Tesco_Reformulated IS'!C11)/'Tesco_Reformulated IS'!C7</f>
        <v>0.33502909101540801</v>
      </c>
      <c r="E22" s="21">
        <f>('Tesco_Reformulated IS'!D10-'Tesco_Reformulated IS'!D11)/'Tesco_Reformulated IS'!D7</f>
        <v>0.33100178524393464</v>
      </c>
      <c r="F22" s="21">
        <f>('Tesco_Reformulated IS'!E10-'Tesco_Reformulated IS'!E11)/'Tesco_Reformulated IS'!E7</f>
        <v>0.38011658239670221</v>
      </c>
      <c r="G22" s="21">
        <f>('Tesco_Reformulated IS'!F10-'Tesco_Reformulated IS'!F11)/'Tesco_Reformulated IS'!F7</f>
        <v>0.43329596412556048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4.9135011275934122E-2</v>
      </c>
      <c r="D23" s="21">
        <f>('Tesco_Reformulated IS'!C14+'Tesco_Reformulated IS'!C16)/'Tesco_Reformulated IS'!C7</f>
        <v>4.9044809948194865E-3</v>
      </c>
      <c r="E23" s="21">
        <f>('Tesco_Reformulated IS'!D14+'Tesco_Reformulated IS'!D16)/'Tesco_Reformulated IS'!D7</f>
        <v>6.4899694578082104E-2</v>
      </c>
      <c r="F23" s="21">
        <f>('Tesco_Reformulated IS'!E14+'Tesco_Reformulated IS'!E16)/'Tesco_Reformulated IS'!E7</f>
        <v>5.6134434334846904E-2</v>
      </c>
      <c r="G23" s="21">
        <f>('Tesco_Reformulated IS'!F14+'Tesco_Reformulated IS'!F16)/'Tesco_Reformulated IS'!F7</f>
        <v>4.9273213619465656E-2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0.19474541138641394</v>
      </c>
      <c r="D25" s="99">
        <f t="shared" ref="D25:G25" si="3">D21-D22-D23+D24</f>
        <v>0.23674098870082122</v>
      </c>
      <c r="E25" s="99">
        <f t="shared" si="3"/>
        <v>0.16203114916917416</v>
      </c>
      <c r="F25" s="99">
        <f t="shared" si="3"/>
        <v>0.13551800842061987</v>
      </c>
      <c r="G25" s="99">
        <f t="shared" si="3"/>
        <v>9.9199320012821418E-2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0.94664047151277042</v>
      </c>
      <c r="D27" s="103">
        <f t="shared" ref="D27:G27" si="4">1/D17</f>
        <v>0.95629973978890748</v>
      </c>
      <c r="E27" s="103">
        <f t="shared" si="4"/>
        <v>0.75344142351254073</v>
      </c>
      <c r="F27" s="103">
        <f t="shared" si="4"/>
        <v>0.69613539016456805</v>
      </c>
      <c r="G27" s="103">
        <f t="shared" si="4"/>
        <v>0.78207714405829598</v>
      </c>
    </row>
    <row r="28" spans="1:7" ht="13.5" customHeight="1" x14ac:dyDescent="0.2">
      <c r="B28" s="91" t="s">
        <v>92</v>
      </c>
      <c r="C28" s="100">
        <f>'Tesco_Reformulated BS'!B9/'Tesco_Reformulated IS'!B7</f>
        <v>0.23839696277810227</v>
      </c>
      <c r="D28" s="100">
        <f>'Tesco_Reformulated BS'!C9/'Tesco_Reformulated IS'!C7</f>
        <v>0.23204514223898487</v>
      </c>
      <c r="E28" s="100">
        <f>'Tesco_Reformulated BS'!D9/'Tesco_Reformulated IS'!D7</f>
        <v>0.1895595422751617</v>
      </c>
      <c r="F28" s="100">
        <f>'Tesco_Reformulated BS'!E9/'Tesco_Reformulated IS'!E7</f>
        <v>0.14742971240861807</v>
      </c>
      <c r="G28" s="100">
        <f>'Tesco_Reformulated BS'!F9/'Tesco_Reformulated IS'!F7</f>
        <v>6.4025014013452911E-2</v>
      </c>
    </row>
    <row r="29" spans="1:7" ht="13.5" customHeight="1" x14ac:dyDescent="0.2">
      <c r="B29" s="91" t="s">
        <v>93</v>
      </c>
      <c r="C29" s="100">
        <f>'Tesco_Reformulated BS'!B10/'Tesco_Reformulated IS'!B7</f>
        <v>0.3376888971486221</v>
      </c>
      <c r="D29" s="100">
        <f>'Tesco_Reformulated BS'!C10/'Tesco_Reformulated IS'!C7</f>
        <v>0.36425459754992245</v>
      </c>
      <c r="E29" s="100">
        <f>'Tesco_Reformulated BS'!D10/'Tesco_Reformulated IS'!D7</f>
        <v>0.29117884632269014</v>
      </c>
      <c r="F29" s="100">
        <f>'Tesco_Reformulated BS'!E10/'Tesco_Reformulated IS'!E7</f>
        <v>0.34036005281633447</v>
      </c>
      <c r="G29" s="100">
        <f>'Tesco_Reformulated BS'!F10/'Tesco_Reformulated IS'!F7</f>
        <v>0.481007567264574</v>
      </c>
    </row>
    <row r="30" spans="1:7" ht="13.5" customHeight="1" x14ac:dyDescent="0.2">
      <c r="B30" s="91" t="s">
        <v>94</v>
      </c>
      <c r="C30" s="104">
        <f>'Tesco_Reformulated BS'!B11/'Tesco_Reformulated IS'!B7</f>
        <v>0.11151993840598949</v>
      </c>
      <c r="D30" s="104">
        <f>'Tesco_Reformulated BS'!C11/'Tesco_Reformulated IS'!C7</f>
        <v>0.1143361693418706</v>
      </c>
      <c r="E30" s="104">
        <f>'Tesco_Reformulated BS'!D11/'Tesco_Reformulated IS'!D7</f>
        <v>0.11524042260528548</v>
      </c>
      <c r="F30" s="104">
        <f>'Tesco_Reformulated BS'!E11/'Tesco_Reformulated IS'!E7</f>
        <v>0.1043438214550256</v>
      </c>
      <c r="G30" s="104">
        <f>'Tesco_Reformulated BS'!F11/'Tesco_Reformulated IS'!F7</f>
        <v>0.10350196188340806</v>
      </c>
    </row>
    <row r="31" spans="1:7" ht="13.5" customHeight="1" x14ac:dyDescent="0.2">
      <c r="B31" s="91" t="s">
        <v>95</v>
      </c>
      <c r="C31" s="104">
        <f>'Tesco_Reformulated BS'!B13/'Tesco_Reformulated IS'!B7</f>
        <v>0.45178463335634261</v>
      </c>
      <c r="D31" s="104">
        <f>'Tesco_Reformulated BS'!C13/'Tesco_Reformulated IS'!C7</f>
        <v>0.43846358506563754</v>
      </c>
      <c r="E31" s="104">
        <f>'Tesco_Reformulated BS'!D13/'Tesco_Reformulated IS'!D7</f>
        <v>0.37597529924785617</v>
      </c>
      <c r="F31" s="104">
        <f>'Tesco_Reformulated BS'!E13/'Tesco_Reformulated IS'!E7</f>
        <v>0.38841067920517863</v>
      </c>
      <c r="G31" s="104">
        <f>'Tesco_Reformulated BS'!F13/'Tesco_Reformulated IS'!F7</f>
        <v>0.44382111827354259</v>
      </c>
    </row>
    <row r="32" spans="1:7" ht="13.5" customHeight="1" x14ac:dyDescent="0.2">
      <c r="B32" s="91" t="s">
        <v>96</v>
      </c>
      <c r="C32" s="104">
        <f>'Tesco_Reformulated BS'!B12/'Tesco_Reformulated IS'!B7</f>
        <v>0.28398343333510329</v>
      </c>
      <c r="D32" s="104">
        <f>'Tesco_Reformulated BS'!C12/'Tesco_Reformulated IS'!C7</f>
        <v>0.24867701663596758</v>
      </c>
      <c r="E32" s="104">
        <f>'Tesco_Reformulated BS'!D12/'Tesco_Reformulated IS'!D7</f>
        <v>0.20786677982967017</v>
      </c>
      <c r="F32" s="104">
        <f>'Tesco_Reformulated BS'!E12/'Tesco_Reformulated IS'!E7</f>
        <v>0.21554313870728803</v>
      </c>
      <c r="G32" s="104">
        <f>'Tesco_Reformulated BS'!F12/'Tesco_Reformulated IS'!F7</f>
        <v>0.21935643217488787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0.18890750278765997</v>
      </c>
      <c r="D34" s="104">
        <f>'Tesco_Reformulated BS'!C16/'Tesco_Reformulated IS'!C7</f>
        <v>0.19113849662310323</v>
      </c>
      <c r="E34" s="104">
        <f>'Tesco_Reformulated BS'!D16/'Tesco_Reformulated IS'!D7</f>
        <v>0.17779419942052738</v>
      </c>
      <c r="F34" s="104">
        <f>'Tesco_Reformulated BS'!E16/'Tesco_Reformulated IS'!E7</f>
        <v>0.19802518437409425</v>
      </c>
      <c r="G34" s="104">
        <f>'Tesco_Reformulated BS'!F16/'Tesco_Reformulated IS'!F7</f>
        <v>0.17779533352017937</v>
      </c>
    </row>
    <row r="35" spans="1:7" ht="13.5" customHeight="1" x14ac:dyDescent="0.2">
      <c r="B35" s="91" t="s">
        <v>98</v>
      </c>
      <c r="C35" s="104">
        <f>'Tesco_Reformulated BS'!B17/'Tesco_Reformulated IS'!B7</f>
        <v>1.8865820633993523E-3</v>
      </c>
      <c r="D35" s="104">
        <f>'Tesco_Reformulated BS'!C17/'Tesco_Reformulated IS'!C7</f>
        <v>2.2322603280413998E-3</v>
      </c>
      <c r="E35" s="104">
        <f>'Tesco_Reformulated BS'!D17/'Tesco_Reformulated IS'!D7</f>
        <v>8.5340513330796914E-3</v>
      </c>
      <c r="F35" s="104">
        <f>'Tesco_Reformulated BS'!E17/'Tesco_Reformulated IS'!E7</f>
        <v>1.3395703842066278E-2</v>
      </c>
      <c r="G35" s="104">
        <f>'Tesco_Reformulated BS'!F17/'Tesco_Reformulated IS'!F7</f>
        <v>4.3873318385650222E-2</v>
      </c>
    </row>
    <row r="36" spans="1:7" ht="13.5" customHeight="1" x14ac:dyDescent="0.2">
      <c r="B36" s="91" t="s">
        <v>101</v>
      </c>
      <c r="C36" s="104">
        <f>'Tesco_Reformulated BS'!B18/'Tesco_Reformulated IS'!B7</f>
        <v>0.28593930866033029</v>
      </c>
      <c r="D36" s="104">
        <f>'Tesco_Reformulated BS'!C18/'Tesco_Reformulated IS'!C7</f>
        <v>0.24810601409233107</v>
      </c>
      <c r="E36" s="104">
        <f>'Tesco_Reformulated BS'!D18/'Tesco_Reformulated IS'!D7</f>
        <v>0.24005121601451607</v>
      </c>
      <c r="F36" s="104">
        <f>'Tesco_Reformulated BS'!E18/'Tesco_Reformulated IS'!E7</f>
        <v>0.28853112621171617</v>
      </c>
      <c r="G36" s="104">
        <f>'Tesco_Reformulated BS'!F18/'Tesco_Reformulated IS'!F7</f>
        <v>0.30796629764573991</v>
      </c>
    </row>
    <row r="37" spans="1:7" ht="13.5" customHeight="1" x14ac:dyDescent="0.2">
      <c r="C37" s="103">
        <f>C28+C29+C30+C31+C32-C34-C35-C36</f>
        <v>0.94664047151277009</v>
      </c>
      <c r="D37" s="103">
        <f t="shared" ref="D37:G37" si="5">D28+D29+D30+D31+D32-D34-D35-D36</f>
        <v>0.95629973978890748</v>
      </c>
      <c r="E37" s="103">
        <f t="shared" si="5"/>
        <v>0.75344142351254051</v>
      </c>
      <c r="F37" s="103">
        <f t="shared" si="5"/>
        <v>0.69613539016456816</v>
      </c>
      <c r="G37" s="103">
        <f t="shared" si="5"/>
        <v>0.7820771440582962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2020-07-09T05:28:32Z</dcterms:modified>
</cp:coreProperties>
</file>