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38893A42-7D00-4050-8C0B-70F3459F1F63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<sst xmlns="http://schemas.openxmlformats.org/spreadsheetml/2006/main" count="261" uniqueCount="132">
  <si>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</si>
  <si>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</si>
  <si>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</si>
  <si>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</si>
  <si>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</si>
  <si>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</si>
  <si>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</si>
  <si>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</si>
  <si>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</si>
  <si>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</si>
  <si>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</si>
  <si>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</si>
  <si>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</si>
  <si>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</si>
  <si>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</si>
  <si>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</si>
  <si>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</si>
  <si>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</si>
  <si>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</si>
  <si>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</si>
  <si>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</si>
  <si>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</si>
  <si>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</si>
  <si>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</si>
  <si>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</si>
  <si>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</si>
  <si>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</si>
  <si>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</si>
  <si>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</si>
  <si>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</si>
  <si>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</si>
  <si>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</si>
  <si>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</si>
  <si>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</si>
  <si>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</si>
  <si>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</si>
  <si>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</si>
  <si>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</si>
  <si>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</si>
  <si>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</si>
  <si>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</si>
  <si>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</si>
  <si>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</si>
  <si>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</si>
  <si>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</si>
  <si>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</si>
  <si>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</si>
  <si>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</si>
  <si>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</si>
  <si>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</si>
  <si>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</si>
  <si>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</si>
  <si>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</si>
  <si>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</si>
  <si>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</si>
  <si>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</si>
  <si>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</si>
  <si>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</si>
  <si>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</si>
  <si>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</si>
  <si>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</si>
  <si>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</si>
  <si>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</si>
  <si>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</si>
  <si>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</si>
  <si>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</si>
  <si>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</si>
  <si>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</si>
  <si>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</si>
  <si>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</si>
  <si>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</si>
  <si>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</si>
  <si>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</si>
  <si>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</si>
  <si>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</si>
  <si>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</si>
  <si>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</si>
  <si>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</si>
  <si>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</si>
  <si>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</si>
  <si>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</si>
  <si>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</si>
  <si>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</si>
  <si>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</si>
  <si>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</si>
  <si>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</si>
  <si>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</si>
  <si>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</si>
  <si>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</si>
  <si>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</si>
  <si>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</si>
  <si>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</si>
  <si>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</si>
  <si>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</si>
  <si>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</si>
  <si>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</si>
  <si>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</si>
  <si>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</si>
  <si>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</si>
  <si>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</si>
  <si>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</si>
  <si>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</si>
  <si>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</si>
  <si>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</si>
  <si>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</si>
  <si>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</si>
  <si>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</si>
  <si>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</si>
  <si>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</si>
  <si>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</si>
  <si>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</si>
  <si>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</si>
  <si>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</si>
  <si>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</si>
  <si>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</si>
  <si>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</si>
  <si>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</si>
  <si>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</si>
  <si>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</si>
  <si>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</si>
  <si>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</si>
  <si>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</si>
  <si>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</si>
  <si>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</si>
  <si>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</si>
  <si>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</si>
  <si>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HONDA MOTOR CO., LTD.  (7267)</t>
  </si>
  <si>
    <t>03/31/2020
JPY</t>
  </si>
  <si>
    <t>03/31/2019
JPY</t>
  </si>
  <si>
    <t>03/31/2018
JPY</t>
  </si>
  <si>
    <t>03/31/2017
JPY</t>
  </si>
  <si>
    <t>03/31/2016
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</si>
</sst>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126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24.75" x14ac:dyDescent="0.25">
      <c r="B6" s="51" t="s">
        <v>127</v>
      </c>
      <c r="C6" s="51" t="s">
        <v>128</v>
      </c>
      <c r="D6" s="51" t="s">
        <v>129</v>
      </c>
      <c r="E6" s="51" t="s">
        <v>130</v>
      </c>
      <c r="F6" s="51" t="s">
        <v>131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2672353</v>
      </c>
      <c r="C9" s="41">
        <v>2494121</v>
      </c>
      <c r="D9" s="41">
        <v>2256488</v>
      </c>
      <c r="E9" s="41">
        <v>2105976</v>
      </c>
      <c r="F9" s="41">
        <v>1757456</v>
      </c>
      <c r="H9" s="16"/>
      <c r="I9" s="16"/>
      <c r="J9" s="16"/>
      <c r="K9" s="16"/>
    </row>
    <row r="10" spans="1:12" x14ac:dyDescent="0.25">
      <c r="A10" s="41" t="s">
        <v>124</v>
      </c>
      <c r="B10" s="41">
        <v>2512267</v>
      </c>
      <c r="C10" s="41">
        <v>2744878</v>
      </c>
      <c r="D10" s="41">
        <v>2641162</v>
      </c>
      <c r="E10" s="41">
        <v>2642964</v>
      </c>
      <c r="F10" s="41">
        <v>2752728</v>
      </c>
      <c r="H10" s="16"/>
      <c r="I10" s="16"/>
      <c r="J10" s="16"/>
      <c r="K10" s="16"/>
    </row>
    <row r="11" spans="1:12" x14ac:dyDescent="0.25">
      <c r="A11" s="41" t="s">
        <v>5</v>
      </c>
      <c r="B11" s="41">
        <v>1560568</v>
      </c>
      <c r="C11" s="41">
        <v>1586787</v>
      </c>
      <c r="D11" s="41">
        <v>1523455</v>
      </c>
      <c r="E11" s="41">
        <v>1364130</v>
      </c>
      <c r="F11" s="41">
        <v>1313292</v>
      </c>
      <c r="H11" s="16"/>
      <c r="I11" s="16"/>
      <c r="J11" s="16"/>
      <c r="K11" s="16"/>
    </row>
    <row r="12" spans="1:12" x14ac:dyDescent="0.25">
      <c r="A12" s="41" t="s">
        <v>6</v>
      </c>
      <c r="B12" s="41">
        <v>7677767</v>
      </c>
      <c r="C12" s="41">
        <v>7430689</v>
      </c>
      <c r="D12" s="41">
        <v>7150566</v>
      </c>
      <c r="E12" s="41">
        <v>7305041</v>
      </c>
      <c r="F12" s="41">
        <v>6817675</v>
      </c>
      <c r="H12" s="16"/>
      <c r="I12" s="16"/>
      <c r="J12" s="16"/>
      <c r="K12" s="16"/>
    </row>
    <row r="13" spans="1:12" x14ac:dyDescent="0.25">
      <c r="A13" s="41" t="s">
        <v>7</v>
      </c>
      <c r="B13" s="41">
        <v>5715904</v>
      </c>
      <c r="C13" s="41">
        <v>5849055</v>
      </c>
      <c r="D13" s="41">
        <v>5434978</v>
      </c>
      <c r="E13" s="41">
        <v>5269076</v>
      </c>
      <c r="F13" s="41">
        <v>5304280</v>
      </c>
      <c r="H13" s="16"/>
      <c r="I13" s="16"/>
      <c r="J13" s="16"/>
      <c r="K13" s="16"/>
    </row>
    <row r="14" spans="1:12" x14ac:dyDescent="0.25">
      <c r="A14" s="43" t="s">
        <v>8</v>
      </c>
      <c r="B14" s="43">
        <v>20138859</v>
      </c>
      <c r="C14" s="43">
        <v>20105530</v>
      </c>
      <c r="D14" s="43">
        <v>19006649</v>
      </c>
      <c r="E14" s="43">
        <v>18687187</v>
      </c>
      <c r="F14" s="43">
        <v>17945431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844183</v>
      </c>
      <c r="C16" s="41">
        <v>1056065</v>
      </c>
      <c r="D16" s="41">
        <v>1075545</v>
      </c>
      <c r="E16" s="41">
        <v>1013307</v>
      </c>
      <c r="F16" s="41">
        <v>961606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43759</v>
      </c>
      <c r="C17" s="41">
        <v>49726</v>
      </c>
      <c r="D17" s="41">
        <v>53595</v>
      </c>
      <c r="E17" s="41">
        <v>45507</v>
      </c>
      <c r="F17" s="41">
        <v>45872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3381691</v>
      </c>
      <c r="C18" s="41">
        <v>3202414</v>
      </c>
      <c r="D18" s="41">
        <v>2997576</v>
      </c>
      <c r="E18" s="41">
        <v>3351815</v>
      </c>
      <c r="F18" s="41">
        <v>3435197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4269633</v>
      </c>
      <c r="C19" s="43">
        <v>4308205</v>
      </c>
      <c r="D19" s="43">
        <v>4126716</v>
      </c>
      <c r="E19" s="43">
        <v>4410629</v>
      </c>
      <c r="F19" s="43">
        <v>4442675</v>
      </c>
      <c r="H19" s="16"/>
      <c r="I19" s="16"/>
      <c r="J19" s="16"/>
      <c r="K19" s="16"/>
    </row>
    <row r="20" spans="1:11" x14ac:dyDescent="0.25">
      <c r="A20" s="40" t="s">
        <v>2</v>
      </c>
      <c r="B20" s="40">
        <v>15869226</v>
      </c>
      <c r="C20" s="40">
        <v>15797325</v>
      </c>
      <c r="D20" s="40">
        <v>14879933</v>
      </c>
      <c r="E20" s="40">
        <v>14276558</v>
      </c>
      <c r="F20" s="40">
        <v>13502756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190053</v>
      </c>
      <c r="C24" s="41">
        <v>163274</v>
      </c>
      <c r="D24" s="41">
        <v>213177</v>
      </c>
      <c r="E24" s="41">
        <v>149427</v>
      </c>
      <c r="F24" s="41">
        <v>103035</v>
      </c>
    </row>
    <row r="25" spans="1:11" x14ac:dyDescent="0.25">
      <c r="A25" s="43" t="s">
        <v>17</v>
      </c>
      <c r="B25" s="43">
        <v>190053</v>
      </c>
      <c r="C25" s="43">
        <v>163274</v>
      </c>
      <c r="D25" s="43">
        <v>213177</v>
      </c>
      <c r="E25" s="43">
        <v>149427</v>
      </c>
      <c r="F25" s="43">
        <v>103035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3248457</v>
      </c>
      <c r="C27" s="41">
        <v>3188782</v>
      </c>
      <c r="D27" s="41">
        <v>2917261</v>
      </c>
      <c r="E27" s="41">
        <v>2786928</v>
      </c>
      <c r="F27" s="41">
        <v>2789620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4524799</v>
      </c>
      <c r="C28" s="41">
        <v>4206027</v>
      </c>
      <c r="D28" s="41">
        <v>3941754</v>
      </c>
      <c r="E28" s="41">
        <v>4069431</v>
      </c>
      <c r="F28" s="41">
        <v>3784383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7773256</v>
      </c>
      <c r="C30" s="47">
        <v>7394809</v>
      </c>
      <c r="D30" s="47">
        <v>6859015</v>
      </c>
      <c r="E30" s="47">
        <v>6856359</v>
      </c>
      <c r="F30" s="47">
        <v>6574003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-7583203</v>
      </c>
      <c r="C31" s="44">
        <v>-7231535</v>
      </c>
      <c r="D31" s="44">
        <v>-6645838</v>
      </c>
      <c r="E31" s="44">
        <v>-6706932</v>
      </c>
      <c r="F31" s="44">
        <v>-6470968</v>
      </c>
    </row>
    <row r="32" spans="1:11" x14ac:dyDescent="0.25">
      <c r="A32" s="45" t="s">
        <v>24</v>
      </c>
      <c r="B32" s="45">
        <v>7583203</v>
      </c>
      <c r="C32" s="45">
        <v>7231535</v>
      </c>
      <c r="D32" s="45">
        <v>6645838</v>
      </c>
      <c r="E32" s="45">
        <v>6706932</v>
      </c>
      <c r="F32" s="45">
        <v>6470968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273764</v>
      </c>
      <c r="C33" s="46">
        <v>298070</v>
      </c>
      <c r="D33" s="46">
        <v>300557</v>
      </c>
      <c r="E33" s="46">
        <v>274330</v>
      </c>
      <c r="F33" s="46">
        <v>270355</v>
      </c>
    </row>
    <row r="34" spans="1:11" x14ac:dyDescent="0.25">
      <c r="A34" s="40" t="s">
        <v>26</v>
      </c>
      <c r="B34" s="49">
        <v>8012259</v>
      </c>
      <c r="C34" s="49">
        <v>8267720</v>
      </c>
      <c r="D34" s="49">
        <v>7933538</v>
      </c>
      <c r="E34" s="49">
        <v>7295296</v>
      </c>
      <c r="F34" s="49">
        <v>6761433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8012259</v>
      </c>
      <c r="C35" s="46">
        <v>8267720</v>
      </c>
      <c r="D35" s="46">
        <v>7933538</v>
      </c>
      <c r="E35" s="46">
        <v>7295296</v>
      </c>
      <c r="F35" s="46">
        <v>6761433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126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24" x14ac:dyDescent="0.2">
      <c r="A5" s="55"/>
      <c r="B5" s="85" t="s">
        <v>127</v>
      </c>
      <c r="C5" s="85" t="s">
        <v>128</v>
      </c>
      <c r="D5" s="85" t="s">
        <v>129</v>
      </c>
      <c r="E5" s="85" t="s">
        <v>130</v>
      </c>
      <c r="F5" s="85" t="s">
        <v>131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14931009</v>
      </c>
      <c r="C7" s="59">
        <v>15888617</v>
      </c>
      <c r="D7" s="59">
        <v>15361146</v>
      </c>
      <c r="E7" s="59">
        <v>13999200</v>
      </c>
      <c r="F7" s="59">
        <v>14601151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11209961</v>
      </c>
      <c r="C8" s="59">
        <v>11893346</v>
      </c>
      <c r="D8" s="59">
        <v>11291182</v>
      </c>
      <c r="E8" s="59">
        <v>10191519</v>
      </c>
      <c r="F8" s="59">
        <v>10671685</v>
      </c>
      <c r="H8" s="60"/>
      <c r="I8" s="60"/>
      <c r="J8" s="60"/>
      <c r="K8" s="60"/>
    </row>
    <row r="9" spans="1:12" x14ac:dyDescent="0.2">
      <c r="A9" s="61" t="s">
        <v>39</v>
      </c>
      <c r="B9" s="62">
        <v>3721048</v>
      </c>
      <c r="C9" s="62">
        <v>3995271</v>
      </c>
      <c r="D9" s="62">
        <v>4069964</v>
      </c>
      <c r="E9" s="62">
        <v>3807681</v>
      </c>
      <c r="F9" s="62">
        <v>3929466</v>
      </c>
      <c r="H9" s="60"/>
      <c r="I9" s="60"/>
      <c r="J9" s="60"/>
      <c r="K9" s="60"/>
    </row>
    <row r="10" spans="1:12" x14ac:dyDescent="0.2">
      <c r="A10" s="58" t="s">
        <v>40</v>
      </c>
      <c r="B10" s="59">
        <v>3087411</v>
      </c>
      <c r="C10" s="59">
        <v>3268901</v>
      </c>
      <c r="D10" s="59">
        <v>3236406</v>
      </c>
      <c r="E10" s="59">
        <v>2966970</v>
      </c>
      <c r="F10" s="59">
        <v>3426090</v>
      </c>
      <c r="H10" s="60"/>
      <c r="I10" s="60"/>
      <c r="J10" s="60"/>
      <c r="K10" s="60"/>
    </row>
    <row r="11" spans="1:12" x14ac:dyDescent="0.2">
      <c r="A11" s="58" t="s">
        <v>41</v>
      </c>
      <c r="B11" s="59">
        <v>131558</v>
      </c>
      <c r="C11" s="59">
        <v>217604</v>
      </c>
      <c r="D11" s="59">
        <v>253194</v>
      </c>
      <c r="E11" s="59">
        <v>146357</v>
      </c>
      <c r="F11" s="59">
        <v>121752</v>
      </c>
      <c r="H11" s="60"/>
      <c r="I11" s="60"/>
      <c r="J11" s="60"/>
      <c r="K11" s="60"/>
    </row>
    <row r="12" spans="1:12" x14ac:dyDescent="0.2">
      <c r="A12" s="63" t="s">
        <v>42</v>
      </c>
      <c r="B12" s="64">
        <v>765195</v>
      </c>
      <c r="C12" s="64">
        <v>943974</v>
      </c>
      <c r="D12" s="64">
        <v>1086752</v>
      </c>
      <c r="E12" s="64">
        <v>987068</v>
      </c>
      <c r="F12" s="64">
        <v>625128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279986</v>
      </c>
      <c r="C14" s="59">
        <v>303089</v>
      </c>
      <c r="D14" s="59">
        <v>-13666</v>
      </c>
      <c r="E14" s="59">
        <v>327592</v>
      </c>
      <c r="F14" s="59">
        <v>229092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-10924.383958007502</v>
      </c>
      <c r="C16" s="67">
        <v>-14771.609082148216</v>
      </c>
      <c r="D16" s="67">
        <v>462.67708545776065</v>
      </c>
      <c r="E16" s="67">
        <v>-7761.2609517420378</v>
      </c>
      <c r="F16" s="67">
        <v>-4697.6566701630591</v>
      </c>
      <c r="H16" s="60"/>
      <c r="I16" s="60"/>
      <c r="J16" s="60"/>
      <c r="K16" s="60"/>
    </row>
    <row r="17" spans="1:11" x14ac:dyDescent="0.2">
      <c r="A17" s="65" t="s">
        <v>47</v>
      </c>
      <c r="B17" s="68">
        <v>496133.3839580075</v>
      </c>
      <c r="C17" s="68">
        <v>655656.60908214818</v>
      </c>
      <c r="D17" s="68">
        <v>1099955.3229145422</v>
      </c>
      <c r="E17" s="68">
        <v>667237.26095174206</v>
      </c>
      <c r="F17" s="68">
        <v>400733.65667016304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496133.3839580075</v>
      </c>
      <c r="C20" s="70">
        <v>655656.60908214818</v>
      </c>
      <c r="D20" s="70">
        <v>1099955.3229145422</v>
      </c>
      <c r="E20" s="70">
        <v>667237.26095174206</v>
      </c>
      <c r="F20" s="70">
        <v>400733.65667016304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24689</v>
      </c>
      <c r="C22" s="59">
        <v>13217</v>
      </c>
      <c r="D22" s="59">
        <v>12970</v>
      </c>
      <c r="E22" s="59">
        <v>12471</v>
      </c>
      <c r="F22" s="59">
        <v>18146</v>
      </c>
      <c r="H22" s="60"/>
      <c r="I22" s="60"/>
      <c r="J22" s="60"/>
      <c r="K22" s="60"/>
    </row>
    <row r="23" spans="1:11" x14ac:dyDescent="0.2">
      <c r="A23" s="58" t="s">
        <v>53</v>
      </c>
      <c r="B23" s="59">
        <v>49412</v>
      </c>
      <c r="C23" s="59">
        <v>48618</v>
      </c>
      <c r="D23" s="59">
        <v>41191</v>
      </c>
      <c r="E23" s="59">
        <v>32389</v>
      </c>
      <c r="F23" s="59">
        <v>28468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-24723</v>
      </c>
      <c r="C25" s="71">
        <v>-35401</v>
      </c>
      <c r="D25" s="71">
        <v>-28221</v>
      </c>
      <c r="E25" s="71">
        <v>-19918</v>
      </c>
      <c r="F25" s="71">
        <v>-10322</v>
      </c>
      <c r="H25" s="60"/>
      <c r="I25" s="60"/>
      <c r="J25" s="60"/>
      <c r="K25" s="60"/>
    </row>
    <row r="26" spans="1:11" x14ac:dyDescent="0.2">
      <c r="A26" s="58" t="s">
        <v>56</v>
      </c>
      <c r="B26" s="72">
        <v>10924.383958007502</v>
      </c>
      <c r="C26" s="72">
        <v>14771.609082148216</v>
      </c>
      <c r="D26" s="72">
        <v>-462.67708545776065</v>
      </c>
      <c r="E26" s="72">
        <v>7761.2609517420378</v>
      </c>
      <c r="F26" s="72">
        <v>4697.6566701630591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-13798.616041992498</v>
      </c>
      <c r="C28" s="70">
        <v>-20629.390917851786</v>
      </c>
      <c r="D28" s="70">
        <v>-28683.677085457759</v>
      </c>
      <c r="E28" s="70">
        <v>-12156.739048257961</v>
      </c>
      <c r="F28" s="70">
        <v>-5624.3433298369409</v>
      </c>
      <c r="H28" s="60"/>
      <c r="I28" s="60"/>
      <c r="J28" s="60"/>
      <c r="K28" s="60"/>
    </row>
    <row r="29" spans="1:11" x14ac:dyDescent="0.2">
      <c r="A29" s="58" t="s">
        <v>59</v>
      </c>
      <c r="B29" s="62">
        <v>54186</v>
      </c>
      <c r="C29" s="62">
        <v>65970</v>
      </c>
      <c r="D29" s="62">
        <v>69302</v>
      </c>
      <c r="E29" s="62">
        <v>62825</v>
      </c>
      <c r="F29" s="62">
        <v>61827</v>
      </c>
    </row>
    <row r="30" spans="1:11" x14ac:dyDescent="0.2">
      <c r="A30" s="63" t="s">
        <v>60</v>
      </c>
      <c r="B30" s="70">
        <v>455746</v>
      </c>
      <c r="C30" s="70">
        <v>610316</v>
      </c>
      <c r="D30" s="70">
        <v>1059337</v>
      </c>
      <c r="E30" s="70">
        <v>616569</v>
      </c>
      <c r="F30" s="70">
        <v>344531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455746</v>
      </c>
      <c r="C31" s="72">
        <v>610316</v>
      </c>
      <c r="D31" s="72">
        <v>1059337</v>
      </c>
      <c r="E31" s="72">
        <v>616569</v>
      </c>
      <c r="F31" s="72">
        <v>344531</v>
      </c>
    </row>
    <row r="32" spans="1:11" x14ac:dyDescent="0.2">
      <c r="A32" s="53" t="s">
        <v>62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633637</v>
      </c>
      <c r="C38" s="76">
        <v>726370</v>
      </c>
      <c r="D38" s="76">
        <v>833558</v>
      </c>
      <c r="E38" s="76">
        <v>840711</v>
      </c>
      <c r="F38" s="76">
        <v>503376</v>
      </c>
    </row>
    <row r="39" spans="1:6" x14ac:dyDescent="0.2">
      <c r="A39" s="86" t="s">
        <v>65</v>
      </c>
      <c r="B39" s="79">
        <v>279986</v>
      </c>
      <c r="C39" s="79">
        <v>303089</v>
      </c>
      <c r="D39" s="79">
        <v>-13666</v>
      </c>
      <c r="E39" s="79">
        <v>327592</v>
      </c>
      <c r="F39" s="79">
        <v>229092</v>
      </c>
    </row>
    <row r="40" spans="1:6" ht="9" customHeight="1" x14ac:dyDescent="0.2">
      <c r="A40" s="53" t="s">
        <v>125</v>
      </c>
      <c r="B40" s="53">
        <v>0.44187129223830046</v>
      </c>
      <c r="C40" s="53">
        <v>0.41726530556052699</v>
      </c>
      <c r="D40" s="53">
        <v>-1.6394779967320812E-2</v>
      </c>
      <c r="E40" s="53">
        <v>0.38966065627784102</v>
      </c>
      <c r="F40" s="53">
        <v>0.45511108992085442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-24723</v>
      </c>
      <c r="C45" s="81">
        <v>-35401</v>
      </c>
      <c r="D45" s="81">
        <v>-28221</v>
      </c>
      <c r="E45" s="81">
        <v>-19918</v>
      </c>
      <c r="F45" s="81">
        <v>-10322</v>
      </c>
    </row>
    <row r="46" spans="1:6" x14ac:dyDescent="0.2">
      <c r="A46" s="76" t="s">
        <v>69</v>
      </c>
      <c r="B46" s="82">
        <v>0.44187129223830046</v>
      </c>
      <c r="C46" s="82">
        <v>0.41726530556052699</v>
      </c>
      <c r="D46" s="82">
        <v>-1.6394779967320812E-2</v>
      </c>
      <c r="E46" s="82">
        <v>0.38966065627784102</v>
      </c>
      <c r="F46" s="82">
        <v>0.45511108992085442</v>
      </c>
    </row>
    <row r="47" spans="1:6" x14ac:dyDescent="0.2">
      <c r="A47" s="83" t="s">
        <v>70</v>
      </c>
      <c r="B47" s="83">
        <v>-10924.383958007502</v>
      </c>
      <c r="C47" s="53">
        <v>-14771.609082148216</v>
      </c>
      <c r="D47" s="53">
        <v>462.67708545776065</v>
      </c>
      <c r="E47" s="53">
        <v>-7761.2609517420378</v>
      </c>
      <c r="F47" s="53">
        <v>-4697.6566701630591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topLeftCell="A7" workbookViewId="0">
      <selection activeCell="B25" sqref="B25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03/31/2020
JPY</v>
      </c>
      <c r="D5" s="105" t="str">
        <f>'Tesco_Reformulated BS'!C6</f>
        <v>03/31/2019
JPY</v>
      </c>
      <c r="E5" s="105" t="str">
        <f>'Tesco_Reformulated BS'!D6</f>
        <v>03/31/2018
JPY</v>
      </c>
      <c r="F5" s="105" t="str">
        <f>'Tesco_Reformulated BS'!E6</f>
        <v>03/31/2017
JPY</v>
      </c>
      <c r="G5" s="105" t="str">
        <f>'Tesco_Reformulated BS'!F6</f>
        <v>03/31/2016
JPY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5.688108684454659E-2</v>
      </c>
      <c r="D6" s="21">
        <f>('Tesco_Reformulated IS'!C30/'Tesco_Reformulated BS'!C34)</f>
        <v>7.381914239959747E-2</v>
      </c>
      <c r="E6" s="21">
        <f>('Tesco_Reformulated IS'!D30/'Tesco_Reformulated BS'!D34)</f>
        <v>0.13352642919212085</v>
      </c>
      <c r="F6" s="21">
        <f>('Tesco_Reformulated IS'!E30/'Tesco_Reformulated BS'!E34)</f>
        <v>8.4515967549500387E-2</v>
      </c>
      <c r="G6" s="21">
        <f>('Tesco_Reformulated IS'!F30/'Tesco_Reformulated BS'!F34)</f>
        <v>5.095532263648845E-2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6.257574530379667E-2</v>
      </c>
      <c r="D8" s="21">
        <f t="shared" ref="D8:G8" si="0">D10+(D11*(D10-D12))</f>
        <v>8.0302044468123834E-2</v>
      </c>
      <c r="E8" s="21">
        <f t="shared" si="0"/>
        <v>0.13946126015280663</v>
      </c>
      <c r="F8" s="21">
        <f t="shared" si="0"/>
        <v>9.1370214245960063E-2</v>
      </c>
      <c r="G8" s="21">
        <f t="shared" si="0"/>
        <v>5.8912722651127902E-2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3.1263867812961234E-2</v>
      </c>
      <c r="D10" s="95">
        <f>('Tesco_Reformulated IS'!C20/'Tesco_Reformulated BS'!C20)</f>
        <v>4.1504280571688444E-2</v>
      </c>
      <c r="E10" s="95">
        <f>('Tesco_Reformulated IS'!D20/'Tesco_Reformulated BS'!D20)</f>
        <v>7.3922061538485573E-2</v>
      </c>
      <c r="F10" s="95">
        <f>('Tesco_Reformulated IS'!E20/'Tesco_Reformulated BS'!E20)</f>
        <v>4.6736563599695531E-2</v>
      </c>
      <c r="G10" s="95">
        <f>('Tesco_Reformulated IS'!F20/'Tesco_Reformulated BS'!F20)</f>
        <v>2.9677915876593124E-2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0.94645005859146591</v>
      </c>
      <c r="D11" s="97">
        <f>('Tesco_Reformulated BS'!C32/'Tesco_Reformulated BS'!C34)</f>
        <v>0.87467100966167211</v>
      </c>
      <c r="E11" s="97">
        <f>('Tesco_Reformulated BS'!D32/'Tesco_Reformulated BS'!D34)</f>
        <v>0.83768906129900678</v>
      </c>
      <c r="F11" s="97">
        <f>('Tesco_Reformulated BS'!E32/'Tesco_Reformulated BS'!E34)</f>
        <v>0.91935022238987973</v>
      </c>
      <c r="G11" s="97">
        <f>('Tesco_Reformulated BS'!F32/'Tesco_Reformulated BS'!F34)</f>
        <v>0.95704091129794522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-1.8196289934467663E-3</v>
      </c>
      <c r="D12" s="21">
        <f>('Tesco_Reformulated IS'!C28/'Tesco_Reformulated BS'!C32)</f>
        <v>-2.8526987586801125E-3</v>
      </c>
      <c r="E12" s="21">
        <f>('Tesco_Reformulated IS'!D28/'Tesco_Reformulated BS'!D32)</f>
        <v>-4.3160361545764069E-3</v>
      </c>
      <c r="F12" s="21">
        <f>('Tesco_Reformulated IS'!E28/'Tesco_Reformulated BS'!E32)</f>
        <v>-1.8125633371947056E-3</v>
      </c>
      <c r="G12" s="21">
        <f>('Tesco_Reformulated IS'!F28/'Tesco_Reformulated BS'!F32)</f>
        <v>-8.6916568430518292E-4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3.3083496806408E-2</v>
      </c>
      <c r="D13" s="21">
        <f t="shared" ref="D13:G13" si="1">D10-D12</f>
        <v>4.4356979330368557E-2</v>
      </c>
      <c r="E13" s="21">
        <f t="shared" si="1"/>
        <v>7.8238097693061975E-2</v>
      </c>
      <c r="F13" s="21">
        <f t="shared" si="1"/>
        <v>4.8549126936890237E-2</v>
      </c>
      <c r="G13" s="21">
        <f t="shared" si="1"/>
        <v>3.0547081560898307E-2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3.3228389585593814E-2</v>
      </c>
      <c r="D16" s="99">
        <f>'Tesco_Reformulated IS'!C20/'Tesco_Reformulated IS'!C7</f>
        <v>4.1265807406783622E-2</v>
      </c>
      <c r="E16" s="99">
        <f>'Tesco_Reformulated IS'!D20/'Tesco_Reformulated IS'!D7</f>
        <v>7.1606332165226619E-2</v>
      </c>
      <c r="F16" s="99">
        <f>'Tesco_Reformulated IS'!E20/'Tesco_Reformulated IS'!E7</f>
        <v>4.7662527926720245E-2</v>
      </c>
      <c r="G16" s="99">
        <f>'Tesco_Reformulated IS'!F20/'Tesco_Reformulated IS'!F7</f>
        <v>2.7445347059979246E-2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0.94087821296388363</v>
      </c>
      <c r="D17" s="21">
        <f>'Tesco_Reformulated IS'!C7/'Tesco_Reformulated BS'!C20</f>
        <v>1.0057789530822465</v>
      </c>
      <c r="E17" s="21">
        <f>'Tesco_Reformulated IS'!D7/'Tesco_Reformulated BS'!D20</f>
        <v>1.0323397289490484</v>
      </c>
      <c r="F17" s="21">
        <f>'Tesco_Reformulated IS'!E7/'Tesco_Reformulated BS'!E20</f>
        <v>0.98057248813054243</v>
      </c>
      <c r="G17" s="21">
        <f>'Tesco_Reformulated IS'!F7/'Tesco_Reformulated BS'!F20</f>
        <v>1.0813459859601995</v>
      </c>
    </row>
    <row r="18" spans="1:7" ht="13.5" customHeight="1" x14ac:dyDescent="0.2">
      <c r="B18" s="91" t="s">
        <v>77</v>
      </c>
      <c r="C18" s="95">
        <f>C16*C17</f>
        <v>3.1263867812961227E-2</v>
      </c>
      <c r="D18" s="95">
        <f t="shared" ref="D18:G18" si="2">D16*D17</f>
        <v>4.1504280571688444E-2</v>
      </c>
      <c r="E18" s="95">
        <f t="shared" si="2"/>
        <v>7.3922061538485573E-2</v>
      </c>
      <c r="F18" s="95">
        <f t="shared" si="2"/>
        <v>4.6736563599695538E-2</v>
      </c>
      <c r="G18" s="95">
        <f t="shared" si="2"/>
        <v>2.967791587659312E-2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0.24921611124874415</v>
      </c>
      <c r="D21" s="21">
        <f>'Tesco_Reformulated IS'!C9/'Tesco_Reformulated IS'!C7</f>
        <v>0.25145492524616836</v>
      </c>
      <c r="E21" s="21">
        <f>'Tesco_Reformulated IS'!D9/'Tesco_Reformulated IS'!D7</f>
        <v>0.26495184669164656</v>
      </c>
      <c r="F21" s="21">
        <f>'Tesco_Reformulated IS'!E9/'Tesco_Reformulated IS'!E7</f>
        <v>0.27199275672895595</v>
      </c>
      <c r="G21" s="21">
        <f>'Tesco_Reformulated IS'!F9/'Tesco_Reformulated IS'!F7</f>
        <v>0.26912029058531073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0.19796739791664447</v>
      </c>
      <c r="D22" s="21">
        <f>('Tesco_Reformulated IS'!C10-'Tesco_Reformulated IS'!C11)/'Tesco_Reformulated IS'!C7</f>
        <v>0.19204295754627354</v>
      </c>
      <c r="E22" s="21">
        <f>('Tesco_Reformulated IS'!D10-'Tesco_Reformulated IS'!D11)/'Tesco_Reformulated IS'!D7</f>
        <v>0.19420504173321443</v>
      </c>
      <c r="F22" s="21">
        <f>('Tesco_Reformulated IS'!E10-'Tesco_Reformulated IS'!E11)/'Tesco_Reformulated IS'!E7</f>
        <v>0.2014838705068861</v>
      </c>
      <c r="G22" s="21">
        <f>('Tesco_Reformulated IS'!F10-'Tesco_Reformulated IS'!F11)/'Tesco_Reformulated IS'!F7</f>
        <v>0.22630667952136102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1.8020323746505845E-2</v>
      </c>
      <c r="D23" s="21">
        <f>('Tesco_Reformulated IS'!C14+'Tesco_Reformulated IS'!C16)/'Tesco_Reformulated IS'!C7</f>
        <v>1.814616029311121E-2</v>
      </c>
      <c r="E23" s="21">
        <f>('Tesco_Reformulated IS'!D14+'Tesco_Reformulated IS'!D16)/'Tesco_Reformulated IS'!D7</f>
        <v>-8.5952720679448259E-4</v>
      </c>
      <c r="F23" s="21">
        <f>('Tesco_Reformulated IS'!E14+'Tesco_Reformulated IS'!E16)/'Tesco_Reformulated IS'!E7</f>
        <v>2.2846358295349586E-2</v>
      </c>
      <c r="G23" s="21">
        <f>('Tesco_Reformulated IS'!F14+'Tesco_Reformulated IS'!F16)/'Tesco_Reformulated IS'!F7</f>
        <v>1.5368264003970436E-2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3.3228389585593834E-2</v>
      </c>
      <c r="D25" s="99">
        <f t="shared" ref="D25:G25" si="3">D21-D22-D23+D24</f>
        <v>4.1265807406783608E-2</v>
      </c>
      <c r="E25" s="99">
        <f t="shared" si="3"/>
        <v>7.1606332165226619E-2</v>
      </c>
      <c r="F25" s="99">
        <f t="shared" si="3"/>
        <v>4.7662527926720266E-2</v>
      </c>
      <c r="G25" s="99">
        <f t="shared" si="3"/>
        <v>2.7445347059979273E-2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1.0628368116314175</v>
      </c>
      <c r="D27" s="103">
        <f t="shared" ref="D27:G27" si="4">1/D17</f>
        <v>0.99425425132974132</v>
      </c>
      <c r="E27" s="103">
        <f t="shared" si="4"/>
        <v>0.96867336590642394</v>
      </c>
      <c r="F27" s="103">
        <f t="shared" si="4"/>
        <v>1.0198124178524486</v>
      </c>
      <c r="G27" s="103">
        <f t="shared" si="4"/>
        <v>0.92477339628910082</v>
      </c>
    </row>
    <row r="28" spans="1:7" ht="13.5" customHeight="1" x14ac:dyDescent="0.2">
      <c r="B28" s="91" t="s">
        <v>92</v>
      </c>
      <c r="C28" s="100">
        <f>'Tesco_Reformulated BS'!B9/'Tesco_Reformulated IS'!B7</f>
        <v>0.17898006758953799</v>
      </c>
      <c r="D28" s="100">
        <f>'Tesco_Reformulated BS'!C9/'Tesco_Reformulated IS'!C7</f>
        <v>0.15697533649404477</v>
      </c>
      <c r="E28" s="100">
        <f>'Tesco_Reformulated BS'!D9/'Tesco_Reformulated IS'!D7</f>
        <v>0.14689581102868238</v>
      </c>
      <c r="F28" s="100">
        <f>'Tesco_Reformulated BS'!E9/'Tesco_Reformulated IS'!E7</f>
        <v>0.15043545345448311</v>
      </c>
      <c r="G28" s="100">
        <f>'Tesco_Reformulated BS'!F9/'Tesco_Reformulated IS'!F7</f>
        <v>0.12036420964347262</v>
      </c>
    </row>
    <row r="29" spans="1:7" ht="13.5" customHeight="1" x14ac:dyDescent="0.2">
      <c r="B29" s="91" t="s">
        <v>93</v>
      </c>
      <c r="C29" s="100">
        <f>'Tesco_Reformulated BS'!B10/'Tesco_Reformulated IS'!B7</f>
        <v>0.16825835414070142</v>
      </c>
      <c r="D29" s="100">
        <f>'Tesco_Reformulated BS'!C10/'Tesco_Reformulated IS'!C7</f>
        <v>0.1727575156478377</v>
      </c>
      <c r="E29" s="100">
        <f>'Tesco_Reformulated BS'!D10/'Tesco_Reformulated IS'!D7</f>
        <v>0.17193782286816361</v>
      </c>
      <c r="F29" s="100">
        <f>'Tesco_Reformulated BS'!E10/'Tesco_Reformulated IS'!E7</f>
        <v>0.18879393108177611</v>
      </c>
      <c r="G29" s="100">
        <f>'Tesco_Reformulated BS'!F10/'Tesco_Reformulated IS'!F7</f>
        <v>0.18852815096563277</v>
      </c>
    </row>
    <row r="30" spans="1:7" ht="13.5" customHeight="1" x14ac:dyDescent="0.2">
      <c r="B30" s="91" t="s">
        <v>94</v>
      </c>
      <c r="C30" s="104">
        <f>'Tesco_Reformulated BS'!B11/'Tesco_Reformulated IS'!B7</f>
        <v>0.10451858946706147</v>
      </c>
      <c r="D30" s="104">
        <f>'Tesco_Reformulated BS'!C11/'Tesco_Reformulated IS'!C7</f>
        <v>9.9869422241092479E-2</v>
      </c>
      <c r="E30" s="104">
        <f>'Tesco_Reformulated BS'!D11/'Tesco_Reformulated IS'!D7</f>
        <v>9.9175868779581941E-2</v>
      </c>
      <c r="F30" s="104">
        <f>'Tesco_Reformulated BS'!E11/'Tesco_Reformulated IS'!E7</f>
        <v>9.7443425338590781E-2</v>
      </c>
      <c r="G30" s="104">
        <f>'Tesco_Reformulated BS'!F11/'Tesco_Reformulated IS'!F7</f>
        <v>8.9944416025832488E-2</v>
      </c>
    </row>
    <row r="31" spans="1:7" ht="13.5" customHeight="1" x14ac:dyDescent="0.2">
      <c r="B31" s="91" t="s">
        <v>95</v>
      </c>
      <c r="C31" s="104">
        <f>'Tesco_Reformulated BS'!B13/'Tesco_Reformulated IS'!B7</f>
        <v>0.38282101363678772</v>
      </c>
      <c r="D31" s="104">
        <f>'Tesco_Reformulated BS'!C13/'Tesco_Reformulated IS'!C7</f>
        <v>0.36812864203347589</v>
      </c>
      <c r="E31" s="104">
        <f>'Tesco_Reformulated BS'!D13/'Tesco_Reformulated IS'!D7</f>
        <v>0.35381331575131181</v>
      </c>
      <c r="F31" s="104">
        <f>'Tesco_Reformulated BS'!E13/'Tesco_Reformulated IS'!E7</f>
        <v>0.37638407909023375</v>
      </c>
      <c r="G31" s="104">
        <f>'Tesco_Reformulated BS'!F13/'Tesco_Reformulated IS'!F7</f>
        <v>0.3632782100534403</v>
      </c>
    </row>
    <row r="32" spans="1:7" ht="13.5" customHeight="1" x14ac:dyDescent="0.2">
      <c r="B32" s="91" t="s">
        <v>96</v>
      </c>
      <c r="C32" s="104">
        <f>'Tesco_Reformulated BS'!B12/'Tesco_Reformulated IS'!B7</f>
        <v>0.51421621941290108</v>
      </c>
      <c r="D32" s="104">
        <f>'Tesco_Reformulated BS'!C12/'Tesco_Reformulated IS'!C7</f>
        <v>0.46767374403952211</v>
      </c>
      <c r="E32" s="104">
        <f>'Tesco_Reformulated BS'!D12/'Tesco_Reformulated IS'!D7</f>
        <v>0.46549691019146616</v>
      </c>
      <c r="F32" s="104">
        <f>'Tesco_Reformulated BS'!E12/'Tesco_Reformulated IS'!E7</f>
        <v>0.52181846105491747</v>
      </c>
      <c r="G32" s="104">
        <f>'Tesco_Reformulated BS'!F12/'Tesco_Reformulated IS'!F7</f>
        <v>0.46692723059983421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5.6538911737311258E-2</v>
      </c>
      <c r="D34" s="104">
        <f>'Tesco_Reformulated BS'!C16/'Tesco_Reformulated IS'!C7</f>
        <v>6.6466766742505026E-2</v>
      </c>
      <c r="E34" s="104">
        <f>'Tesco_Reformulated BS'!D16/'Tesco_Reformulated IS'!D7</f>
        <v>7.0017236995208565E-2</v>
      </c>
      <c r="F34" s="104">
        <f>'Tesco_Reformulated BS'!E16/'Tesco_Reformulated IS'!E7</f>
        <v>7.2383207611863537E-2</v>
      </c>
      <c r="G34" s="104">
        <f>'Tesco_Reformulated BS'!F16/'Tesco_Reformulated IS'!F7</f>
        <v>6.5858232683163126E-2</v>
      </c>
    </row>
    <row r="35" spans="1:7" ht="13.5" customHeight="1" x14ac:dyDescent="0.2">
      <c r="B35" s="91" t="s">
        <v>98</v>
      </c>
      <c r="C35" s="104">
        <f>'Tesco_Reformulated BS'!B17/'Tesco_Reformulated IS'!B7</f>
        <v>2.9307463413892525E-3</v>
      </c>
      <c r="D35" s="104">
        <f>'Tesco_Reformulated BS'!C17/'Tesco_Reformulated IS'!C7</f>
        <v>3.1296619460334401E-3</v>
      </c>
      <c r="E35" s="104">
        <f>'Tesco_Reformulated BS'!D17/'Tesco_Reformulated IS'!D7</f>
        <v>3.4889975005771056E-3</v>
      </c>
      <c r="F35" s="104">
        <f>'Tesco_Reformulated BS'!E17/'Tesco_Reformulated IS'!E7</f>
        <v>3.2506857534716268E-3</v>
      </c>
      <c r="G35" s="104">
        <f>'Tesco_Reformulated BS'!F17/'Tesco_Reformulated IS'!F7</f>
        <v>3.1416701327176195E-3</v>
      </c>
    </row>
    <row r="36" spans="1:7" ht="13.5" customHeight="1" x14ac:dyDescent="0.2">
      <c r="B36" s="91" t="s">
        <v>101</v>
      </c>
      <c r="C36" s="104">
        <f>'Tesco_Reformulated BS'!B18/'Tesco_Reformulated IS'!B7</f>
        <v>0.22648777453687155</v>
      </c>
      <c r="D36" s="104">
        <f>'Tesco_Reformulated BS'!C18/'Tesco_Reformulated IS'!C7</f>
        <v>0.20155398043769324</v>
      </c>
      <c r="E36" s="104">
        <f>'Tesco_Reformulated BS'!D18/'Tesco_Reformulated IS'!D7</f>
        <v>0.19514012821699631</v>
      </c>
      <c r="F36" s="104">
        <f>'Tesco_Reformulated BS'!E18/'Tesco_Reformulated IS'!E7</f>
        <v>0.23942903880221728</v>
      </c>
      <c r="G36" s="104">
        <f>'Tesco_Reformulated BS'!F18/'Tesco_Reformulated IS'!F7</f>
        <v>0.2352689181832309</v>
      </c>
    </row>
    <row r="37" spans="1:7" ht="13.5" customHeight="1" x14ac:dyDescent="0.2">
      <c r="C37" s="103">
        <f>C28+C29+C30+C31+C32-C34-C35-C36</f>
        <v>1.0628368116314175</v>
      </c>
      <c r="D37" s="103">
        <f t="shared" ref="D37:G37" si="5">D28+D29+D30+D31+D32-D34-D35-D36</f>
        <v>0.9942542513297411</v>
      </c>
      <c r="E37" s="103">
        <f t="shared" si="5"/>
        <v>0.96867336590642383</v>
      </c>
      <c r="F37" s="103">
        <f t="shared" si="5"/>
        <v>1.0198124178524488</v>
      </c>
      <c r="G37" s="103">
        <f t="shared" si="5"/>
        <v>0.92477339628910082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2020-07-09T05:32:19Z</dcterms:modified>
</cp:coreProperties>
</file>