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9C6497CA-55E0-4703-B963-C28AAC53314B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<sst xmlns="http://schemas.openxmlformats.org/spreadsheetml/2006/main" count="261" uniqueCount="132">
  <si>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</si>
  <si>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</si>
  <si>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</si>
  <si>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</si>
  <si>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</si>
  <si>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</si>
  <si>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</si>
  <si>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</si>
  <si>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</si>
  <si>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</si>
  <si>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</si>
  <si>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</si>
  <si>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</si>
  <si>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</si>
  <si>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</si>
  <si>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</si>
  <si>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</si>
  <si>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</si>
  <si>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</si>
  <si>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</si>
  <si>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</si>
  <si>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</si>
  <si>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</si>
  <si>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</si>
  <si>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</si>
  <si>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</si>
  <si>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</si>
  <si>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</si>
  <si>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</si>
  <si>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</si>
  <si>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</si>
  <si>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</si>
  <si>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</si>
  <si>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</si>
  <si>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</si>
  <si>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</si>
  <si>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</si>
  <si>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</si>
  <si>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</si>
  <si>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</si>
  <si>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</si>
  <si>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</si>
  <si>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</si>
  <si>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</si>
  <si>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</si>
  <si>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</si>
  <si>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</si>
  <si>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</si>
  <si>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</si>
  <si>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</si>
  <si>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</si>
  <si>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</si>
  <si>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</si>
  <si>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</si>
  <si>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</si>
  <si>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</si>
  <si>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</si>
  <si>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</si>
  <si>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</si>
  <si>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</si>
  <si>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</si>
  <si>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</si>
  <si>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</si>
  <si>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</si>
  <si>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</si>
  <si>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</si>
  <si>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</si>
  <si>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</si>
  <si>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</si>
  <si>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</si>
  <si>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</si>
  <si>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</si>
  <si>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</si>
  <si>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</si>
  <si>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</si>
  <si>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</si>
  <si>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</si>
  <si>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</si>
  <si>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</si>
  <si>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</si>
  <si>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</si>
  <si>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</si>
  <si>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</si>
  <si>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</si>
  <si>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</si>
  <si>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</si>
  <si>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</si>
  <si>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</si>
  <si>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</si>
  <si>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</si>
  <si>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</si>
  <si>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</si>
  <si>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</si>
  <si>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</si>
  <si>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</si>
  <si>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</si>
  <si>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</si>
  <si>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</si>
  <si>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</si>
  <si>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</si>
  <si>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</si>
  <si>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</si>
  <si>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</si>
  <si>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</si>
  <si>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</si>
  <si>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</si>
  <si>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</si>
  <si>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</si>
  <si>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</si>
  <si>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</si>
  <si>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</si>
  <si>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</si>
  <si>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</si>
  <si>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</si>
  <si>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</si>
  <si>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</si>
  <si>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</si>
  <si>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</si>
  <si>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</si>
  <si>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</si>
  <si>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</si>
  <si>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</si>
  <si>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</si>
  <si>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</si>
  <si>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12/31/2019
EUR</t>
  </si>
  <si>
    <t>12/31/2017
EUR
restated</t>
  </si>
  <si>
    <t>12/31/2016
EUR</t>
  </si>
  <si>
    <t>12/31/2015
EUR</t>
  </si>
  <si>
    <t>Accounts receivable, less allowance for doubtful account</t>
  </si>
  <si>
    <t>Average tax rate (Tax cost / Operating Income)</t>
  </si>
  <si>
    <t>12/31/2018
EUR</t>
  </si>
  <si>
    <t>Volkswagen  (VOW3)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</si>
</sst>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131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124</v>
      </c>
      <c r="C6" s="51" t="s">
        <v>130</v>
      </c>
      <c r="D6" s="51" t="s">
        <v>125</v>
      </c>
      <c r="E6" s="51" t="s">
        <v>126</v>
      </c>
      <c r="F6" s="51" t="s">
        <v>127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25923</v>
      </c>
      <c r="C9" s="41">
        <v>28938</v>
      </c>
      <c r="D9" s="41">
        <v>18457</v>
      </c>
      <c r="E9" s="41">
        <v>19265</v>
      </c>
      <c r="F9" s="41">
        <v>20871</v>
      </c>
      <c r="H9" s="16"/>
      <c r="I9" s="16"/>
      <c r="J9" s="16"/>
      <c r="K9" s="16"/>
    </row>
    <row r="10" spans="1:12" x14ac:dyDescent="0.25">
      <c r="A10" s="41" t="s">
        <v>128</v>
      </c>
      <c r="B10" s="41">
        <v>85018</v>
      </c>
      <c r="C10" s="41">
        <v>80186</v>
      </c>
      <c r="D10" s="41">
        <v>73187</v>
      </c>
      <c r="E10" s="41">
        <v>68116</v>
      </c>
      <c r="F10" s="41">
        <v>64416</v>
      </c>
      <c r="H10" s="16"/>
      <c r="I10" s="16"/>
      <c r="J10" s="16"/>
      <c r="K10" s="16"/>
    </row>
    <row r="11" spans="1:12" x14ac:dyDescent="0.25">
      <c r="A11" s="41" t="s">
        <v>5</v>
      </c>
      <c r="B11" s="41">
        <v>46742</v>
      </c>
      <c r="C11" s="41">
        <v>45745</v>
      </c>
      <c r="D11" s="41">
        <v>40415</v>
      </c>
      <c r="E11" s="41">
        <v>38978</v>
      </c>
      <c r="F11" s="41">
        <v>35048</v>
      </c>
      <c r="H11" s="16"/>
      <c r="I11" s="16"/>
      <c r="J11" s="16"/>
      <c r="K11" s="16"/>
    </row>
    <row r="12" spans="1:12" x14ac:dyDescent="0.25">
      <c r="A12" s="41" t="s">
        <v>6</v>
      </c>
      <c r="B12" s="41">
        <v>115090</v>
      </c>
      <c r="C12" s="41">
        <v>101175</v>
      </c>
      <c r="D12" s="41">
        <v>94497</v>
      </c>
      <c r="E12" s="41">
        <v>92472</v>
      </c>
      <c r="F12" s="41">
        <v>83344</v>
      </c>
      <c r="H12" s="16"/>
      <c r="I12" s="16"/>
      <c r="J12" s="16"/>
      <c r="K12" s="16"/>
    </row>
    <row r="13" spans="1:12" x14ac:dyDescent="0.25">
      <c r="A13" s="41" t="s">
        <v>7</v>
      </c>
      <c r="B13" s="41">
        <v>173207</v>
      </c>
      <c r="C13" s="41">
        <v>163315</v>
      </c>
      <c r="D13" s="41">
        <v>157890</v>
      </c>
      <c r="E13" s="41">
        <v>151781</v>
      </c>
      <c r="F13" s="41">
        <v>145180</v>
      </c>
      <c r="H13" s="16"/>
      <c r="I13" s="16"/>
      <c r="J13" s="16"/>
      <c r="K13" s="16"/>
    </row>
    <row r="14" spans="1:12" x14ac:dyDescent="0.25">
      <c r="A14" s="43" t="s">
        <v>8</v>
      </c>
      <c r="B14" s="43">
        <v>445980</v>
      </c>
      <c r="C14" s="43">
        <v>419359</v>
      </c>
      <c r="D14" s="43">
        <v>384446</v>
      </c>
      <c r="E14" s="43">
        <v>370612</v>
      </c>
      <c r="F14" s="43">
        <v>348859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22745</v>
      </c>
      <c r="C16" s="41">
        <v>23607</v>
      </c>
      <c r="D16" s="41">
        <v>23046</v>
      </c>
      <c r="E16" s="41">
        <v>22794</v>
      </c>
      <c r="F16" s="41">
        <v>20460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408</v>
      </c>
      <c r="C17" s="41">
        <v>456</v>
      </c>
      <c r="D17" s="41">
        <v>430</v>
      </c>
      <c r="E17" s="41">
        <v>500</v>
      </c>
      <c r="F17" s="41">
        <v>330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132146</v>
      </c>
      <c r="C18" s="41">
        <v>115737</v>
      </c>
      <c r="D18" s="41">
        <v>116358</v>
      </c>
      <c r="E18" s="41">
        <v>128953</v>
      </c>
      <c r="F18" s="41">
        <v>119244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155299</v>
      </c>
      <c r="C19" s="43">
        <v>139800</v>
      </c>
      <c r="D19" s="43">
        <v>139834</v>
      </c>
      <c r="E19" s="43">
        <v>152247</v>
      </c>
      <c r="F19" s="43">
        <v>140034</v>
      </c>
      <c r="H19" s="16"/>
      <c r="I19" s="16"/>
      <c r="J19" s="16"/>
      <c r="K19" s="16"/>
    </row>
    <row r="20" spans="1:11" x14ac:dyDescent="0.25">
      <c r="A20" s="40" t="s">
        <v>2</v>
      </c>
      <c r="B20" s="40">
        <v>290681</v>
      </c>
      <c r="C20" s="40">
        <v>279559</v>
      </c>
      <c r="D20" s="40">
        <v>244612</v>
      </c>
      <c r="E20" s="40">
        <v>218365</v>
      </c>
      <c r="F20" s="40">
        <v>208825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28985</v>
      </c>
      <c r="C24" s="41">
        <v>28666</v>
      </c>
      <c r="D24" s="41">
        <v>27937</v>
      </c>
      <c r="E24" s="41">
        <v>29364</v>
      </c>
      <c r="F24" s="41">
        <v>25050</v>
      </c>
    </row>
    <row r="25" spans="1:11" x14ac:dyDescent="0.25">
      <c r="A25" s="43" t="s">
        <v>17</v>
      </c>
      <c r="B25" s="43">
        <v>28985</v>
      </c>
      <c r="C25" s="43">
        <v>28666</v>
      </c>
      <c r="D25" s="43">
        <v>27937</v>
      </c>
      <c r="E25" s="43">
        <v>29364</v>
      </c>
      <c r="F25" s="43">
        <v>25050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86483</v>
      </c>
      <c r="C27" s="41">
        <v>89757</v>
      </c>
      <c r="D27" s="41">
        <v>81844</v>
      </c>
      <c r="E27" s="41">
        <v>88461</v>
      </c>
      <c r="F27" s="41">
        <v>72313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122195</v>
      </c>
      <c r="C28" s="41">
        <v>113722</v>
      </c>
      <c r="D28" s="41">
        <v>92716</v>
      </c>
      <c r="E28" s="41">
        <v>73925</v>
      </c>
      <c r="F28" s="41">
        <v>80852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208678</v>
      </c>
      <c r="C30" s="47">
        <v>203479</v>
      </c>
      <c r="D30" s="47">
        <v>174560</v>
      </c>
      <c r="E30" s="47">
        <v>162386</v>
      </c>
      <c r="F30" s="47">
        <v>153165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-179693</v>
      </c>
      <c r="C31" s="44">
        <v>-174813</v>
      </c>
      <c r="D31" s="44">
        <v>-146623</v>
      </c>
      <c r="E31" s="44">
        <v>-133022</v>
      </c>
      <c r="F31" s="44">
        <v>-128115</v>
      </c>
    </row>
    <row r="32" spans="1:11" x14ac:dyDescent="0.25">
      <c r="A32" s="45" t="s">
        <v>24</v>
      </c>
      <c r="B32" s="45">
        <v>179693</v>
      </c>
      <c r="C32" s="45">
        <v>174813</v>
      </c>
      <c r="D32" s="45">
        <v>146623</v>
      </c>
      <c r="E32" s="45">
        <v>133022</v>
      </c>
      <c r="F32" s="45">
        <v>128115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1870</v>
      </c>
      <c r="C33" s="46">
        <v>225</v>
      </c>
      <c r="D33" s="46">
        <v>229</v>
      </c>
      <c r="E33" s="46">
        <v>221</v>
      </c>
      <c r="F33" s="46">
        <v>210</v>
      </c>
    </row>
    <row r="34" spans="1:11" x14ac:dyDescent="0.25">
      <c r="A34" s="40" t="s">
        <v>26</v>
      </c>
      <c r="B34" s="49">
        <v>109118</v>
      </c>
      <c r="C34" s="49">
        <v>104521</v>
      </c>
      <c r="D34" s="49">
        <v>97760</v>
      </c>
      <c r="E34" s="49">
        <v>85122</v>
      </c>
      <c r="F34" s="49">
        <v>80500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109118</v>
      </c>
      <c r="C35" s="46">
        <v>104521</v>
      </c>
      <c r="D35" s="46">
        <v>97760</v>
      </c>
      <c r="E35" s="46">
        <v>85122</v>
      </c>
      <c r="F35" s="46">
        <v>80500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activeCell="A14" sqref="A14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131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124</v>
      </c>
      <c r="C5" s="85" t="s">
        <v>130</v>
      </c>
      <c r="D5" s="85" t="s">
        <v>125</v>
      </c>
      <c r="E5" s="85" t="s">
        <v>126</v>
      </c>
      <c r="F5" s="85" t="s">
        <v>127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252632</v>
      </c>
      <c r="C7" s="59">
        <v>235849</v>
      </c>
      <c r="D7" s="59">
        <v>229550</v>
      </c>
      <c r="E7" s="59">
        <v>217267</v>
      </c>
      <c r="F7" s="59">
        <v>213292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178269</v>
      </c>
      <c r="C8" s="59">
        <v>166840</v>
      </c>
      <c r="D8" s="59">
        <v>163889</v>
      </c>
      <c r="E8" s="59">
        <v>151759</v>
      </c>
      <c r="F8" s="59">
        <v>156424</v>
      </c>
      <c r="H8" s="60"/>
      <c r="I8" s="60"/>
      <c r="J8" s="60"/>
      <c r="K8" s="60"/>
    </row>
    <row r="9" spans="1:12" x14ac:dyDescent="0.2">
      <c r="A9" s="61" t="s">
        <v>39</v>
      </c>
      <c r="B9" s="62">
        <v>74363</v>
      </c>
      <c r="C9" s="62">
        <v>69009</v>
      </c>
      <c r="D9" s="62">
        <v>65661</v>
      </c>
      <c r="E9" s="62">
        <v>65508</v>
      </c>
      <c r="F9" s="62">
        <v>56868</v>
      </c>
      <c r="H9" s="60"/>
      <c r="I9" s="60"/>
      <c r="J9" s="60"/>
      <c r="K9" s="60"/>
    </row>
    <row r="10" spans="1:12" x14ac:dyDescent="0.2">
      <c r="A10" s="58" t="s">
        <v>40</v>
      </c>
      <c r="B10" s="59">
        <v>61143</v>
      </c>
      <c r="C10" s="59">
        <v>54216</v>
      </c>
      <c r="D10" s="59">
        <v>50133</v>
      </c>
      <c r="E10" s="59">
        <v>51190</v>
      </c>
      <c r="F10" s="59">
        <v>44194</v>
      </c>
      <c r="H10" s="60"/>
      <c r="I10" s="60"/>
      <c r="J10" s="60"/>
      <c r="K10" s="60"/>
    </row>
    <row r="11" spans="1:12" x14ac:dyDescent="0.2">
      <c r="A11" s="58" t="s">
        <v>41</v>
      </c>
      <c r="B11" s="59">
        <v>6750</v>
      </c>
      <c r="C11" s="59">
        <v>1430</v>
      </c>
      <c r="D11" s="59">
        <v>-489</v>
      </c>
      <c r="E11" s="59">
        <v>-6309</v>
      </c>
      <c r="F11" s="59">
        <v>-13327</v>
      </c>
      <c r="H11" s="60"/>
      <c r="I11" s="60"/>
      <c r="J11" s="60"/>
      <c r="K11" s="60"/>
    </row>
    <row r="12" spans="1:12" x14ac:dyDescent="0.2">
      <c r="A12" s="63" t="s">
        <v>42</v>
      </c>
      <c r="B12" s="64">
        <v>19970</v>
      </c>
      <c r="C12" s="64">
        <v>16223</v>
      </c>
      <c r="D12" s="64">
        <v>15039</v>
      </c>
      <c r="E12" s="64">
        <v>8009</v>
      </c>
      <c r="F12" s="64">
        <v>-653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4326</v>
      </c>
      <c r="C14" s="59">
        <v>3489</v>
      </c>
      <c r="D14" s="59">
        <v>2210</v>
      </c>
      <c r="E14" s="59">
        <v>1912</v>
      </c>
      <c r="F14" s="59">
        <v>59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704.85658093797269</v>
      </c>
      <c r="C16" s="67">
        <v>209.67491381058608</v>
      </c>
      <c r="D16" s="67">
        <v>233.41061308603813</v>
      </c>
      <c r="E16" s="67">
        <v>125.79298784746473</v>
      </c>
      <c r="F16" s="67">
        <v>4.0034716742938299</v>
      </c>
      <c r="H16" s="60"/>
      <c r="I16" s="60"/>
      <c r="J16" s="60"/>
      <c r="K16" s="60"/>
    </row>
    <row r="17" spans="1:11" x14ac:dyDescent="0.2">
      <c r="A17" s="65" t="s">
        <v>47</v>
      </c>
      <c r="B17" s="68">
        <v>14939.143419062028</v>
      </c>
      <c r="C17" s="68">
        <v>12524.325086189414</v>
      </c>
      <c r="D17" s="68">
        <v>12595.589386913962</v>
      </c>
      <c r="E17" s="68">
        <v>5971.2070121525348</v>
      </c>
      <c r="F17" s="68">
        <v>-716.00347167429379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14939.143419062028</v>
      </c>
      <c r="C20" s="70">
        <v>12524.325086189414</v>
      </c>
      <c r="D20" s="70">
        <v>12595.589386913962</v>
      </c>
      <c r="E20" s="70">
        <v>5971.2070121525348</v>
      </c>
      <c r="F20" s="70">
        <v>-716.00347167429379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3064</v>
      </c>
      <c r="C22" s="59">
        <v>1856</v>
      </c>
      <c r="D22" s="59">
        <v>2591</v>
      </c>
      <c r="E22" s="59">
        <v>1584</v>
      </c>
      <c r="F22" s="59">
        <v>1838</v>
      </c>
      <c r="H22" s="60"/>
      <c r="I22" s="60"/>
      <c r="J22" s="60"/>
      <c r="K22" s="60"/>
    </row>
    <row r="23" spans="1:11" x14ac:dyDescent="0.2">
      <c r="A23" s="58" t="s">
        <v>53</v>
      </c>
      <c r="B23" s="59">
        <v>910</v>
      </c>
      <c r="C23" s="59">
        <v>967</v>
      </c>
      <c r="D23" s="59">
        <v>951</v>
      </c>
      <c r="E23" s="59">
        <v>642</v>
      </c>
      <c r="F23" s="59">
        <v>978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2154</v>
      </c>
      <c r="C25" s="71">
        <v>889</v>
      </c>
      <c r="D25" s="71">
        <v>1640</v>
      </c>
      <c r="E25" s="71">
        <v>942</v>
      </c>
      <c r="F25" s="71">
        <v>860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-704.85658093797269</v>
      </c>
      <c r="C26" s="72">
        <v>-209.67491381058608</v>
      </c>
      <c r="D26" s="72">
        <v>-233.41061308603813</v>
      </c>
      <c r="E26" s="72">
        <v>-125.79298784746473</v>
      </c>
      <c r="F26" s="72">
        <v>-4.0034716742938299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1449.1434190620273</v>
      </c>
      <c r="C28" s="70">
        <v>679.32508618941392</v>
      </c>
      <c r="D28" s="70">
        <v>1406.5893869139618</v>
      </c>
      <c r="E28" s="70">
        <v>816.2070121525353</v>
      </c>
      <c r="F28" s="70">
        <v>855.99652832570621</v>
      </c>
      <c r="H28" s="60"/>
      <c r="I28" s="60"/>
      <c r="J28" s="60"/>
      <c r="K28" s="60"/>
    </row>
    <row r="29" spans="1:11" x14ac:dyDescent="0.2">
      <c r="A29" s="58" t="s">
        <v>59</v>
      </c>
      <c r="B29" s="62">
        <v>143</v>
      </c>
      <c r="C29" s="62">
        <v>17</v>
      </c>
      <c r="D29" s="62">
        <v>10</v>
      </c>
      <c r="E29" s="62">
        <v>10</v>
      </c>
      <c r="F29" s="62">
        <v>10</v>
      </c>
    </row>
    <row r="30" spans="1:11" x14ac:dyDescent="0.2">
      <c r="A30" s="63" t="s">
        <v>60</v>
      </c>
      <c r="B30" s="70">
        <v>13347</v>
      </c>
      <c r="C30" s="70">
        <v>11828</v>
      </c>
      <c r="D30" s="70">
        <v>11179</v>
      </c>
      <c r="E30" s="70">
        <v>5145</v>
      </c>
      <c r="F30" s="70">
        <v>-1582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13346</v>
      </c>
      <c r="C31" s="72">
        <v>11827</v>
      </c>
      <c r="D31" s="72">
        <v>11179</v>
      </c>
      <c r="E31" s="72">
        <v>5144</v>
      </c>
      <c r="F31" s="72">
        <v>-1582</v>
      </c>
    </row>
    <row r="32" spans="1:11" x14ac:dyDescent="0.2">
      <c r="A32" s="53" t="s">
        <v>62</v>
      </c>
      <c r="B32" s="72">
        <v>1</v>
      </c>
      <c r="C32" s="72">
        <v>1</v>
      </c>
      <c r="D32" s="72">
        <v>0</v>
      </c>
      <c r="E32" s="72">
        <v>1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13220</v>
      </c>
      <c r="C38" s="76">
        <v>14793</v>
      </c>
      <c r="D38" s="76">
        <v>15528</v>
      </c>
      <c r="E38" s="76">
        <v>14318</v>
      </c>
      <c r="F38" s="76">
        <v>12674</v>
      </c>
    </row>
    <row r="39" spans="1:6" x14ac:dyDescent="0.2">
      <c r="A39" s="86" t="s">
        <v>65</v>
      </c>
      <c r="B39" s="79">
        <v>4326</v>
      </c>
      <c r="C39" s="79">
        <v>3489</v>
      </c>
      <c r="D39" s="79">
        <v>2210</v>
      </c>
      <c r="E39" s="79">
        <v>1912</v>
      </c>
      <c r="F39" s="79">
        <v>59</v>
      </c>
    </row>
    <row r="40" spans="1:6" ht="9" customHeight="1" x14ac:dyDescent="0.2">
      <c r="A40" s="53" t="s">
        <v>129</v>
      </c>
      <c r="B40" s="53">
        <v>0.32723146747352494</v>
      </c>
      <c r="C40" s="53">
        <v>0.23585479618738592</v>
      </c>
      <c r="D40" s="53">
        <v>0.1423235445646574</v>
      </c>
      <c r="E40" s="53">
        <v>0.13353820365972902</v>
      </c>
      <c r="F40" s="53">
        <v>4.6551996212718955E-3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2154</v>
      </c>
      <c r="C45" s="81">
        <v>889</v>
      </c>
      <c r="D45" s="81">
        <v>1640</v>
      </c>
      <c r="E45" s="81">
        <v>942</v>
      </c>
      <c r="F45" s="81">
        <v>860</v>
      </c>
    </row>
    <row r="46" spans="1:6" x14ac:dyDescent="0.2">
      <c r="A46" s="76" t="s">
        <v>69</v>
      </c>
      <c r="B46" s="82">
        <v>0.32723146747352494</v>
      </c>
      <c r="C46" s="82">
        <v>0.23585479618738592</v>
      </c>
      <c r="D46" s="82">
        <v>0.1423235445646574</v>
      </c>
      <c r="E46" s="82">
        <v>0.13353820365972902</v>
      </c>
      <c r="F46" s="82">
        <v>4.6551996212718955E-3</v>
      </c>
    </row>
    <row r="47" spans="1:6" x14ac:dyDescent="0.2">
      <c r="A47" s="83" t="s">
        <v>70</v>
      </c>
      <c r="B47" s="83">
        <v>704.85658093797269</v>
      </c>
      <c r="C47" s="53">
        <v>209.67491381058608</v>
      </c>
      <c r="D47" s="53">
        <v>233.41061308603813</v>
      </c>
      <c r="E47" s="53">
        <v>125.79298784746473</v>
      </c>
      <c r="F47" s="53">
        <v>4.0034716742938299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8" sqref="B28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EUR</v>
      </c>
      <c r="D5" s="105" t="str">
        <f>'Tesco_Reformulated BS'!C6</f>
        <v>12/31/2018
EUR</v>
      </c>
      <c r="E5" s="105" t="str">
        <f>'Tesco_Reformulated BS'!D6</f>
        <v>12/31/2017
EUR
restated</v>
      </c>
      <c r="F5" s="105" t="str">
        <f>'Tesco_Reformulated BS'!E6</f>
        <v>12/31/2016
EUR</v>
      </c>
      <c r="G5" s="105" t="str">
        <f>'Tesco_Reformulated BS'!F6</f>
        <v>12/31/2015
EUR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0.12231712458072912</v>
      </c>
      <c r="D6" s="21">
        <f>('Tesco_Reformulated IS'!C30/'Tesco_Reformulated BS'!C34)</f>
        <v>0.11316386180767501</v>
      </c>
      <c r="E6" s="21">
        <f>('Tesco_Reformulated IS'!D30/'Tesco_Reformulated BS'!D34)</f>
        <v>0.11435147299509002</v>
      </c>
      <c r="F6" s="21">
        <f>('Tesco_Reformulated IS'!E30/'Tesco_Reformulated BS'!E34)</f>
        <v>6.0442658772115319E-2</v>
      </c>
      <c r="G6" s="21">
        <f>('Tesco_Reformulated IS'!F30/'Tesco_Reformulated BS'!F34)</f>
        <v>-1.965217391304348E-2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0.1227468792094038</v>
      </c>
      <c r="D8" s="21">
        <f t="shared" ref="D8:G8" si="0">D10+(D11*(D10-D12))</f>
        <v>0.11323006796810973</v>
      </c>
      <c r="E8" s="21">
        <f t="shared" si="0"/>
        <v>0.11433314551475247</v>
      </c>
      <c r="F8" s="21">
        <f t="shared" si="0"/>
        <v>6.0489141922402241E-2</v>
      </c>
      <c r="G8" s="21">
        <f t="shared" si="0"/>
        <v>-1.9519005810889431E-2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5.139360129854386E-2</v>
      </c>
      <c r="D10" s="95">
        <f>('Tesco_Reformulated IS'!C20/'Tesco_Reformulated BS'!C20)</f>
        <v>4.4800292912012901E-2</v>
      </c>
      <c r="E10" s="95">
        <f>('Tesco_Reformulated IS'!D20/'Tesco_Reformulated BS'!D20)</f>
        <v>5.1492115623575141E-2</v>
      </c>
      <c r="F10" s="95">
        <f>('Tesco_Reformulated IS'!E20/'Tesco_Reformulated BS'!E20)</f>
        <v>2.7345073670929566E-2</v>
      </c>
      <c r="G10" s="95">
        <f>('Tesco_Reformulated IS'!F20/'Tesco_Reformulated BS'!F20)</f>
        <v>-3.4287248733355382E-3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1.6467768837405377</v>
      </c>
      <c r="D11" s="97">
        <f>('Tesco_Reformulated BS'!C32/'Tesco_Reformulated BS'!C34)</f>
        <v>1.6725155710335722</v>
      </c>
      <c r="E11" s="97">
        <f>('Tesco_Reformulated BS'!D32/'Tesco_Reformulated BS'!D34)</f>
        <v>1.4998261047463175</v>
      </c>
      <c r="F11" s="97">
        <f>('Tesco_Reformulated BS'!E32/'Tesco_Reformulated BS'!E34)</f>
        <v>1.5627217405606071</v>
      </c>
      <c r="G11" s="97">
        <f>('Tesco_Reformulated BS'!F32/'Tesco_Reformulated BS'!F34)</f>
        <v>1.5914906832298137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8.0645513128615315E-3</v>
      </c>
      <c r="D12" s="21">
        <f>('Tesco_Reformulated IS'!C28/'Tesco_Reformulated BS'!C32)</f>
        <v>3.8860101147478385E-3</v>
      </c>
      <c r="E12" s="21">
        <f>('Tesco_Reformulated IS'!D28/'Tesco_Reformulated BS'!D32)</f>
        <v>9.5932383521955076E-3</v>
      </c>
      <c r="F12" s="21">
        <f>('Tesco_Reformulated IS'!E28/'Tesco_Reformulated BS'!E32)</f>
        <v>6.1358798706419634E-3</v>
      </c>
      <c r="G12" s="21">
        <f>('Tesco_Reformulated IS'!F28/'Tesco_Reformulated BS'!F32)</f>
        <v>6.6814699943465337E-3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4.3329049985682329E-2</v>
      </c>
      <c r="D13" s="21">
        <f t="shared" ref="D13:G13" si="1">D10-D12</f>
        <v>4.0914282797265063E-2</v>
      </c>
      <c r="E13" s="21">
        <f t="shared" si="1"/>
        <v>4.1898877271379635E-2</v>
      </c>
      <c r="F13" s="21">
        <f t="shared" si="1"/>
        <v>2.1209193800287601E-2</v>
      </c>
      <c r="G13" s="21">
        <f t="shared" si="1"/>
        <v>-1.0110194867682071E-2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5.9134010810435844E-2</v>
      </c>
      <c r="D16" s="99">
        <f>'Tesco_Reformulated IS'!C20/'Tesco_Reformulated IS'!C7</f>
        <v>5.3103151110199379E-2</v>
      </c>
      <c r="E16" s="99">
        <f>'Tesco_Reformulated IS'!D20/'Tesco_Reformulated IS'!D7</f>
        <v>5.4870788006595346E-2</v>
      </c>
      <c r="F16" s="99">
        <f>'Tesco_Reformulated IS'!E20/'Tesco_Reformulated IS'!E7</f>
        <v>2.7483267188079804E-2</v>
      </c>
      <c r="G16" s="99">
        <f>'Tesco_Reformulated IS'!F20/'Tesco_Reformulated IS'!F7</f>
        <v>-3.3569166760792427E-3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0.86910393180152812</v>
      </c>
      <c r="D17" s="21">
        <f>'Tesco_Reformulated IS'!C7/'Tesco_Reformulated BS'!C20</f>
        <v>0.84364660053870555</v>
      </c>
      <c r="E17" s="21">
        <f>'Tesco_Reformulated IS'!D7/'Tesco_Reformulated BS'!D20</f>
        <v>0.93842493418147921</v>
      </c>
      <c r="F17" s="21">
        <f>'Tesco_Reformulated IS'!E7/'Tesco_Reformulated BS'!E20</f>
        <v>0.99497172165869074</v>
      </c>
      <c r="G17" s="21">
        <f>'Tesco_Reformulated IS'!F7/'Tesco_Reformulated BS'!F20</f>
        <v>1.0213911169639651</v>
      </c>
    </row>
    <row r="18" spans="1:7" ht="13.5" customHeight="1" x14ac:dyDescent="0.2">
      <c r="B18" s="91" t="s">
        <v>77</v>
      </c>
      <c r="C18" s="95">
        <f>C16*C17</f>
        <v>5.139360129854386E-2</v>
      </c>
      <c r="D18" s="95">
        <f t="shared" ref="D18:G18" si="2">D16*D17</f>
        <v>4.4800292912012894E-2</v>
      </c>
      <c r="E18" s="95">
        <f t="shared" si="2"/>
        <v>5.1492115623575134E-2</v>
      </c>
      <c r="F18" s="95">
        <f t="shared" si="2"/>
        <v>2.7345073670929566E-2</v>
      </c>
      <c r="G18" s="95">
        <f t="shared" si="2"/>
        <v>-3.4287248733355386E-3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0.29435305107824822</v>
      </c>
      <c r="D21" s="21">
        <f>'Tesco_Reformulated IS'!C9/'Tesco_Reformulated IS'!C7</f>
        <v>0.29259823022357523</v>
      </c>
      <c r="E21" s="21">
        <f>'Tesco_Reformulated IS'!D9/'Tesco_Reformulated IS'!D7</f>
        <v>0.28604225658897842</v>
      </c>
      <c r="F21" s="21">
        <f>'Tesco_Reformulated IS'!E9/'Tesco_Reformulated IS'!E7</f>
        <v>0.30150920296225381</v>
      </c>
      <c r="G21" s="21">
        <f>'Tesco_Reformulated IS'!F9/'Tesco_Reformulated IS'!F7</f>
        <v>0.26662040770399265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0.21530526615788972</v>
      </c>
      <c r="D22" s="21">
        <f>('Tesco_Reformulated IS'!C10-'Tesco_Reformulated IS'!C11)/'Tesco_Reformulated IS'!C7</f>
        <v>0.2238126937150465</v>
      </c>
      <c r="E22" s="21">
        <f>('Tesco_Reformulated IS'!D10-'Tesco_Reformulated IS'!D11)/'Tesco_Reformulated IS'!D7</f>
        <v>0.22052711827488564</v>
      </c>
      <c r="F22" s="21">
        <f>('Tesco_Reformulated IS'!E10-'Tesco_Reformulated IS'!E11)/'Tesco_Reformulated IS'!E7</f>
        <v>0.26464672499735348</v>
      </c>
      <c r="G22" s="21">
        <f>('Tesco_Reformulated IS'!F10-'Tesco_Reformulated IS'!F11)/'Tesco_Reformulated IS'!F7</f>
        <v>0.26968193837556026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1.9913774109922625E-2</v>
      </c>
      <c r="D23" s="21">
        <f>('Tesco_Reformulated IS'!C14+'Tesco_Reformulated IS'!C16)/'Tesco_Reformulated IS'!C7</f>
        <v>1.568238539832938E-2</v>
      </c>
      <c r="E23" s="21">
        <f>('Tesco_Reformulated IS'!D14+'Tesco_Reformulated IS'!D16)/'Tesco_Reformulated IS'!D7</f>
        <v>1.0644350307497445E-2</v>
      </c>
      <c r="F23" s="21">
        <f>('Tesco_Reformulated IS'!E14+'Tesco_Reformulated IS'!E16)/'Tesco_Reformulated IS'!E7</f>
        <v>9.3792107768205235E-3</v>
      </c>
      <c r="G23" s="21">
        <f>('Tesco_Reformulated IS'!F14+'Tesco_Reformulated IS'!F16)/'Tesco_Reformulated IS'!F7</f>
        <v>2.9538600451162644E-4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5.9134010810435872E-2</v>
      </c>
      <c r="D25" s="99">
        <f t="shared" ref="D25:G25" si="3">D21-D22-D23+D24</f>
        <v>5.3103151110199351E-2</v>
      </c>
      <c r="E25" s="99">
        <f t="shared" si="3"/>
        <v>5.4870788006595339E-2</v>
      </c>
      <c r="F25" s="99">
        <f t="shared" si="3"/>
        <v>2.7483267188079807E-2</v>
      </c>
      <c r="G25" s="99">
        <f t="shared" si="3"/>
        <v>-3.3569166760792401E-3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1.15061037398271</v>
      </c>
      <c r="D27" s="103">
        <f t="shared" ref="D27:G27" si="4">1/D17</f>
        <v>1.1853304444793067</v>
      </c>
      <c r="E27" s="103">
        <f t="shared" si="4"/>
        <v>1.0656153343498149</v>
      </c>
      <c r="F27" s="103">
        <f t="shared" si="4"/>
        <v>1.0050536896997704</v>
      </c>
      <c r="G27" s="103">
        <f t="shared" si="4"/>
        <v>0.97905687977045541</v>
      </c>
    </row>
    <row r="28" spans="1:7" ht="13.5" customHeight="1" x14ac:dyDescent="0.2">
      <c r="B28" s="91" t="s">
        <v>92</v>
      </c>
      <c r="C28" s="100">
        <f>'Tesco_Reformulated BS'!B9/'Tesco_Reformulated IS'!B7</f>
        <v>0.10261170398049337</v>
      </c>
      <c r="D28" s="100">
        <f>'Tesco_Reformulated BS'!C9/'Tesco_Reformulated IS'!C7</f>
        <v>0.12269714944731587</v>
      </c>
      <c r="E28" s="100">
        <f>'Tesco_Reformulated BS'!D9/'Tesco_Reformulated IS'!D7</f>
        <v>8.0405140492267477E-2</v>
      </c>
      <c r="F28" s="100">
        <f>'Tesco_Reformulated BS'!E9/'Tesco_Reformulated IS'!E7</f>
        <v>8.8669701335223478E-2</v>
      </c>
      <c r="G28" s="100">
        <f>'Tesco_Reformulated BS'!F9/'Tesco_Reformulated IS'!F7</f>
        <v>9.7851771280685632E-2</v>
      </c>
    </row>
    <row r="29" spans="1:7" ht="13.5" customHeight="1" x14ac:dyDescent="0.2">
      <c r="B29" s="91" t="s">
        <v>93</v>
      </c>
      <c r="C29" s="100">
        <f>'Tesco_Reformulated BS'!B10/'Tesco_Reformulated IS'!B7</f>
        <v>0.33652902245162924</v>
      </c>
      <c r="D29" s="100">
        <f>'Tesco_Reformulated BS'!C10/'Tesco_Reformulated IS'!C7</f>
        <v>0.33998872159729321</v>
      </c>
      <c r="E29" s="100">
        <f>'Tesco_Reformulated BS'!D10/'Tesco_Reformulated IS'!D7</f>
        <v>0.31882814201698978</v>
      </c>
      <c r="F29" s="100">
        <f>'Tesco_Reformulated BS'!E10/'Tesco_Reformulated IS'!E7</f>
        <v>0.31351286665715455</v>
      </c>
      <c r="G29" s="100">
        <f>'Tesco_Reformulated BS'!F10/'Tesco_Reformulated IS'!F7</f>
        <v>0.30200851414961649</v>
      </c>
    </row>
    <row r="30" spans="1:7" ht="13.5" customHeight="1" x14ac:dyDescent="0.2">
      <c r="B30" s="91" t="s">
        <v>94</v>
      </c>
      <c r="C30" s="104">
        <f>'Tesco_Reformulated BS'!B11/'Tesco_Reformulated IS'!B7</f>
        <v>0.18502010829981949</v>
      </c>
      <c r="D30" s="104">
        <f>'Tesco_Reformulated BS'!C11/'Tesco_Reformulated IS'!C7</f>
        <v>0.19395884655012316</v>
      </c>
      <c r="E30" s="104">
        <f>'Tesco_Reformulated BS'!D11/'Tesco_Reformulated IS'!D7</f>
        <v>0.17606186016118491</v>
      </c>
      <c r="F30" s="104">
        <f>'Tesco_Reformulated BS'!E11/'Tesco_Reformulated IS'!E7</f>
        <v>0.17940138171006181</v>
      </c>
      <c r="G30" s="104">
        <f>'Tesco_Reformulated BS'!F11/'Tesco_Reformulated IS'!F7</f>
        <v>0.16431933687151887</v>
      </c>
    </row>
    <row r="31" spans="1:7" ht="13.5" customHeight="1" x14ac:dyDescent="0.2">
      <c r="B31" s="91" t="s">
        <v>95</v>
      </c>
      <c r="C31" s="104">
        <f>'Tesco_Reformulated BS'!B13/'Tesco_Reformulated IS'!B7</f>
        <v>0.68560989898350166</v>
      </c>
      <c r="D31" s="104">
        <f>'Tesco_Reformulated BS'!C13/'Tesco_Reformulated IS'!C7</f>
        <v>0.69245576618938387</v>
      </c>
      <c r="E31" s="104">
        <f>'Tesco_Reformulated BS'!D13/'Tesco_Reformulated IS'!D7</f>
        <v>0.68782400348507955</v>
      </c>
      <c r="F31" s="104">
        <f>'Tesco_Reformulated BS'!E13/'Tesco_Reformulated IS'!E7</f>
        <v>0.69859205493701293</v>
      </c>
      <c r="G31" s="104">
        <f>'Tesco_Reformulated BS'!F13/'Tesco_Reformulated IS'!F7</f>
        <v>0.68066312848114319</v>
      </c>
    </row>
    <row r="32" spans="1:7" ht="13.5" customHeight="1" x14ac:dyDescent="0.2">
      <c r="B32" s="91" t="s">
        <v>96</v>
      </c>
      <c r="C32" s="104">
        <f>'Tesco_Reformulated BS'!B12/'Tesco_Reformulated IS'!B7</f>
        <v>0.45556382406029322</v>
      </c>
      <c r="D32" s="104">
        <f>'Tesco_Reformulated BS'!C12/'Tesco_Reformulated IS'!C7</f>
        <v>0.42898210295570471</v>
      </c>
      <c r="E32" s="104">
        <f>'Tesco_Reformulated BS'!D12/'Tesco_Reformulated IS'!D7</f>
        <v>0.41166194728817251</v>
      </c>
      <c r="F32" s="104">
        <f>'Tesco_Reformulated BS'!E12/'Tesco_Reformulated IS'!E7</f>
        <v>0.42561456640907269</v>
      </c>
      <c r="G32" s="104">
        <f>'Tesco_Reformulated BS'!F12/'Tesco_Reformulated IS'!F7</f>
        <v>0.39075070794966527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9.0032141613097305E-2</v>
      </c>
      <c r="D34" s="104">
        <f>'Tesco_Reformulated BS'!C16/'Tesco_Reformulated IS'!C7</f>
        <v>0.10009370402248896</v>
      </c>
      <c r="E34" s="104">
        <f>'Tesco_Reformulated BS'!D16/'Tesco_Reformulated IS'!D7</f>
        <v>0.10039642779350903</v>
      </c>
      <c r="F34" s="104">
        <f>'Tesco_Reformulated BS'!E16/'Tesco_Reformulated IS'!E7</f>
        <v>0.10491238890397529</v>
      </c>
      <c r="G34" s="104">
        <f>'Tesco_Reformulated BS'!F16/'Tesco_Reformulated IS'!F7</f>
        <v>9.5924835436865891E-2</v>
      </c>
    </row>
    <row r="35" spans="1:7" ht="13.5" customHeight="1" x14ac:dyDescent="0.2">
      <c r="B35" s="91" t="s">
        <v>98</v>
      </c>
      <c r="C35" s="104">
        <f>'Tesco_Reformulated BS'!B17/'Tesco_Reformulated IS'!B7</f>
        <v>1.6149973083378194E-3</v>
      </c>
      <c r="D35" s="104">
        <f>'Tesco_Reformulated BS'!C17/'Tesco_Reformulated IS'!C7</f>
        <v>1.9334404640257113E-3</v>
      </c>
      <c r="E35" s="104">
        <f>'Tesco_Reformulated BS'!D17/'Tesco_Reformulated IS'!D7</f>
        <v>1.8732302330646917E-3</v>
      </c>
      <c r="F35" s="104">
        <f>'Tesco_Reformulated BS'!E17/'Tesco_Reformulated IS'!E7</f>
        <v>2.30131589242729E-3</v>
      </c>
      <c r="G35" s="104">
        <f>'Tesco_Reformulated BS'!F17/'Tesco_Reformulated IS'!F7</f>
        <v>1.5471747651107403E-3</v>
      </c>
    </row>
    <row r="36" spans="1:7" ht="13.5" customHeight="1" x14ac:dyDescent="0.2">
      <c r="B36" s="91" t="s">
        <v>101</v>
      </c>
      <c r="C36" s="104">
        <f>'Tesco_Reformulated BS'!B18/'Tesco_Reformulated IS'!B7</f>
        <v>0.5230770448715919</v>
      </c>
      <c r="D36" s="104">
        <f>'Tesco_Reformulated BS'!C18/'Tesco_Reformulated IS'!C7</f>
        <v>0.49072499777399947</v>
      </c>
      <c r="E36" s="104">
        <f>'Tesco_Reformulated BS'!D18/'Tesco_Reformulated IS'!D7</f>
        <v>0.50689610106730565</v>
      </c>
      <c r="F36" s="104">
        <f>'Tesco_Reformulated BS'!E18/'Tesco_Reformulated IS'!E7</f>
        <v>0.59352317655235265</v>
      </c>
      <c r="G36" s="104">
        <f>'Tesco_Reformulated BS'!F18/'Tesco_Reformulated IS'!F7</f>
        <v>0.55906456876019728</v>
      </c>
    </row>
    <row r="37" spans="1:7" ht="13.5" customHeight="1" x14ac:dyDescent="0.2">
      <c r="C37" s="103">
        <f>C28+C29+C30+C31+C32-C34-C35-C36</f>
        <v>1.15061037398271</v>
      </c>
      <c r="D37" s="103">
        <f t="shared" ref="D37:G37" si="5">D28+D29+D30+D31+D32-D34-D35-D36</f>
        <v>1.1853304444793067</v>
      </c>
      <c r="E37" s="103">
        <f t="shared" si="5"/>
        <v>1.0656153343498151</v>
      </c>
      <c r="F37" s="103">
        <f t="shared" si="5"/>
        <v>1.0050536896997704</v>
      </c>
      <c r="G37" s="103">
        <f t="shared" si="5"/>
        <v>0.97905687977045541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2020-07-09T05:36:14Z</dcterms:modified>
</cp:coreProperties>
</file>