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SEMESTER 4\pendata\"/>
    </mc:Choice>
  </mc:AlternateContent>
  <xr:revisionPtr revIDLastSave="0" documentId="13_ncr:1_{572B23A7-68B1-4770-AA17-09EB7B84D87F}" xr6:coauthVersionLast="47" xr6:coauthVersionMax="47" xr10:uidLastSave="{00000000-0000-0000-0000-000000000000}"/>
  <bookViews>
    <workbookView xWindow="-120" yWindow="-120" windowWidth="20730" windowHeight="11160" xr2:uid="{0FA4DB59-E035-4C4A-B145-05CEACE8C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518" i="1" l="1"/>
  <c r="C519" i="1"/>
  <c r="C520" i="1"/>
  <c r="C521" i="1"/>
  <c r="C522" i="1"/>
  <c r="C523" i="1"/>
  <c r="C524" i="1"/>
  <c r="C525" i="1"/>
  <c r="C526" i="1"/>
  <c r="D23" i="1"/>
  <c r="D24" i="1"/>
  <c r="D25" i="1"/>
  <c r="D22" i="1"/>
  <c r="C23" i="1"/>
  <c r="C24" i="1"/>
  <c r="C25" i="1"/>
  <c r="D53" i="1" l="1"/>
  <c r="D62" i="1" s="1"/>
  <c r="D51" i="1"/>
  <c r="D60" i="1" s="1"/>
  <c r="D56" i="1"/>
  <c r="D65" i="1" s="1"/>
  <c r="D55" i="1"/>
  <c r="D64" i="1" s="1"/>
  <c r="D54" i="1"/>
  <c r="D63" i="1" s="1"/>
  <c r="D52" i="1"/>
  <c r="D61" i="1" s="1"/>
  <c r="D58" i="1"/>
  <c r="D67" i="1" s="1"/>
  <c r="D57" i="1"/>
  <c r="D66" i="1" s="1"/>
  <c r="D74" i="1" l="1"/>
  <c r="D79" i="1" s="1"/>
  <c r="D75" i="1"/>
  <c r="D80" i="1" s="1"/>
  <c r="D73" i="1"/>
  <c r="D78" i="1" s="1"/>
  <c r="D72" i="1"/>
  <c r="D77" i="1" s="1"/>
  <c r="D90" i="1" l="1"/>
  <c r="D85" i="1"/>
  <c r="D95" i="1" l="1"/>
  <c r="D122" i="1" s="1"/>
  <c r="D96" i="1"/>
  <c r="D123" i="1" s="1"/>
  <c r="D103" i="1"/>
  <c r="D106" i="1" s="1"/>
  <c r="D102" i="1"/>
  <c r="D105" i="1" s="1"/>
  <c r="D97" i="1"/>
  <c r="D124" i="1" s="1"/>
  <c r="D115" i="1" l="1"/>
  <c r="D130" i="1" s="1"/>
  <c r="D113" i="1"/>
  <c r="D128" i="1" s="1"/>
  <c r="D111" i="1"/>
  <c r="D126" i="1" s="1"/>
  <c r="D112" i="1"/>
  <c r="D127" i="1" s="1"/>
  <c r="D114" i="1"/>
  <c r="D129" i="1" s="1"/>
  <c r="D116" i="1"/>
  <c r="D131" i="1" s="1"/>
  <c r="D139" i="1" l="1"/>
  <c r="D148" i="1" s="1"/>
  <c r="D140" i="1"/>
  <c r="D149" i="1" s="1"/>
  <c r="D138" i="1"/>
  <c r="D147" i="1" s="1"/>
  <c r="D144" i="1"/>
  <c r="D153" i="1" s="1"/>
  <c r="D137" i="1"/>
  <c r="D146" i="1" s="1"/>
  <c r="D141" i="1"/>
  <c r="D150" i="1" s="1"/>
  <c r="D143" i="1"/>
  <c r="D152" i="1" s="1"/>
  <c r="D142" i="1"/>
  <c r="D151" i="1" s="1"/>
  <c r="D161" i="1" l="1"/>
  <c r="D166" i="1" s="1"/>
  <c r="D160" i="1"/>
  <c r="D165" i="1" s="1"/>
  <c r="D159" i="1"/>
  <c r="D164" i="1" s="1"/>
  <c r="D158" i="1"/>
  <c r="D163" i="1" s="1"/>
  <c r="D176" i="1" s="1"/>
  <c r="D171" i="1" l="1"/>
  <c r="D189" i="1"/>
  <c r="D192" i="1" s="1"/>
  <c r="D188" i="1"/>
  <c r="D191" i="1" s="1"/>
  <c r="D182" i="1"/>
  <c r="D209" i="1" s="1"/>
  <c r="D181" i="1"/>
  <c r="D208" i="1" s="1"/>
  <c r="D183" i="1"/>
  <c r="D210" i="1" s="1"/>
  <c r="D201" i="1" l="1"/>
  <c r="D216" i="1" s="1"/>
  <c r="D199" i="1"/>
  <c r="D214" i="1" s="1"/>
  <c r="D197" i="1"/>
  <c r="D212" i="1" s="1"/>
  <c r="D200" i="1"/>
  <c r="D215" i="1" s="1"/>
  <c r="D202" i="1"/>
  <c r="D217" i="1" s="1"/>
  <c r="D198" i="1"/>
  <c r="D213" i="1" s="1"/>
  <c r="D224" i="1" l="1"/>
  <c r="D233" i="1" s="1"/>
  <c r="D225" i="1"/>
  <c r="D234" i="1" s="1"/>
  <c r="D226" i="1"/>
  <c r="D235" i="1" s="1"/>
  <c r="D223" i="1"/>
  <c r="D232" i="1" s="1"/>
  <c r="D230" i="1"/>
  <c r="D239" i="1" s="1"/>
  <c r="D228" i="1"/>
  <c r="D237" i="1" s="1"/>
  <c r="D229" i="1"/>
  <c r="D238" i="1" s="1"/>
  <c r="D227" i="1"/>
  <c r="D236" i="1" s="1"/>
  <c r="D244" i="1" l="1"/>
  <c r="D249" i="1" s="1"/>
  <c r="D262" i="1" s="1"/>
  <c r="D247" i="1"/>
  <c r="D252" i="1" s="1"/>
  <c r="D246" i="1"/>
  <c r="D251" i="1" s="1"/>
  <c r="D245" i="1"/>
  <c r="D250" i="1" s="1"/>
  <c r="D257" i="1" l="1"/>
  <c r="D267" i="1"/>
  <c r="D294" i="1" s="1"/>
  <c r="D268" i="1"/>
  <c r="D295" i="1" s="1"/>
  <c r="D274" i="1"/>
  <c r="D277" i="1" s="1"/>
  <c r="D269" i="1"/>
  <c r="D296" i="1" s="1"/>
  <c r="D275" i="1"/>
  <c r="D278" i="1" s="1"/>
  <c r="D288" i="1" l="1"/>
  <c r="D303" i="1" s="1"/>
  <c r="D284" i="1"/>
  <c r="D299" i="1" s="1"/>
  <c r="D286" i="1"/>
  <c r="D301" i="1" s="1"/>
  <c r="D283" i="1"/>
  <c r="D298" i="1" s="1"/>
  <c r="D285" i="1"/>
  <c r="D300" i="1" s="1"/>
  <c r="D287" i="1"/>
  <c r="D302" i="1" s="1"/>
  <c r="D310" i="1" l="1"/>
  <c r="D319" i="1" s="1"/>
  <c r="D313" i="1"/>
  <c r="D322" i="1" s="1"/>
  <c r="D316" i="1"/>
  <c r="D325" i="1" s="1"/>
  <c r="D314" i="1"/>
  <c r="D323" i="1" s="1"/>
  <c r="D315" i="1"/>
  <c r="D324" i="1" s="1"/>
  <c r="D312" i="1"/>
  <c r="D321" i="1" s="1"/>
  <c r="D309" i="1"/>
  <c r="D318" i="1" s="1"/>
  <c r="D311" i="1"/>
  <c r="D320" i="1" s="1"/>
  <c r="D331" i="1" l="1"/>
  <c r="D336" i="1" s="1"/>
  <c r="D332" i="1"/>
  <c r="D337" i="1" s="1"/>
  <c r="D333" i="1"/>
  <c r="D338" i="1" s="1"/>
  <c r="D330" i="1"/>
  <c r="D335" i="1" s="1"/>
  <c r="D348" i="1" l="1"/>
  <c r="D343" i="1"/>
  <c r="D353" i="1" l="1"/>
  <c r="D380" i="1" s="1"/>
  <c r="D360" i="1"/>
  <c r="D363" i="1" s="1"/>
  <c r="D355" i="1"/>
  <c r="D382" i="1" s="1"/>
  <c r="D361" i="1"/>
  <c r="D364" i="1" s="1"/>
  <c r="D354" i="1"/>
  <c r="D381" i="1" s="1"/>
  <c r="D372" i="1" l="1"/>
  <c r="D387" i="1" s="1"/>
  <c r="D370" i="1"/>
  <c r="D385" i="1" s="1"/>
  <c r="D374" i="1"/>
  <c r="D389" i="1" s="1"/>
  <c r="D369" i="1"/>
  <c r="D384" i="1" s="1"/>
  <c r="D373" i="1"/>
  <c r="D388" i="1" s="1"/>
  <c r="D371" i="1"/>
  <c r="D386" i="1" s="1"/>
  <c r="D400" i="1" l="1"/>
  <c r="D409" i="1" s="1"/>
  <c r="D401" i="1"/>
  <c r="D410" i="1" s="1"/>
  <c r="D399" i="1"/>
  <c r="D408" i="1" s="1"/>
  <c r="D402" i="1"/>
  <c r="D411" i="1" s="1"/>
  <c r="D396" i="1"/>
  <c r="D405" i="1" s="1"/>
  <c r="D397" i="1"/>
  <c r="D406" i="1" s="1"/>
  <c r="D395" i="1"/>
  <c r="D404" i="1" s="1"/>
  <c r="D398" i="1"/>
  <c r="D407" i="1" s="1"/>
  <c r="D418" i="1" l="1"/>
  <c r="D423" i="1" s="1"/>
  <c r="D417" i="1"/>
  <c r="D422" i="1" s="1"/>
  <c r="D419" i="1"/>
  <c r="D424" i="1" s="1"/>
  <c r="D416" i="1"/>
  <c r="D421" i="1" s="1"/>
  <c r="D434" i="1" l="1"/>
  <c r="D429" i="1"/>
  <c r="D439" i="1" l="1"/>
  <c r="D466" i="1" s="1"/>
  <c r="D524" i="1" s="1"/>
  <c r="D441" i="1"/>
  <c r="D468" i="1" s="1"/>
  <c r="D526" i="1" s="1"/>
  <c r="D446" i="1"/>
  <c r="D449" i="1" s="1"/>
  <c r="D440" i="1"/>
  <c r="D467" i="1" s="1"/>
  <c r="D525" i="1" s="1"/>
  <c r="D447" i="1"/>
  <c r="D450" i="1" s="1"/>
  <c r="D460" i="1" l="1"/>
  <c r="D475" i="1" s="1"/>
  <c r="D523" i="1" s="1"/>
  <c r="D458" i="1"/>
  <c r="D473" i="1" s="1"/>
  <c r="D521" i="1" s="1"/>
  <c r="D456" i="1"/>
  <c r="D471" i="1" s="1"/>
  <c r="D519" i="1" s="1"/>
  <c r="D459" i="1"/>
  <c r="D474" i="1" s="1"/>
  <c r="D522" i="1" s="1"/>
  <c r="D457" i="1"/>
  <c r="D472" i="1" s="1"/>
  <c r="D520" i="1" s="1"/>
  <c r="D455" i="1"/>
  <c r="D470" i="1" s="1"/>
  <c r="D518" i="1" s="1"/>
  <c r="D481" i="1" l="1"/>
  <c r="D490" i="1" s="1"/>
  <c r="D482" i="1"/>
  <c r="D491" i="1" s="1"/>
  <c r="D483" i="1"/>
  <c r="D492" i="1" s="1"/>
  <c r="D484" i="1"/>
  <c r="D493" i="1" s="1"/>
  <c r="D488" i="1"/>
  <c r="D497" i="1" s="1"/>
  <c r="D485" i="1"/>
  <c r="D494" i="1" s="1"/>
  <c r="D486" i="1"/>
  <c r="D495" i="1" s="1"/>
  <c r="D487" i="1"/>
  <c r="D496" i="1" s="1"/>
  <c r="D503" i="1" l="1"/>
  <c r="D508" i="1" s="1"/>
  <c r="D502" i="1"/>
  <c r="D507" i="1" s="1"/>
  <c r="D505" i="1"/>
  <c r="D510" i="1" s="1"/>
  <c r="D504" i="1"/>
  <c r="D509" i="1" s="1"/>
  <c r="D515" i="1" l="1"/>
</calcChain>
</file>

<file path=xl/sharedStrings.xml><?xml version="1.0" encoding="utf-8"?>
<sst xmlns="http://schemas.openxmlformats.org/spreadsheetml/2006/main" count="402" uniqueCount="91">
  <si>
    <t>No</t>
  </si>
  <si>
    <t>Ya</t>
  </si>
  <si>
    <t>Tidak</t>
  </si>
  <si>
    <t>Melakukan Normalisasi</t>
  </si>
  <si>
    <t>Nilai Terkecil</t>
  </si>
  <si>
    <t>Nilai Terbesar</t>
  </si>
  <si>
    <t>Ya =</t>
  </si>
  <si>
    <t>Tidak =</t>
  </si>
  <si>
    <t>V11 =</t>
  </si>
  <si>
    <t>V21 =</t>
  </si>
  <si>
    <t>V12 =</t>
  </si>
  <si>
    <t>V22 =</t>
  </si>
  <si>
    <t>W11 =</t>
  </si>
  <si>
    <t>W21 =</t>
  </si>
  <si>
    <t>V01 =</t>
  </si>
  <si>
    <t>V02 =</t>
  </si>
  <si>
    <t>W01 =</t>
  </si>
  <si>
    <t>Menentukan bobot secara acak</t>
  </si>
  <si>
    <t>Menentukan bias secara acak</t>
  </si>
  <si>
    <t>Z_in11 =</t>
  </si>
  <si>
    <t>Z_in12 =</t>
  </si>
  <si>
    <t>Z_in13 =</t>
  </si>
  <si>
    <t>Z_in14 =</t>
  </si>
  <si>
    <t>Z_in21 =</t>
  </si>
  <si>
    <t>Z_in22 =</t>
  </si>
  <si>
    <t>Z_in23 =</t>
  </si>
  <si>
    <t>Z_in24 =</t>
  </si>
  <si>
    <t>Z11 =</t>
  </si>
  <si>
    <t>Z14 =</t>
  </si>
  <si>
    <t>Z13 =</t>
  </si>
  <si>
    <t>Z12 =</t>
  </si>
  <si>
    <t>Z21 =</t>
  </si>
  <si>
    <t>Z22 =</t>
  </si>
  <si>
    <t>Z23 =</t>
  </si>
  <si>
    <t>Z24 =</t>
  </si>
  <si>
    <t>y_in11 =</t>
  </si>
  <si>
    <t>y_in12 =</t>
  </si>
  <si>
    <t>y_in13 =</t>
  </si>
  <si>
    <t>y_in14 =</t>
  </si>
  <si>
    <t>y11 =</t>
  </si>
  <si>
    <t>y12 =</t>
  </si>
  <si>
    <t>y13 =</t>
  </si>
  <si>
    <t>y14 =</t>
  </si>
  <si>
    <t>delta_1 =</t>
  </si>
  <si>
    <t>delta_2 =</t>
  </si>
  <si>
    <t>MSE =</t>
  </si>
  <si>
    <t>alfa = 0,2</t>
  </si>
  <si>
    <t>delta_W01 =</t>
  </si>
  <si>
    <t>delta_W11 =</t>
  </si>
  <si>
    <t>delta_W21 =</t>
  </si>
  <si>
    <t>delta_in1 =</t>
  </si>
  <si>
    <t>delta_in2 =</t>
  </si>
  <si>
    <t>delta_V01 =</t>
  </si>
  <si>
    <t>delta_V02 =</t>
  </si>
  <si>
    <t>delta_V11 =</t>
  </si>
  <si>
    <t>delta_V12 =</t>
  </si>
  <si>
    <t>delta_V21 =</t>
  </si>
  <si>
    <t>delta_V22 =</t>
  </si>
  <si>
    <t>Step 1</t>
  </si>
  <si>
    <t>Step 0</t>
  </si>
  <si>
    <t>Menghitung semua output/keluaran di unit tersembunyi</t>
  </si>
  <si>
    <t>Menghitung semua output/keluaran jaringan di unit Y</t>
  </si>
  <si>
    <t>Step 2</t>
  </si>
  <si>
    <t>Step 3</t>
  </si>
  <si>
    <t>Step 4</t>
  </si>
  <si>
    <t>Step 5</t>
  </si>
  <si>
    <t xml:space="preserve">Menghitung suku perubahan bobot Wjk </t>
  </si>
  <si>
    <t>Menghitung suku perubahan bobot Vij</t>
  </si>
  <si>
    <t>Step 6</t>
  </si>
  <si>
    <t>Menghitung semua perubahan bobot</t>
  </si>
  <si>
    <t>perubahan bobot garis yang menuju ke unit keluaran:</t>
  </si>
  <si>
    <t>perubahan bobot garis yang menuju ke unit tersembunyi:</t>
  </si>
  <si>
    <t>Memeriksa stopping, jika telah memenuhi maka tidak perlu melanjutkan ke step 4 (selesai)</t>
  </si>
  <si>
    <t>Menghitung kesalahan/error disetiap unit keluaran Y</t>
  </si>
  <si>
    <t>Menghitung kesalahan/error disetiap unit tersembunyi</t>
  </si>
  <si>
    <t>Iterasi ke-1</t>
  </si>
  <si>
    <t>Iterasi ke-2</t>
  </si>
  <si>
    <t>Iterasi ke-3</t>
  </si>
  <si>
    <t>Iterasi ke-4</t>
  </si>
  <si>
    <t>Iterasi ke-5</t>
  </si>
  <si>
    <t>Sebelum pelatihan, harus ditentukan terlebih dahulu stopping conditionnya. Misalnya dihentikan jika error telah mencapai 0,50 atau iterasinya telah mencapai 5.</t>
  </si>
  <si>
    <t>Karena sudah mencapai iterasi ke-5 maka berhenti dan didapatkan hasil :</t>
  </si>
  <si>
    <t>Test 1</t>
  </si>
  <si>
    <t>Test 2</t>
  </si>
  <si>
    <t>Lolos</t>
  </si>
  <si>
    <t xml:space="preserve">Nama </t>
  </si>
  <si>
    <t>Dimas</t>
  </si>
  <si>
    <t>Roy</t>
  </si>
  <si>
    <t>Agus</t>
  </si>
  <si>
    <t>Rois</t>
  </si>
  <si>
    <t>Rumus Untuk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</si>
</sst>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1" fillId="0" borderId="10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1058299</xdr:colOff>
      <xdr:row>11</xdr:row>
      <xdr:rowOff>30442</xdr:rowOff>
    </xdr:from>
    <xdr:to>
      <xdr:col>10</xdr:col>
      <xdr:colOff>25251</xdr:colOff>
      <xdr:row>18</xdr:row>
      <xdr:rowOff>85036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858B8-B958-1320-4796-980151BC4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0030" y="2179673"/>
          <a:ext cx="3680606" cy="1422286"/>
        </a:xfrm>
        <a:prstGeom prst="rect">
          <a:avLst/>
        </a:prstGeom>
      </xdr:spPr>
    </xdr:pic>
    <xdr:clientData/>
  </xdr:twoCellAnchor>
  <xdr:twoCellAnchor editAs="oneCell">
    <xdr:from>
      <xdr:col>5</xdr:col>
      <xdr:colOff>3438</xdr:colOff>
      <xdr:row>34</xdr:row>
      <xdr:rowOff>4868</xdr:rowOff>
    </xdr:from>
    <xdr:to>
      <xdr:col>7</xdr:col>
      <xdr:colOff>725216</xdr:colOff>
      <xdr:row>46</xdr:row>
      <xdr:rowOff>17039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81D914-A0E4-49CC-9870-998C3F826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616" y="4927481"/>
          <a:ext cx="3031152" cy="2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1055</xdr:colOff>
      <xdr:row>48</xdr:row>
      <xdr:rowOff>6002</xdr:rowOff>
    </xdr:from>
    <xdr:to>
      <xdr:col>7</xdr:col>
      <xdr:colOff>124524</xdr:colOff>
      <xdr:row>52</xdr:row>
      <xdr:rowOff>20113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DAF464-333D-6CB8-3958-88D10783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83055" y="7386002"/>
          <a:ext cx="2433469" cy="734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5148</xdr:colOff>
      <xdr:row>69</xdr:row>
      <xdr:rowOff>0</xdr:rowOff>
    </xdr:from>
    <xdr:to>
      <xdr:col>6</xdr:col>
      <xdr:colOff>695067</xdr:colOff>
      <xdr:row>72</xdr:row>
      <xdr:rowOff>164259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1A0CDC5-CE7B-93A3-A2C3-DE57296F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84472" y="11491784"/>
          <a:ext cx="2044014" cy="720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5150</xdr:colOff>
      <xdr:row>76</xdr:row>
      <xdr:rowOff>5147</xdr:rowOff>
    </xdr:from>
    <xdr:to>
      <xdr:col>6</xdr:col>
      <xdr:colOff>396447</xdr:colOff>
      <xdr:row>77</xdr:row>
      <xdr:rowOff>127593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34DD0F1-4E8A-163B-EBF6-5E5DF9CFD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84474" y="12794390"/>
          <a:ext cx="1745392" cy="307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5151</xdr:colOff>
      <xdr:row>76</xdr:row>
      <xdr:rowOff>5148</xdr:rowOff>
    </xdr:from>
    <xdr:to>
      <xdr:col>7</xdr:col>
      <xdr:colOff>532470</xdr:colOff>
      <xdr:row>78</xdr:row>
      <xdr:rowOff>149310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0A1862-4189-D560-1468-F7669385F3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84475" y="12794391"/>
          <a:ext cx="2833914" cy="5148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184727</xdr:rowOff>
    </xdr:from>
    <xdr:to>
      <xdr:col>7</xdr:col>
      <xdr:colOff>317500</xdr:colOff>
      <xdr:row>89</xdr:row>
      <xdr:rowOff>51111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375477-BC2E-43FD-BDC9-C01BA1AF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91182" y="13854545"/>
          <a:ext cx="2626591" cy="420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</xdr:row>
      <xdr:rowOff>184727</xdr:rowOff>
    </xdr:from>
    <xdr:to>
      <xdr:col>10</xdr:col>
      <xdr:colOff>283176</xdr:colOff>
      <xdr:row>89</xdr:row>
      <xdr:rowOff>179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9922F52-8E7C-41D7-A428-A497704AAA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91182" y="13854545"/>
          <a:ext cx="5109176" cy="36945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6</xdr:col>
      <xdr:colOff>244865</xdr:colOff>
      <xdr:row>94</xdr:row>
      <xdr:rowOff>2559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1736F6-29FE-295F-FF69-78CD7836A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7726" y="16419095"/>
          <a:ext cx="1600423" cy="3715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1</xdr:rowOff>
    </xdr:from>
    <xdr:to>
      <xdr:col>6</xdr:col>
      <xdr:colOff>309327</xdr:colOff>
      <xdr:row>102</xdr:row>
      <xdr:rowOff>123401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CA8804-FA22-BE3F-E926-8E974772E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96554" y="16839447"/>
          <a:ext cx="1667347" cy="6666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9</xdr:col>
      <xdr:colOff>86513</xdr:colOff>
      <xdr:row>106</xdr:row>
      <xdr:rowOff>85598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9D4E308-8323-202E-F572-69D8F6C9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96554" y="17744792"/>
          <a:ext cx="4296375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7</xdr:col>
      <xdr:colOff>641287</xdr:colOff>
      <xdr:row>119</xdr:row>
      <xdr:rowOff>116830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56DE8EE-4554-F6C5-6D12-40A2DE1F8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96554" y="20279762"/>
          <a:ext cx="2949921" cy="2978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6</xdr:col>
      <xdr:colOff>52812</xdr:colOff>
      <xdr:row>110</xdr:row>
      <xdr:rowOff>424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7B882B-1900-4251-B2FD-6CD7B29C0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96554" y="18469069"/>
          <a:ext cx="1410832" cy="3617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7</xdr:col>
      <xdr:colOff>657816</xdr:colOff>
      <xdr:row>126</xdr:row>
      <xdr:rowOff>165981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0A2861-976E-BA8D-3C0A-A2AC18C5C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96554" y="21366178"/>
          <a:ext cx="2966450" cy="347050"/>
        </a:xfrm>
        <a:prstGeom prst="rect">
          <a:avLst/>
        </a:prstGeom>
      </xdr:spPr>
    </xdr:pic>
    <xdr:clientData/>
  </xdr:twoCellAnchor>
  <xdr:oneCellAnchor>
    <xdr:from>
      <xdr:col>5</xdr:col>
      <xdr:colOff>1055</xdr:colOff>
      <xdr:row>134</xdr:row>
      <xdr:rowOff>6002</xdr:rowOff>
    </xdr:from>
    <xdr:ext cx="2432103" cy="738388"/>
    <xdr:pic>
      <xdr:nvPicPr>
        <xdr:cNvPr id="18" name="Picture 17">
          <a:extLst>
            <a:ext uri="{FF2B5EF4-FFF2-40B4-BE49-F238E27FC236}">
              <a16:creationId xmlns:a16="http://schemas.microsoft.com/office/drawing/2014/main" id="{015C6963-644B-49DF-9121-969DDF5A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97609" y="7429844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5</xdr:col>
      <xdr:colOff>0</xdr:colOff>
      <xdr:row>59</xdr:row>
      <xdr:rowOff>0</xdr:rowOff>
    </xdr:from>
    <xdr:to>
      <xdr:col>6</xdr:col>
      <xdr:colOff>139526</xdr:colOff>
      <xdr:row>60</xdr:row>
      <xdr:rowOff>119552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C9C37AA-B4EE-4F98-8ED4-B8961B06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96554" y="9415604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8</xdr:col>
      <xdr:colOff>2490</xdr:colOff>
      <xdr:row>62</xdr:row>
      <xdr:rowOff>40951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1EFCA09-82AF-4307-A8E3-B10038D82C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96554" y="9415604"/>
          <a:ext cx="3254099" cy="58415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145</xdr:row>
      <xdr:rowOff>0</xdr:rowOff>
    </xdr:from>
    <xdr:ext cx="1497546" cy="300621"/>
    <xdr:pic>
      <xdr:nvPicPr>
        <xdr:cNvPr id="26" name="Picture 25">
          <a:extLst>
            <a:ext uri="{FF2B5EF4-FFF2-40B4-BE49-F238E27FC236}">
              <a16:creationId xmlns:a16="http://schemas.microsoft.com/office/drawing/2014/main" id="{5E900733-2B88-43C7-8F17-07FF54C7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96554" y="24806495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3254099" cy="584159"/>
    <xdr:pic>
      <xdr:nvPicPr>
        <xdr:cNvPr id="27" name="Picture 26">
          <a:extLst>
            <a:ext uri="{FF2B5EF4-FFF2-40B4-BE49-F238E27FC236}">
              <a16:creationId xmlns:a16="http://schemas.microsoft.com/office/drawing/2014/main" id="{E94C725B-7AD3-44CF-A530-1873151B55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96554" y="24806495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155</xdr:row>
      <xdr:rowOff>0</xdr:rowOff>
    </xdr:from>
    <xdr:ext cx="2050048" cy="705034"/>
    <xdr:pic>
      <xdr:nvPicPr>
        <xdr:cNvPr id="28" name="Picture 27">
          <a:extLst>
            <a:ext uri="{FF2B5EF4-FFF2-40B4-BE49-F238E27FC236}">
              <a16:creationId xmlns:a16="http://schemas.microsoft.com/office/drawing/2014/main" id="{7B813BB8-257A-4E7A-BA47-5719F1BCA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12437806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162</xdr:row>
      <xdr:rowOff>5147</xdr:rowOff>
    </xdr:from>
    <xdr:ext cx="1751426" cy="302704"/>
    <xdr:pic>
      <xdr:nvPicPr>
        <xdr:cNvPr id="29" name="Picture 28">
          <a:extLst>
            <a:ext uri="{FF2B5EF4-FFF2-40B4-BE49-F238E27FC236}">
              <a16:creationId xmlns:a16="http://schemas.microsoft.com/office/drawing/2014/main" id="{6AC30086-1ECF-477D-AA44-00E44D21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13704760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162</xdr:row>
      <xdr:rowOff>5148</xdr:rowOff>
    </xdr:from>
    <xdr:ext cx="2837900" cy="504678"/>
    <xdr:pic>
      <xdr:nvPicPr>
        <xdr:cNvPr id="30" name="Picture 29">
          <a:extLst>
            <a:ext uri="{FF2B5EF4-FFF2-40B4-BE49-F238E27FC236}">
              <a16:creationId xmlns:a16="http://schemas.microsoft.com/office/drawing/2014/main" id="{6B997B25-83C4-4AAF-9A9D-C030B4A960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13704761"/>
          <a:ext cx="2837900" cy="504678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82</xdr:row>
      <xdr:rowOff>0</xdr:rowOff>
    </xdr:from>
    <xdr:to>
      <xdr:col>10</xdr:col>
      <xdr:colOff>246414</xdr:colOff>
      <xdr:row>84</xdr:row>
      <xdr:rowOff>160422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24BBA67-5735-4872-91AC-B7D305336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14781161"/>
          <a:ext cx="5064220" cy="520938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168</xdr:row>
      <xdr:rowOff>0</xdr:rowOff>
    </xdr:from>
    <xdr:ext cx="5064220" cy="520938"/>
    <xdr:pic>
      <xdr:nvPicPr>
        <xdr:cNvPr id="33" name="Picture 32">
          <a:extLst>
            <a:ext uri="{FF2B5EF4-FFF2-40B4-BE49-F238E27FC236}">
              <a16:creationId xmlns:a16="http://schemas.microsoft.com/office/drawing/2014/main" id="{9B39FE74-846A-445A-A9A5-21F7475F3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30463613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172</xdr:row>
      <xdr:rowOff>184727</xdr:rowOff>
    </xdr:from>
    <xdr:ext cx="2628081" cy="407158"/>
    <xdr:pic>
      <xdr:nvPicPr>
        <xdr:cNvPr id="42" name="Picture 41">
          <a:extLst>
            <a:ext uri="{FF2B5EF4-FFF2-40B4-BE49-F238E27FC236}">
              <a16:creationId xmlns:a16="http://schemas.microsoft.com/office/drawing/2014/main" id="{7A495DA2-8949-4CDB-9644-606460C9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15686921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172</xdr:row>
      <xdr:rowOff>184727</xdr:rowOff>
    </xdr:from>
    <xdr:ext cx="5100982" cy="356226"/>
    <xdr:pic>
      <xdr:nvPicPr>
        <xdr:cNvPr id="43" name="Picture 42">
          <a:extLst>
            <a:ext uri="{FF2B5EF4-FFF2-40B4-BE49-F238E27FC236}">
              <a16:creationId xmlns:a16="http://schemas.microsoft.com/office/drawing/2014/main" id="{71A2037B-8979-4F50-877A-847768A347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15686921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178</xdr:row>
      <xdr:rowOff>0</xdr:rowOff>
    </xdr:from>
    <xdr:ext cx="1604994" cy="363075"/>
    <xdr:pic>
      <xdr:nvPicPr>
        <xdr:cNvPr id="44" name="Picture 43">
          <a:extLst>
            <a:ext uri="{FF2B5EF4-FFF2-40B4-BE49-F238E27FC236}">
              <a16:creationId xmlns:a16="http://schemas.microsoft.com/office/drawing/2014/main" id="{74B10720-548C-4EEE-95D3-15FF74D5C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16583742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185</xdr:row>
      <xdr:rowOff>1</xdr:rowOff>
    </xdr:from>
    <xdr:ext cx="1669456" cy="664175"/>
    <xdr:pic>
      <xdr:nvPicPr>
        <xdr:cNvPr id="45" name="Picture 44">
          <a:extLst>
            <a:ext uri="{FF2B5EF4-FFF2-40B4-BE49-F238E27FC236}">
              <a16:creationId xmlns:a16="http://schemas.microsoft.com/office/drawing/2014/main" id="{4D454912-11C5-43A4-8341-8EC695FA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17845549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190</xdr:row>
      <xdr:rowOff>0</xdr:rowOff>
    </xdr:from>
    <xdr:ext cx="4297997" cy="446114"/>
    <xdr:pic>
      <xdr:nvPicPr>
        <xdr:cNvPr id="46" name="Picture 45">
          <a:extLst>
            <a:ext uri="{FF2B5EF4-FFF2-40B4-BE49-F238E27FC236}">
              <a16:creationId xmlns:a16="http://schemas.microsoft.com/office/drawing/2014/main" id="{930B950A-5F46-4EF9-ACC3-B6A3060B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18746839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204</xdr:row>
      <xdr:rowOff>0</xdr:rowOff>
    </xdr:from>
    <xdr:ext cx="2951868" cy="297088"/>
    <xdr:pic>
      <xdr:nvPicPr>
        <xdr:cNvPr id="47" name="Picture 46">
          <a:extLst>
            <a:ext uri="{FF2B5EF4-FFF2-40B4-BE49-F238E27FC236}">
              <a16:creationId xmlns:a16="http://schemas.microsoft.com/office/drawing/2014/main" id="{E8519A2A-6E11-4ABA-8D5A-D8860748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21270452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194</xdr:row>
      <xdr:rowOff>0</xdr:rowOff>
    </xdr:from>
    <xdr:ext cx="1412941" cy="360940"/>
    <xdr:pic>
      <xdr:nvPicPr>
        <xdr:cNvPr id="48" name="Picture 47">
          <a:extLst>
            <a:ext uri="{FF2B5EF4-FFF2-40B4-BE49-F238E27FC236}">
              <a16:creationId xmlns:a16="http://schemas.microsoft.com/office/drawing/2014/main" id="{A132C49D-1B4C-4392-ABDE-AFD7622D9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19467871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211</xdr:row>
      <xdr:rowOff>0</xdr:rowOff>
    </xdr:from>
    <xdr:ext cx="2968397" cy="346239"/>
    <xdr:pic>
      <xdr:nvPicPr>
        <xdr:cNvPr id="49" name="Picture 48">
          <a:extLst>
            <a:ext uri="{FF2B5EF4-FFF2-40B4-BE49-F238E27FC236}">
              <a16:creationId xmlns:a16="http://schemas.microsoft.com/office/drawing/2014/main" id="{79B932B8-E163-435D-815D-E538D8AE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22532258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220</xdr:row>
      <xdr:rowOff>6002</xdr:rowOff>
    </xdr:from>
    <xdr:ext cx="2432103" cy="738388"/>
    <xdr:pic>
      <xdr:nvPicPr>
        <xdr:cNvPr id="50" name="Picture 49">
          <a:extLst>
            <a:ext uri="{FF2B5EF4-FFF2-40B4-BE49-F238E27FC236}">
              <a16:creationId xmlns:a16="http://schemas.microsoft.com/office/drawing/2014/main" id="{3A4FE6FE-F603-4C21-B3BE-4A68C18E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24160583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231</xdr:row>
      <xdr:rowOff>0</xdr:rowOff>
    </xdr:from>
    <xdr:ext cx="1497546" cy="300621"/>
    <xdr:pic>
      <xdr:nvPicPr>
        <xdr:cNvPr id="51" name="Picture 50">
          <a:extLst>
            <a:ext uri="{FF2B5EF4-FFF2-40B4-BE49-F238E27FC236}">
              <a16:creationId xmlns:a16="http://schemas.microsoft.com/office/drawing/2014/main" id="{537595E4-E6ED-44D7-8656-BFC068DB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26137419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231</xdr:row>
      <xdr:rowOff>0</xdr:rowOff>
    </xdr:from>
    <xdr:ext cx="3254099" cy="584159"/>
    <xdr:pic>
      <xdr:nvPicPr>
        <xdr:cNvPr id="52" name="Picture 51">
          <a:extLst>
            <a:ext uri="{FF2B5EF4-FFF2-40B4-BE49-F238E27FC236}">
              <a16:creationId xmlns:a16="http://schemas.microsoft.com/office/drawing/2014/main" id="{88A2D523-283D-43F7-8CA7-BB756F199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26137419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241</xdr:row>
      <xdr:rowOff>0</xdr:rowOff>
    </xdr:from>
    <xdr:ext cx="2050048" cy="705034"/>
    <xdr:pic>
      <xdr:nvPicPr>
        <xdr:cNvPr id="53" name="Picture 52">
          <a:extLst>
            <a:ext uri="{FF2B5EF4-FFF2-40B4-BE49-F238E27FC236}">
              <a16:creationId xmlns:a16="http://schemas.microsoft.com/office/drawing/2014/main" id="{6B0E693F-1448-47B9-80E8-251781799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27940000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248</xdr:row>
      <xdr:rowOff>5147</xdr:rowOff>
    </xdr:from>
    <xdr:ext cx="1751426" cy="302704"/>
    <xdr:pic>
      <xdr:nvPicPr>
        <xdr:cNvPr id="54" name="Picture 53">
          <a:extLst>
            <a:ext uri="{FF2B5EF4-FFF2-40B4-BE49-F238E27FC236}">
              <a16:creationId xmlns:a16="http://schemas.microsoft.com/office/drawing/2014/main" id="{BDE01DEE-232B-449A-9EFE-1AB08713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29206953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248</xdr:row>
      <xdr:rowOff>5148</xdr:rowOff>
    </xdr:from>
    <xdr:ext cx="2837900" cy="504678"/>
    <xdr:pic>
      <xdr:nvPicPr>
        <xdr:cNvPr id="55" name="Picture 54">
          <a:extLst>
            <a:ext uri="{FF2B5EF4-FFF2-40B4-BE49-F238E27FC236}">
              <a16:creationId xmlns:a16="http://schemas.microsoft.com/office/drawing/2014/main" id="{DB9FF47C-E4E3-4D17-ABEF-E8F1D5ED32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29206954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254</xdr:row>
      <xdr:rowOff>0</xdr:rowOff>
    </xdr:from>
    <xdr:ext cx="5064220" cy="520938"/>
    <xdr:pic>
      <xdr:nvPicPr>
        <xdr:cNvPr id="56" name="Picture 55">
          <a:extLst>
            <a:ext uri="{FF2B5EF4-FFF2-40B4-BE49-F238E27FC236}">
              <a16:creationId xmlns:a16="http://schemas.microsoft.com/office/drawing/2014/main" id="{F947E145-8DB7-4F4F-95C5-34BC5B62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61075" y="46819301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259</xdr:row>
      <xdr:rowOff>4469</xdr:rowOff>
    </xdr:from>
    <xdr:ext cx="2628081" cy="407158"/>
    <xdr:pic>
      <xdr:nvPicPr>
        <xdr:cNvPr id="72" name="Picture 71">
          <a:extLst>
            <a:ext uri="{FF2B5EF4-FFF2-40B4-BE49-F238E27FC236}">
              <a16:creationId xmlns:a16="http://schemas.microsoft.com/office/drawing/2014/main" id="{9CC49809-40BF-42F8-A29A-C0164DB8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31189114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259</xdr:row>
      <xdr:rowOff>4469</xdr:rowOff>
    </xdr:from>
    <xdr:ext cx="5100982" cy="356226"/>
    <xdr:pic>
      <xdr:nvPicPr>
        <xdr:cNvPr id="73" name="Picture 72">
          <a:extLst>
            <a:ext uri="{FF2B5EF4-FFF2-40B4-BE49-F238E27FC236}">
              <a16:creationId xmlns:a16="http://schemas.microsoft.com/office/drawing/2014/main" id="{92C22D1C-6D26-4ED4-AA97-108A2ADC5F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31189114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264</xdr:row>
      <xdr:rowOff>0</xdr:rowOff>
    </xdr:from>
    <xdr:ext cx="1604994" cy="363075"/>
    <xdr:pic>
      <xdr:nvPicPr>
        <xdr:cNvPr id="74" name="Picture 73">
          <a:extLst>
            <a:ext uri="{FF2B5EF4-FFF2-40B4-BE49-F238E27FC236}">
              <a16:creationId xmlns:a16="http://schemas.microsoft.com/office/drawing/2014/main" id="{B8566DBB-05F9-4DB3-AE84-DFF0566F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32085935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271</xdr:row>
      <xdr:rowOff>1</xdr:rowOff>
    </xdr:from>
    <xdr:ext cx="1669456" cy="664175"/>
    <xdr:pic>
      <xdr:nvPicPr>
        <xdr:cNvPr id="75" name="Picture 74">
          <a:extLst>
            <a:ext uri="{FF2B5EF4-FFF2-40B4-BE49-F238E27FC236}">
              <a16:creationId xmlns:a16="http://schemas.microsoft.com/office/drawing/2014/main" id="{E0E24064-8ACE-45F9-9007-72241AE9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33347743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4297997" cy="446114"/>
    <xdr:pic>
      <xdr:nvPicPr>
        <xdr:cNvPr id="76" name="Picture 75">
          <a:extLst>
            <a:ext uri="{FF2B5EF4-FFF2-40B4-BE49-F238E27FC236}">
              <a16:creationId xmlns:a16="http://schemas.microsoft.com/office/drawing/2014/main" id="{A61F856B-6D9C-4F63-9AEE-4D6E8A4AE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34249032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290</xdr:row>
      <xdr:rowOff>0</xdr:rowOff>
    </xdr:from>
    <xdr:ext cx="2951868" cy="297088"/>
    <xdr:pic>
      <xdr:nvPicPr>
        <xdr:cNvPr id="77" name="Picture 76">
          <a:extLst>
            <a:ext uri="{FF2B5EF4-FFF2-40B4-BE49-F238E27FC236}">
              <a16:creationId xmlns:a16="http://schemas.microsoft.com/office/drawing/2014/main" id="{778B4662-3AE1-4464-87A5-770E9C02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36772645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280</xdr:row>
      <xdr:rowOff>0</xdr:rowOff>
    </xdr:from>
    <xdr:ext cx="1412941" cy="360940"/>
    <xdr:pic>
      <xdr:nvPicPr>
        <xdr:cNvPr id="78" name="Picture 77">
          <a:extLst>
            <a:ext uri="{FF2B5EF4-FFF2-40B4-BE49-F238E27FC236}">
              <a16:creationId xmlns:a16="http://schemas.microsoft.com/office/drawing/2014/main" id="{8FA5B193-CE4A-465A-BB71-125204D3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34970065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297</xdr:row>
      <xdr:rowOff>0</xdr:rowOff>
    </xdr:from>
    <xdr:ext cx="2968397" cy="346239"/>
    <xdr:pic>
      <xdr:nvPicPr>
        <xdr:cNvPr id="79" name="Picture 78">
          <a:extLst>
            <a:ext uri="{FF2B5EF4-FFF2-40B4-BE49-F238E27FC236}">
              <a16:creationId xmlns:a16="http://schemas.microsoft.com/office/drawing/2014/main" id="{21F6374C-0BF1-4AB1-8697-E990A8687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38034452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306</xdr:row>
      <xdr:rowOff>6002</xdr:rowOff>
    </xdr:from>
    <xdr:ext cx="2432103" cy="738388"/>
    <xdr:pic>
      <xdr:nvPicPr>
        <xdr:cNvPr id="80" name="Picture 79">
          <a:extLst>
            <a:ext uri="{FF2B5EF4-FFF2-40B4-BE49-F238E27FC236}">
              <a16:creationId xmlns:a16="http://schemas.microsoft.com/office/drawing/2014/main" id="{3A3EEC2D-DC48-45E2-92E0-943096F7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39662776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1497546" cy="300621"/>
    <xdr:pic>
      <xdr:nvPicPr>
        <xdr:cNvPr id="81" name="Picture 80">
          <a:extLst>
            <a:ext uri="{FF2B5EF4-FFF2-40B4-BE49-F238E27FC236}">
              <a16:creationId xmlns:a16="http://schemas.microsoft.com/office/drawing/2014/main" id="{2779C7B8-8054-470F-B376-6132A1F4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41639613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3254099" cy="584159"/>
    <xdr:pic>
      <xdr:nvPicPr>
        <xdr:cNvPr id="82" name="Picture 81">
          <a:extLst>
            <a:ext uri="{FF2B5EF4-FFF2-40B4-BE49-F238E27FC236}">
              <a16:creationId xmlns:a16="http://schemas.microsoft.com/office/drawing/2014/main" id="{511CE3A5-4584-4329-966A-1FC6CE88F2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41639613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327</xdr:row>
      <xdr:rowOff>0</xdr:rowOff>
    </xdr:from>
    <xdr:ext cx="2050048" cy="705034"/>
    <xdr:pic>
      <xdr:nvPicPr>
        <xdr:cNvPr id="83" name="Picture 82">
          <a:extLst>
            <a:ext uri="{FF2B5EF4-FFF2-40B4-BE49-F238E27FC236}">
              <a16:creationId xmlns:a16="http://schemas.microsoft.com/office/drawing/2014/main" id="{05BC8CF4-190C-4D79-87C4-C3413AF5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43442194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334</xdr:row>
      <xdr:rowOff>5147</xdr:rowOff>
    </xdr:from>
    <xdr:ext cx="1751426" cy="302704"/>
    <xdr:pic>
      <xdr:nvPicPr>
        <xdr:cNvPr id="84" name="Picture 83">
          <a:extLst>
            <a:ext uri="{FF2B5EF4-FFF2-40B4-BE49-F238E27FC236}">
              <a16:creationId xmlns:a16="http://schemas.microsoft.com/office/drawing/2014/main" id="{6B6EC547-0BC2-4E02-BEF7-ECDAD890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44709147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334</xdr:row>
      <xdr:rowOff>5148</xdr:rowOff>
    </xdr:from>
    <xdr:ext cx="2837900" cy="504678"/>
    <xdr:pic>
      <xdr:nvPicPr>
        <xdr:cNvPr id="85" name="Picture 84">
          <a:extLst>
            <a:ext uri="{FF2B5EF4-FFF2-40B4-BE49-F238E27FC236}">
              <a16:creationId xmlns:a16="http://schemas.microsoft.com/office/drawing/2014/main" id="{141DC580-D558-4374-8192-CD39DDB02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44709148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340</xdr:row>
      <xdr:rowOff>0</xdr:rowOff>
    </xdr:from>
    <xdr:ext cx="5064220" cy="520938"/>
    <xdr:pic>
      <xdr:nvPicPr>
        <xdr:cNvPr id="86" name="Picture 85">
          <a:extLst>
            <a:ext uri="{FF2B5EF4-FFF2-40B4-BE49-F238E27FC236}">
              <a16:creationId xmlns:a16="http://schemas.microsoft.com/office/drawing/2014/main" id="{3C1660CA-D14F-451F-AC0A-AC578022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45785548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345</xdr:row>
      <xdr:rowOff>4469</xdr:rowOff>
    </xdr:from>
    <xdr:ext cx="2628081" cy="407158"/>
    <xdr:pic>
      <xdr:nvPicPr>
        <xdr:cNvPr id="87" name="Picture 86">
          <a:extLst>
            <a:ext uri="{FF2B5EF4-FFF2-40B4-BE49-F238E27FC236}">
              <a16:creationId xmlns:a16="http://schemas.microsoft.com/office/drawing/2014/main" id="{4666925C-9A07-4FE9-A939-87227E62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46691308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345</xdr:row>
      <xdr:rowOff>4469</xdr:rowOff>
    </xdr:from>
    <xdr:ext cx="5100982" cy="356226"/>
    <xdr:pic>
      <xdr:nvPicPr>
        <xdr:cNvPr id="88" name="Picture 87">
          <a:extLst>
            <a:ext uri="{FF2B5EF4-FFF2-40B4-BE49-F238E27FC236}">
              <a16:creationId xmlns:a16="http://schemas.microsoft.com/office/drawing/2014/main" id="{A7358C60-2BD2-4D1B-B62D-2C6743E6F1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46691308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350</xdr:row>
      <xdr:rowOff>0</xdr:rowOff>
    </xdr:from>
    <xdr:ext cx="1604994" cy="363075"/>
    <xdr:pic>
      <xdr:nvPicPr>
        <xdr:cNvPr id="89" name="Picture 88">
          <a:extLst>
            <a:ext uri="{FF2B5EF4-FFF2-40B4-BE49-F238E27FC236}">
              <a16:creationId xmlns:a16="http://schemas.microsoft.com/office/drawing/2014/main" id="{748B86D7-9AE9-4180-B1A5-DE69BF1D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47588129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357</xdr:row>
      <xdr:rowOff>1</xdr:rowOff>
    </xdr:from>
    <xdr:ext cx="1669456" cy="664175"/>
    <xdr:pic>
      <xdr:nvPicPr>
        <xdr:cNvPr id="90" name="Picture 89">
          <a:extLst>
            <a:ext uri="{FF2B5EF4-FFF2-40B4-BE49-F238E27FC236}">
              <a16:creationId xmlns:a16="http://schemas.microsoft.com/office/drawing/2014/main" id="{1FAB53AB-DB3A-4111-8CB7-1FADF053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48849936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362</xdr:row>
      <xdr:rowOff>0</xdr:rowOff>
    </xdr:from>
    <xdr:ext cx="4297997" cy="446114"/>
    <xdr:pic>
      <xdr:nvPicPr>
        <xdr:cNvPr id="91" name="Picture 90">
          <a:extLst>
            <a:ext uri="{FF2B5EF4-FFF2-40B4-BE49-F238E27FC236}">
              <a16:creationId xmlns:a16="http://schemas.microsoft.com/office/drawing/2014/main" id="{C5965BB4-2178-4087-8375-ABAAA2CE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49751226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376</xdr:row>
      <xdr:rowOff>0</xdr:rowOff>
    </xdr:from>
    <xdr:ext cx="2951868" cy="297088"/>
    <xdr:pic>
      <xdr:nvPicPr>
        <xdr:cNvPr id="92" name="Picture 91">
          <a:extLst>
            <a:ext uri="{FF2B5EF4-FFF2-40B4-BE49-F238E27FC236}">
              <a16:creationId xmlns:a16="http://schemas.microsoft.com/office/drawing/2014/main" id="{D98569B9-5D69-4682-9242-AB1ED500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52274839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366</xdr:row>
      <xdr:rowOff>0</xdr:rowOff>
    </xdr:from>
    <xdr:ext cx="1412941" cy="360940"/>
    <xdr:pic>
      <xdr:nvPicPr>
        <xdr:cNvPr id="93" name="Picture 92">
          <a:extLst>
            <a:ext uri="{FF2B5EF4-FFF2-40B4-BE49-F238E27FC236}">
              <a16:creationId xmlns:a16="http://schemas.microsoft.com/office/drawing/2014/main" id="{3014AA5D-5C18-4406-AA23-33E46C99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50472258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383</xdr:row>
      <xdr:rowOff>0</xdr:rowOff>
    </xdr:from>
    <xdr:ext cx="2968397" cy="346239"/>
    <xdr:pic>
      <xdr:nvPicPr>
        <xdr:cNvPr id="94" name="Picture 93">
          <a:extLst>
            <a:ext uri="{FF2B5EF4-FFF2-40B4-BE49-F238E27FC236}">
              <a16:creationId xmlns:a16="http://schemas.microsoft.com/office/drawing/2014/main" id="{27E54455-BA2C-4589-BAE8-CD3A34C11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53536645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392</xdr:row>
      <xdr:rowOff>6002</xdr:rowOff>
    </xdr:from>
    <xdr:ext cx="2432103" cy="738388"/>
    <xdr:pic>
      <xdr:nvPicPr>
        <xdr:cNvPr id="95" name="Picture 94">
          <a:extLst>
            <a:ext uri="{FF2B5EF4-FFF2-40B4-BE49-F238E27FC236}">
              <a16:creationId xmlns:a16="http://schemas.microsoft.com/office/drawing/2014/main" id="{6210E18E-B3B0-4CB6-9B02-B16ED11A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55164970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1497546" cy="300621"/>
    <xdr:pic>
      <xdr:nvPicPr>
        <xdr:cNvPr id="96" name="Picture 95">
          <a:extLst>
            <a:ext uri="{FF2B5EF4-FFF2-40B4-BE49-F238E27FC236}">
              <a16:creationId xmlns:a16="http://schemas.microsoft.com/office/drawing/2014/main" id="{D724763C-2037-478F-BDA9-7F7B20CC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57141806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3254099" cy="584159"/>
    <xdr:pic>
      <xdr:nvPicPr>
        <xdr:cNvPr id="97" name="Picture 96">
          <a:extLst>
            <a:ext uri="{FF2B5EF4-FFF2-40B4-BE49-F238E27FC236}">
              <a16:creationId xmlns:a16="http://schemas.microsoft.com/office/drawing/2014/main" id="{924DA237-45D3-429E-BC24-AD75DF1692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57141806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413</xdr:row>
      <xdr:rowOff>0</xdr:rowOff>
    </xdr:from>
    <xdr:ext cx="2050048" cy="705034"/>
    <xdr:pic>
      <xdr:nvPicPr>
        <xdr:cNvPr id="98" name="Picture 97">
          <a:extLst>
            <a:ext uri="{FF2B5EF4-FFF2-40B4-BE49-F238E27FC236}">
              <a16:creationId xmlns:a16="http://schemas.microsoft.com/office/drawing/2014/main" id="{13D91C3E-AE06-4084-AF86-12395E52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58944387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420</xdr:row>
      <xdr:rowOff>5147</xdr:rowOff>
    </xdr:from>
    <xdr:ext cx="1751426" cy="302704"/>
    <xdr:pic>
      <xdr:nvPicPr>
        <xdr:cNvPr id="99" name="Picture 98">
          <a:extLst>
            <a:ext uri="{FF2B5EF4-FFF2-40B4-BE49-F238E27FC236}">
              <a16:creationId xmlns:a16="http://schemas.microsoft.com/office/drawing/2014/main" id="{9BEE315F-362D-4C3D-9EC3-F253BBD5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60211341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420</xdr:row>
      <xdr:rowOff>5148</xdr:rowOff>
    </xdr:from>
    <xdr:ext cx="2837900" cy="504678"/>
    <xdr:pic>
      <xdr:nvPicPr>
        <xdr:cNvPr id="100" name="Picture 99">
          <a:extLst>
            <a:ext uri="{FF2B5EF4-FFF2-40B4-BE49-F238E27FC236}">
              <a16:creationId xmlns:a16="http://schemas.microsoft.com/office/drawing/2014/main" id="{BCEF770D-E324-40AF-B1DA-65C7084B2C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60211342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426</xdr:row>
      <xdr:rowOff>0</xdr:rowOff>
    </xdr:from>
    <xdr:ext cx="5064220" cy="520938"/>
    <xdr:pic>
      <xdr:nvPicPr>
        <xdr:cNvPr id="101" name="Picture 100">
          <a:extLst>
            <a:ext uri="{FF2B5EF4-FFF2-40B4-BE49-F238E27FC236}">
              <a16:creationId xmlns:a16="http://schemas.microsoft.com/office/drawing/2014/main" id="{016B2554-5B0E-4431-BFF3-AD59C931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61287742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431</xdr:row>
      <xdr:rowOff>4469</xdr:rowOff>
    </xdr:from>
    <xdr:ext cx="2628081" cy="407158"/>
    <xdr:pic>
      <xdr:nvPicPr>
        <xdr:cNvPr id="102" name="Picture 101">
          <a:extLst>
            <a:ext uri="{FF2B5EF4-FFF2-40B4-BE49-F238E27FC236}">
              <a16:creationId xmlns:a16="http://schemas.microsoft.com/office/drawing/2014/main" id="{11810C27-016E-4464-9A85-E46260BDD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62193501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431</xdr:row>
      <xdr:rowOff>4469</xdr:rowOff>
    </xdr:from>
    <xdr:ext cx="5100982" cy="356226"/>
    <xdr:pic>
      <xdr:nvPicPr>
        <xdr:cNvPr id="103" name="Picture 102">
          <a:extLst>
            <a:ext uri="{FF2B5EF4-FFF2-40B4-BE49-F238E27FC236}">
              <a16:creationId xmlns:a16="http://schemas.microsoft.com/office/drawing/2014/main" id="{AC28126A-5A6E-42B4-8206-BAF4AB6863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62193501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436</xdr:row>
      <xdr:rowOff>0</xdr:rowOff>
    </xdr:from>
    <xdr:ext cx="1604994" cy="363075"/>
    <xdr:pic>
      <xdr:nvPicPr>
        <xdr:cNvPr id="104" name="Picture 103">
          <a:extLst>
            <a:ext uri="{FF2B5EF4-FFF2-40B4-BE49-F238E27FC236}">
              <a16:creationId xmlns:a16="http://schemas.microsoft.com/office/drawing/2014/main" id="{8F14534D-9CEF-4A2B-AA46-368B66DDD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63090323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443</xdr:row>
      <xdr:rowOff>1</xdr:rowOff>
    </xdr:from>
    <xdr:ext cx="1669456" cy="664175"/>
    <xdr:pic>
      <xdr:nvPicPr>
        <xdr:cNvPr id="105" name="Picture 104">
          <a:extLst>
            <a:ext uri="{FF2B5EF4-FFF2-40B4-BE49-F238E27FC236}">
              <a16:creationId xmlns:a16="http://schemas.microsoft.com/office/drawing/2014/main" id="{DF327577-D663-4914-80B6-F8D3847DF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64352130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4297997" cy="446114"/>
    <xdr:pic>
      <xdr:nvPicPr>
        <xdr:cNvPr id="106" name="Picture 105">
          <a:extLst>
            <a:ext uri="{FF2B5EF4-FFF2-40B4-BE49-F238E27FC236}">
              <a16:creationId xmlns:a16="http://schemas.microsoft.com/office/drawing/2014/main" id="{974AFE35-6B60-4363-99C6-9802680CA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65253419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462</xdr:row>
      <xdr:rowOff>0</xdr:rowOff>
    </xdr:from>
    <xdr:ext cx="2951868" cy="297088"/>
    <xdr:pic>
      <xdr:nvPicPr>
        <xdr:cNvPr id="107" name="Picture 106">
          <a:extLst>
            <a:ext uri="{FF2B5EF4-FFF2-40B4-BE49-F238E27FC236}">
              <a16:creationId xmlns:a16="http://schemas.microsoft.com/office/drawing/2014/main" id="{3A916571-C478-4906-9931-7768220AC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67777032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452</xdr:row>
      <xdr:rowOff>0</xdr:rowOff>
    </xdr:from>
    <xdr:ext cx="1412941" cy="360940"/>
    <xdr:pic>
      <xdr:nvPicPr>
        <xdr:cNvPr id="108" name="Picture 107">
          <a:extLst>
            <a:ext uri="{FF2B5EF4-FFF2-40B4-BE49-F238E27FC236}">
              <a16:creationId xmlns:a16="http://schemas.microsoft.com/office/drawing/2014/main" id="{4B636EA5-BFB6-4914-AE48-323B4EE1A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65974452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469</xdr:row>
      <xdr:rowOff>0</xdr:rowOff>
    </xdr:from>
    <xdr:ext cx="2968397" cy="346239"/>
    <xdr:pic>
      <xdr:nvPicPr>
        <xdr:cNvPr id="109" name="Picture 108">
          <a:extLst>
            <a:ext uri="{FF2B5EF4-FFF2-40B4-BE49-F238E27FC236}">
              <a16:creationId xmlns:a16="http://schemas.microsoft.com/office/drawing/2014/main" id="{27558C8C-2390-4EC9-A9A8-3AB6CFE10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69038839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478</xdr:row>
      <xdr:rowOff>6002</xdr:rowOff>
    </xdr:from>
    <xdr:ext cx="2432103" cy="738388"/>
    <xdr:pic>
      <xdr:nvPicPr>
        <xdr:cNvPr id="110" name="Picture 109">
          <a:extLst>
            <a:ext uri="{FF2B5EF4-FFF2-40B4-BE49-F238E27FC236}">
              <a16:creationId xmlns:a16="http://schemas.microsoft.com/office/drawing/2014/main" id="{6F9A549B-3DAA-4DD3-A568-E3666895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70667163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1497546" cy="300621"/>
    <xdr:pic>
      <xdr:nvPicPr>
        <xdr:cNvPr id="111" name="Picture 110">
          <a:extLst>
            <a:ext uri="{FF2B5EF4-FFF2-40B4-BE49-F238E27FC236}">
              <a16:creationId xmlns:a16="http://schemas.microsoft.com/office/drawing/2014/main" id="{78FFA3B6-58CE-4D9E-8417-F4BAF6F5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72644000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3254099" cy="584159"/>
    <xdr:pic>
      <xdr:nvPicPr>
        <xdr:cNvPr id="112" name="Picture 111">
          <a:extLst>
            <a:ext uri="{FF2B5EF4-FFF2-40B4-BE49-F238E27FC236}">
              <a16:creationId xmlns:a16="http://schemas.microsoft.com/office/drawing/2014/main" id="{6F350FBD-B27B-409A-A3BF-CE7B8BD89F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72644000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499</xdr:row>
      <xdr:rowOff>0</xdr:rowOff>
    </xdr:from>
    <xdr:ext cx="2050048" cy="705034"/>
    <xdr:pic>
      <xdr:nvPicPr>
        <xdr:cNvPr id="113" name="Picture 112">
          <a:extLst>
            <a:ext uri="{FF2B5EF4-FFF2-40B4-BE49-F238E27FC236}">
              <a16:creationId xmlns:a16="http://schemas.microsoft.com/office/drawing/2014/main" id="{84A8A1C5-3D72-40E4-8AED-E44CB696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74446581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506</xdr:row>
      <xdr:rowOff>5147</xdr:rowOff>
    </xdr:from>
    <xdr:ext cx="1751426" cy="302704"/>
    <xdr:pic>
      <xdr:nvPicPr>
        <xdr:cNvPr id="114" name="Picture 113">
          <a:extLst>
            <a:ext uri="{FF2B5EF4-FFF2-40B4-BE49-F238E27FC236}">
              <a16:creationId xmlns:a16="http://schemas.microsoft.com/office/drawing/2014/main" id="{97503C4A-51AB-4F84-BF29-190518DD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75713534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506</xdr:row>
      <xdr:rowOff>5148</xdr:rowOff>
    </xdr:from>
    <xdr:ext cx="2837900" cy="504678"/>
    <xdr:pic>
      <xdr:nvPicPr>
        <xdr:cNvPr id="115" name="Picture 114">
          <a:extLst>
            <a:ext uri="{FF2B5EF4-FFF2-40B4-BE49-F238E27FC236}">
              <a16:creationId xmlns:a16="http://schemas.microsoft.com/office/drawing/2014/main" id="{F2D3E6A0-4965-4187-84D7-C690BBCC4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75713535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512</xdr:row>
      <xdr:rowOff>0</xdr:rowOff>
    </xdr:from>
    <xdr:ext cx="5064220" cy="520938"/>
    <xdr:pic>
      <xdr:nvPicPr>
        <xdr:cNvPr id="116" name="Picture 115">
          <a:extLst>
            <a:ext uri="{FF2B5EF4-FFF2-40B4-BE49-F238E27FC236}">
              <a16:creationId xmlns:a16="http://schemas.microsoft.com/office/drawing/2014/main" id="{CA55B0E6-3012-430C-85BA-71C739969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76789935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258</xdr:row>
      <xdr:rowOff>184727</xdr:rowOff>
    </xdr:from>
    <xdr:ext cx="2628081" cy="407158"/>
    <xdr:pic>
      <xdr:nvPicPr>
        <xdr:cNvPr id="117" name="Picture 116">
          <a:extLst>
            <a:ext uri="{FF2B5EF4-FFF2-40B4-BE49-F238E27FC236}">
              <a16:creationId xmlns:a16="http://schemas.microsoft.com/office/drawing/2014/main" id="{748E36B8-302A-436C-816C-9A4C4BA6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31189114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258</xdr:row>
      <xdr:rowOff>184727</xdr:rowOff>
    </xdr:from>
    <xdr:ext cx="5100982" cy="356226"/>
    <xdr:pic>
      <xdr:nvPicPr>
        <xdr:cNvPr id="118" name="Picture 117">
          <a:extLst>
            <a:ext uri="{FF2B5EF4-FFF2-40B4-BE49-F238E27FC236}">
              <a16:creationId xmlns:a16="http://schemas.microsoft.com/office/drawing/2014/main" id="{013EE151-799E-499A-9661-FF7E30B72A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31189114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264</xdr:row>
      <xdr:rowOff>0</xdr:rowOff>
    </xdr:from>
    <xdr:ext cx="1604994" cy="363075"/>
    <xdr:pic>
      <xdr:nvPicPr>
        <xdr:cNvPr id="119" name="Picture 118">
          <a:extLst>
            <a:ext uri="{FF2B5EF4-FFF2-40B4-BE49-F238E27FC236}">
              <a16:creationId xmlns:a16="http://schemas.microsoft.com/office/drawing/2014/main" id="{C3181BAA-A42F-4BDA-8461-5771C9436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32085935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271</xdr:row>
      <xdr:rowOff>1</xdr:rowOff>
    </xdr:from>
    <xdr:ext cx="1669456" cy="664175"/>
    <xdr:pic>
      <xdr:nvPicPr>
        <xdr:cNvPr id="120" name="Picture 119">
          <a:extLst>
            <a:ext uri="{FF2B5EF4-FFF2-40B4-BE49-F238E27FC236}">
              <a16:creationId xmlns:a16="http://schemas.microsoft.com/office/drawing/2014/main" id="{19C9EAFC-344B-4CE3-A625-0FD3E6FB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33347743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4297997" cy="446114"/>
    <xdr:pic>
      <xdr:nvPicPr>
        <xdr:cNvPr id="121" name="Picture 120">
          <a:extLst>
            <a:ext uri="{FF2B5EF4-FFF2-40B4-BE49-F238E27FC236}">
              <a16:creationId xmlns:a16="http://schemas.microsoft.com/office/drawing/2014/main" id="{061AC221-FA2F-4137-87C0-CFB84369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34249032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290</xdr:row>
      <xdr:rowOff>0</xdr:rowOff>
    </xdr:from>
    <xdr:ext cx="2951868" cy="297088"/>
    <xdr:pic>
      <xdr:nvPicPr>
        <xdr:cNvPr id="122" name="Picture 121">
          <a:extLst>
            <a:ext uri="{FF2B5EF4-FFF2-40B4-BE49-F238E27FC236}">
              <a16:creationId xmlns:a16="http://schemas.microsoft.com/office/drawing/2014/main" id="{16604F27-D9DD-440E-A58F-C7D34359D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36772645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280</xdr:row>
      <xdr:rowOff>0</xdr:rowOff>
    </xdr:from>
    <xdr:ext cx="1412941" cy="360940"/>
    <xdr:pic>
      <xdr:nvPicPr>
        <xdr:cNvPr id="123" name="Picture 122">
          <a:extLst>
            <a:ext uri="{FF2B5EF4-FFF2-40B4-BE49-F238E27FC236}">
              <a16:creationId xmlns:a16="http://schemas.microsoft.com/office/drawing/2014/main" id="{67E44E02-B7E4-45F7-A194-1DECF3AA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34970065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297</xdr:row>
      <xdr:rowOff>0</xdr:rowOff>
    </xdr:from>
    <xdr:ext cx="2968397" cy="346239"/>
    <xdr:pic>
      <xdr:nvPicPr>
        <xdr:cNvPr id="124" name="Picture 123">
          <a:extLst>
            <a:ext uri="{FF2B5EF4-FFF2-40B4-BE49-F238E27FC236}">
              <a16:creationId xmlns:a16="http://schemas.microsoft.com/office/drawing/2014/main" id="{4D6096EA-3910-4AFF-B527-E5E419263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38034452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306</xdr:row>
      <xdr:rowOff>6002</xdr:rowOff>
    </xdr:from>
    <xdr:ext cx="2432103" cy="738388"/>
    <xdr:pic>
      <xdr:nvPicPr>
        <xdr:cNvPr id="125" name="Picture 124">
          <a:extLst>
            <a:ext uri="{FF2B5EF4-FFF2-40B4-BE49-F238E27FC236}">
              <a16:creationId xmlns:a16="http://schemas.microsoft.com/office/drawing/2014/main" id="{DD9EDAAA-2255-484C-91D1-FC9D6A844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39662776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1497546" cy="300621"/>
    <xdr:pic>
      <xdr:nvPicPr>
        <xdr:cNvPr id="126" name="Picture 125">
          <a:extLst>
            <a:ext uri="{FF2B5EF4-FFF2-40B4-BE49-F238E27FC236}">
              <a16:creationId xmlns:a16="http://schemas.microsoft.com/office/drawing/2014/main" id="{CA9641FC-D65B-40A8-ADC3-65CB85E5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41639613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3254099" cy="584159"/>
    <xdr:pic>
      <xdr:nvPicPr>
        <xdr:cNvPr id="127" name="Picture 126">
          <a:extLst>
            <a:ext uri="{FF2B5EF4-FFF2-40B4-BE49-F238E27FC236}">
              <a16:creationId xmlns:a16="http://schemas.microsoft.com/office/drawing/2014/main" id="{AC9E5423-E1D3-4883-8667-94D94C97B3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41639613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327</xdr:row>
      <xdr:rowOff>0</xdr:rowOff>
    </xdr:from>
    <xdr:ext cx="2050048" cy="705034"/>
    <xdr:pic>
      <xdr:nvPicPr>
        <xdr:cNvPr id="128" name="Picture 127">
          <a:extLst>
            <a:ext uri="{FF2B5EF4-FFF2-40B4-BE49-F238E27FC236}">
              <a16:creationId xmlns:a16="http://schemas.microsoft.com/office/drawing/2014/main" id="{66E1E267-3FF4-4033-859E-79588A998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43442194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334</xdr:row>
      <xdr:rowOff>5147</xdr:rowOff>
    </xdr:from>
    <xdr:ext cx="1751426" cy="302704"/>
    <xdr:pic>
      <xdr:nvPicPr>
        <xdr:cNvPr id="129" name="Picture 128">
          <a:extLst>
            <a:ext uri="{FF2B5EF4-FFF2-40B4-BE49-F238E27FC236}">
              <a16:creationId xmlns:a16="http://schemas.microsoft.com/office/drawing/2014/main" id="{FDDF1B57-2392-4445-9F05-F97775F5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44709147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334</xdr:row>
      <xdr:rowOff>5148</xdr:rowOff>
    </xdr:from>
    <xdr:ext cx="2837900" cy="504678"/>
    <xdr:pic>
      <xdr:nvPicPr>
        <xdr:cNvPr id="130" name="Picture 129">
          <a:extLst>
            <a:ext uri="{FF2B5EF4-FFF2-40B4-BE49-F238E27FC236}">
              <a16:creationId xmlns:a16="http://schemas.microsoft.com/office/drawing/2014/main" id="{0ABF2A63-1AFE-4A77-A516-59C57281ED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44709148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340</xdr:row>
      <xdr:rowOff>0</xdr:rowOff>
    </xdr:from>
    <xdr:ext cx="5064220" cy="520938"/>
    <xdr:pic>
      <xdr:nvPicPr>
        <xdr:cNvPr id="131" name="Picture 130">
          <a:extLst>
            <a:ext uri="{FF2B5EF4-FFF2-40B4-BE49-F238E27FC236}">
              <a16:creationId xmlns:a16="http://schemas.microsoft.com/office/drawing/2014/main" id="{9CCD211F-62F5-4659-AFD9-D8FB7333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45785548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345</xdr:row>
      <xdr:rowOff>4469</xdr:rowOff>
    </xdr:from>
    <xdr:ext cx="2628081" cy="407158"/>
    <xdr:pic>
      <xdr:nvPicPr>
        <xdr:cNvPr id="132" name="Picture 131">
          <a:extLst>
            <a:ext uri="{FF2B5EF4-FFF2-40B4-BE49-F238E27FC236}">
              <a16:creationId xmlns:a16="http://schemas.microsoft.com/office/drawing/2014/main" id="{2F7E9C7C-0C86-4246-83C2-1D4EED699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46691308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345</xdr:row>
      <xdr:rowOff>4469</xdr:rowOff>
    </xdr:from>
    <xdr:ext cx="5100982" cy="356226"/>
    <xdr:pic>
      <xdr:nvPicPr>
        <xdr:cNvPr id="133" name="Picture 132">
          <a:extLst>
            <a:ext uri="{FF2B5EF4-FFF2-40B4-BE49-F238E27FC236}">
              <a16:creationId xmlns:a16="http://schemas.microsoft.com/office/drawing/2014/main" id="{92568515-927D-4914-A721-4075F9D0CD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46691308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350</xdr:row>
      <xdr:rowOff>0</xdr:rowOff>
    </xdr:from>
    <xdr:ext cx="1604994" cy="363075"/>
    <xdr:pic>
      <xdr:nvPicPr>
        <xdr:cNvPr id="134" name="Picture 133">
          <a:extLst>
            <a:ext uri="{FF2B5EF4-FFF2-40B4-BE49-F238E27FC236}">
              <a16:creationId xmlns:a16="http://schemas.microsoft.com/office/drawing/2014/main" id="{52F7E6DD-A221-4ACF-B3CF-C667D890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47588129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357</xdr:row>
      <xdr:rowOff>1</xdr:rowOff>
    </xdr:from>
    <xdr:ext cx="1669456" cy="664175"/>
    <xdr:pic>
      <xdr:nvPicPr>
        <xdr:cNvPr id="135" name="Picture 134">
          <a:extLst>
            <a:ext uri="{FF2B5EF4-FFF2-40B4-BE49-F238E27FC236}">
              <a16:creationId xmlns:a16="http://schemas.microsoft.com/office/drawing/2014/main" id="{AE92F7E8-2C5D-4471-9BA6-3577D624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48849936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362</xdr:row>
      <xdr:rowOff>0</xdr:rowOff>
    </xdr:from>
    <xdr:ext cx="4297997" cy="446114"/>
    <xdr:pic>
      <xdr:nvPicPr>
        <xdr:cNvPr id="136" name="Picture 135">
          <a:extLst>
            <a:ext uri="{FF2B5EF4-FFF2-40B4-BE49-F238E27FC236}">
              <a16:creationId xmlns:a16="http://schemas.microsoft.com/office/drawing/2014/main" id="{A331935C-3D78-4955-9241-74F52B0AC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49751226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376</xdr:row>
      <xdr:rowOff>0</xdr:rowOff>
    </xdr:from>
    <xdr:ext cx="2951868" cy="297088"/>
    <xdr:pic>
      <xdr:nvPicPr>
        <xdr:cNvPr id="137" name="Picture 136">
          <a:extLst>
            <a:ext uri="{FF2B5EF4-FFF2-40B4-BE49-F238E27FC236}">
              <a16:creationId xmlns:a16="http://schemas.microsoft.com/office/drawing/2014/main" id="{FA5E0D0F-9E78-4F70-9BD9-01D792F5C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52274839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366</xdr:row>
      <xdr:rowOff>0</xdr:rowOff>
    </xdr:from>
    <xdr:ext cx="1412941" cy="360940"/>
    <xdr:pic>
      <xdr:nvPicPr>
        <xdr:cNvPr id="138" name="Picture 137">
          <a:extLst>
            <a:ext uri="{FF2B5EF4-FFF2-40B4-BE49-F238E27FC236}">
              <a16:creationId xmlns:a16="http://schemas.microsoft.com/office/drawing/2014/main" id="{FAB4E457-2EB7-4F31-9156-23DE40D78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50472258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383</xdr:row>
      <xdr:rowOff>0</xdr:rowOff>
    </xdr:from>
    <xdr:ext cx="2968397" cy="346239"/>
    <xdr:pic>
      <xdr:nvPicPr>
        <xdr:cNvPr id="139" name="Picture 138">
          <a:extLst>
            <a:ext uri="{FF2B5EF4-FFF2-40B4-BE49-F238E27FC236}">
              <a16:creationId xmlns:a16="http://schemas.microsoft.com/office/drawing/2014/main" id="{00A29CCC-3DA0-4143-841A-1451F5731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53536645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392</xdr:row>
      <xdr:rowOff>6002</xdr:rowOff>
    </xdr:from>
    <xdr:ext cx="2432103" cy="738388"/>
    <xdr:pic>
      <xdr:nvPicPr>
        <xdr:cNvPr id="140" name="Picture 139">
          <a:extLst>
            <a:ext uri="{FF2B5EF4-FFF2-40B4-BE49-F238E27FC236}">
              <a16:creationId xmlns:a16="http://schemas.microsoft.com/office/drawing/2014/main" id="{D18345C3-B460-4BD5-A9BB-E140FB23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55164970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1497546" cy="300621"/>
    <xdr:pic>
      <xdr:nvPicPr>
        <xdr:cNvPr id="141" name="Picture 140">
          <a:extLst>
            <a:ext uri="{FF2B5EF4-FFF2-40B4-BE49-F238E27FC236}">
              <a16:creationId xmlns:a16="http://schemas.microsoft.com/office/drawing/2014/main" id="{F758A93E-11EA-4B0C-81E9-E2476396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57141806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3254099" cy="584159"/>
    <xdr:pic>
      <xdr:nvPicPr>
        <xdr:cNvPr id="142" name="Picture 141">
          <a:extLst>
            <a:ext uri="{FF2B5EF4-FFF2-40B4-BE49-F238E27FC236}">
              <a16:creationId xmlns:a16="http://schemas.microsoft.com/office/drawing/2014/main" id="{6BFDC5A2-2E1F-44D9-A93F-B2E592F113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57141806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413</xdr:row>
      <xdr:rowOff>0</xdr:rowOff>
    </xdr:from>
    <xdr:ext cx="2050048" cy="705034"/>
    <xdr:pic>
      <xdr:nvPicPr>
        <xdr:cNvPr id="143" name="Picture 142">
          <a:extLst>
            <a:ext uri="{FF2B5EF4-FFF2-40B4-BE49-F238E27FC236}">
              <a16:creationId xmlns:a16="http://schemas.microsoft.com/office/drawing/2014/main" id="{C9D73DEA-6996-4736-A5A1-F2403F5E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58944387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420</xdr:row>
      <xdr:rowOff>5147</xdr:rowOff>
    </xdr:from>
    <xdr:ext cx="1751426" cy="302704"/>
    <xdr:pic>
      <xdr:nvPicPr>
        <xdr:cNvPr id="144" name="Picture 143">
          <a:extLst>
            <a:ext uri="{FF2B5EF4-FFF2-40B4-BE49-F238E27FC236}">
              <a16:creationId xmlns:a16="http://schemas.microsoft.com/office/drawing/2014/main" id="{D064C9D3-8E59-46FE-825B-F506025D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60211341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420</xdr:row>
      <xdr:rowOff>5148</xdr:rowOff>
    </xdr:from>
    <xdr:ext cx="2837900" cy="504678"/>
    <xdr:pic>
      <xdr:nvPicPr>
        <xdr:cNvPr id="145" name="Picture 144">
          <a:extLst>
            <a:ext uri="{FF2B5EF4-FFF2-40B4-BE49-F238E27FC236}">
              <a16:creationId xmlns:a16="http://schemas.microsoft.com/office/drawing/2014/main" id="{C446450D-5D3A-4DAD-B284-A12614A788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60211342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426</xdr:row>
      <xdr:rowOff>0</xdr:rowOff>
    </xdr:from>
    <xdr:ext cx="5064220" cy="520938"/>
    <xdr:pic>
      <xdr:nvPicPr>
        <xdr:cNvPr id="146" name="Picture 145">
          <a:extLst>
            <a:ext uri="{FF2B5EF4-FFF2-40B4-BE49-F238E27FC236}">
              <a16:creationId xmlns:a16="http://schemas.microsoft.com/office/drawing/2014/main" id="{4121A8FC-54D9-4FDA-96C0-66E50C08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61287742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344</xdr:row>
      <xdr:rowOff>184727</xdr:rowOff>
    </xdr:from>
    <xdr:ext cx="2628081" cy="407158"/>
    <xdr:pic>
      <xdr:nvPicPr>
        <xdr:cNvPr id="147" name="Picture 146">
          <a:extLst>
            <a:ext uri="{FF2B5EF4-FFF2-40B4-BE49-F238E27FC236}">
              <a16:creationId xmlns:a16="http://schemas.microsoft.com/office/drawing/2014/main" id="{BE3BD48B-5C05-423B-9EF0-D8395C63D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46691308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344</xdr:row>
      <xdr:rowOff>184727</xdr:rowOff>
    </xdr:from>
    <xdr:ext cx="5100982" cy="356226"/>
    <xdr:pic>
      <xdr:nvPicPr>
        <xdr:cNvPr id="148" name="Picture 147">
          <a:extLst>
            <a:ext uri="{FF2B5EF4-FFF2-40B4-BE49-F238E27FC236}">
              <a16:creationId xmlns:a16="http://schemas.microsoft.com/office/drawing/2014/main" id="{158AC4FB-1EC6-4889-8BCB-35588B9A0E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46691308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350</xdr:row>
      <xdr:rowOff>0</xdr:rowOff>
    </xdr:from>
    <xdr:ext cx="1604994" cy="363075"/>
    <xdr:pic>
      <xdr:nvPicPr>
        <xdr:cNvPr id="149" name="Picture 148">
          <a:extLst>
            <a:ext uri="{FF2B5EF4-FFF2-40B4-BE49-F238E27FC236}">
              <a16:creationId xmlns:a16="http://schemas.microsoft.com/office/drawing/2014/main" id="{BB10B006-522C-4EDD-8A85-EF5AB5304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47588129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357</xdr:row>
      <xdr:rowOff>1</xdr:rowOff>
    </xdr:from>
    <xdr:ext cx="1669456" cy="664175"/>
    <xdr:pic>
      <xdr:nvPicPr>
        <xdr:cNvPr id="150" name="Picture 149">
          <a:extLst>
            <a:ext uri="{FF2B5EF4-FFF2-40B4-BE49-F238E27FC236}">
              <a16:creationId xmlns:a16="http://schemas.microsoft.com/office/drawing/2014/main" id="{27EB4F60-FFA6-415F-8BAB-5567EDEA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48849936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362</xdr:row>
      <xdr:rowOff>0</xdr:rowOff>
    </xdr:from>
    <xdr:ext cx="4297997" cy="446114"/>
    <xdr:pic>
      <xdr:nvPicPr>
        <xdr:cNvPr id="151" name="Picture 150">
          <a:extLst>
            <a:ext uri="{FF2B5EF4-FFF2-40B4-BE49-F238E27FC236}">
              <a16:creationId xmlns:a16="http://schemas.microsoft.com/office/drawing/2014/main" id="{D72CE5AF-4D72-4C60-9C07-C7CFD8CB3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49751226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376</xdr:row>
      <xdr:rowOff>0</xdr:rowOff>
    </xdr:from>
    <xdr:ext cx="2951868" cy="297088"/>
    <xdr:pic>
      <xdr:nvPicPr>
        <xdr:cNvPr id="152" name="Picture 151">
          <a:extLst>
            <a:ext uri="{FF2B5EF4-FFF2-40B4-BE49-F238E27FC236}">
              <a16:creationId xmlns:a16="http://schemas.microsoft.com/office/drawing/2014/main" id="{8325A28B-B990-4505-B596-21F69C171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52274839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366</xdr:row>
      <xdr:rowOff>0</xdr:rowOff>
    </xdr:from>
    <xdr:ext cx="1412941" cy="360940"/>
    <xdr:pic>
      <xdr:nvPicPr>
        <xdr:cNvPr id="153" name="Picture 152">
          <a:extLst>
            <a:ext uri="{FF2B5EF4-FFF2-40B4-BE49-F238E27FC236}">
              <a16:creationId xmlns:a16="http://schemas.microsoft.com/office/drawing/2014/main" id="{621C5F27-033F-459C-8A9F-BE9F5761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50472258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383</xdr:row>
      <xdr:rowOff>0</xdr:rowOff>
    </xdr:from>
    <xdr:ext cx="2968397" cy="346239"/>
    <xdr:pic>
      <xdr:nvPicPr>
        <xdr:cNvPr id="154" name="Picture 153">
          <a:extLst>
            <a:ext uri="{FF2B5EF4-FFF2-40B4-BE49-F238E27FC236}">
              <a16:creationId xmlns:a16="http://schemas.microsoft.com/office/drawing/2014/main" id="{91A0D125-6158-43D9-9FED-9A805AD5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53536645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392</xdr:row>
      <xdr:rowOff>6002</xdr:rowOff>
    </xdr:from>
    <xdr:ext cx="2432103" cy="738388"/>
    <xdr:pic>
      <xdr:nvPicPr>
        <xdr:cNvPr id="155" name="Picture 154">
          <a:extLst>
            <a:ext uri="{FF2B5EF4-FFF2-40B4-BE49-F238E27FC236}">
              <a16:creationId xmlns:a16="http://schemas.microsoft.com/office/drawing/2014/main" id="{AA14FE07-0240-43CE-8FF0-A7D0AD76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55164970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1497546" cy="300621"/>
    <xdr:pic>
      <xdr:nvPicPr>
        <xdr:cNvPr id="156" name="Picture 155">
          <a:extLst>
            <a:ext uri="{FF2B5EF4-FFF2-40B4-BE49-F238E27FC236}">
              <a16:creationId xmlns:a16="http://schemas.microsoft.com/office/drawing/2014/main" id="{B42FAD59-0ECD-4598-A252-495C85AC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57141806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3254099" cy="584159"/>
    <xdr:pic>
      <xdr:nvPicPr>
        <xdr:cNvPr id="157" name="Picture 156">
          <a:extLst>
            <a:ext uri="{FF2B5EF4-FFF2-40B4-BE49-F238E27FC236}">
              <a16:creationId xmlns:a16="http://schemas.microsoft.com/office/drawing/2014/main" id="{721A57B7-048F-4EAC-A506-4054DC0DD8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57141806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413</xdr:row>
      <xdr:rowOff>0</xdr:rowOff>
    </xdr:from>
    <xdr:ext cx="2050048" cy="705034"/>
    <xdr:pic>
      <xdr:nvPicPr>
        <xdr:cNvPr id="158" name="Picture 157">
          <a:extLst>
            <a:ext uri="{FF2B5EF4-FFF2-40B4-BE49-F238E27FC236}">
              <a16:creationId xmlns:a16="http://schemas.microsoft.com/office/drawing/2014/main" id="{8E29EE8F-9A37-483B-A697-133EFA5F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58944387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420</xdr:row>
      <xdr:rowOff>5147</xdr:rowOff>
    </xdr:from>
    <xdr:ext cx="1751426" cy="302704"/>
    <xdr:pic>
      <xdr:nvPicPr>
        <xdr:cNvPr id="159" name="Picture 158">
          <a:extLst>
            <a:ext uri="{FF2B5EF4-FFF2-40B4-BE49-F238E27FC236}">
              <a16:creationId xmlns:a16="http://schemas.microsoft.com/office/drawing/2014/main" id="{5B170E09-9D61-4F00-8714-19F26BDF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60211341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420</xdr:row>
      <xdr:rowOff>5148</xdr:rowOff>
    </xdr:from>
    <xdr:ext cx="2837900" cy="504678"/>
    <xdr:pic>
      <xdr:nvPicPr>
        <xdr:cNvPr id="160" name="Picture 159">
          <a:extLst>
            <a:ext uri="{FF2B5EF4-FFF2-40B4-BE49-F238E27FC236}">
              <a16:creationId xmlns:a16="http://schemas.microsoft.com/office/drawing/2014/main" id="{6B0A6F02-3680-4EE6-9F37-0E944EBADD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60211342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426</xdr:row>
      <xdr:rowOff>0</xdr:rowOff>
    </xdr:from>
    <xdr:ext cx="5064220" cy="520938"/>
    <xdr:pic>
      <xdr:nvPicPr>
        <xdr:cNvPr id="161" name="Picture 160">
          <a:extLst>
            <a:ext uri="{FF2B5EF4-FFF2-40B4-BE49-F238E27FC236}">
              <a16:creationId xmlns:a16="http://schemas.microsoft.com/office/drawing/2014/main" id="{267CDDE4-E13F-4DB2-8FB6-C7C1F226F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65484" y="61287742"/>
          <a:ext cx="5064220" cy="5209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431</xdr:row>
      <xdr:rowOff>4469</xdr:rowOff>
    </xdr:from>
    <xdr:ext cx="2628081" cy="407158"/>
    <xdr:pic>
      <xdr:nvPicPr>
        <xdr:cNvPr id="162" name="Picture 161">
          <a:extLst>
            <a:ext uri="{FF2B5EF4-FFF2-40B4-BE49-F238E27FC236}">
              <a16:creationId xmlns:a16="http://schemas.microsoft.com/office/drawing/2014/main" id="{5422B23F-DE57-433A-94E9-B8C85B44A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62193501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431</xdr:row>
      <xdr:rowOff>4469</xdr:rowOff>
    </xdr:from>
    <xdr:ext cx="5100982" cy="356226"/>
    <xdr:pic>
      <xdr:nvPicPr>
        <xdr:cNvPr id="163" name="Picture 162">
          <a:extLst>
            <a:ext uri="{FF2B5EF4-FFF2-40B4-BE49-F238E27FC236}">
              <a16:creationId xmlns:a16="http://schemas.microsoft.com/office/drawing/2014/main" id="{C5EA1EC6-F51C-45C9-AB16-36B4939E38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62193501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436</xdr:row>
      <xdr:rowOff>0</xdr:rowOff>
    </xdr:from>
    <xdr:ext cx="1604994" cy="363075"/>
    <xdr:pic>
      <xdr:nvPicPr>
        <xdr:cNvPr id="164" name="Picture 163">
          <a:extLst>
            <a:ext uri="{FF2B5EF4-FFF2-40B4-BE49-F238E27FC236}">
              <a16:creationId xmlns:a16="http://schemas.microsoft.com/office/drawing/2014/main" id="{62229C4A-53C4-491E-AB04-0D698891F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63090323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443</xdr:row>
      <xdr:rowOff>1</xdr:rowOff>
    </xdr:from>
    <xdr:ext cx="1669456" cy="664175"/>
    <xdr:pic>
      <xdr:nvPicPr>
        <xdr:cNvPr id="165" name="Picture 164">
          <a:extLst>
            <a:ext uri="{FF2B5EF4-FFF2-40B4-BE49-F238E27FC236}">
              <a16:creationId xmlns:a16="http://schemas.microsoft.com/office/drawing/2014/main" id="{BE52AA24-8578-4175-BAFB-0F9ED536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64352130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4297997" cy="446114"/>
    <xdr:pic>
      <xdr:nvPicPr>
        <xdr:cNvPr id="166" name="Picture 165">
          <a:extLst>
            <a:ext uri="{FF2B5EF4-FFF2-40B4-BE49-F238E27FC236}">
              <a16:creationId xmlns:a16="http://schemas.microsoft.com/office/drawing/2014/main" id="{36305F23-BC5A-484A-8E92-0EE0DC8CD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65253419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462</xdr:row>
      <xdr:rowOff>0</xdr:rowOff>
    </xdr:from>
    <xdr:ext cx="2951868" cy="297088"/>
    <xdr:pic>
      <xdr:nvPicPr>
        <xdr:cNvPr id="167" name="Picture 166">
          <a:extLst>
            <a:ext uri="{FF2B5EF4-FFF2-40B4-BE49-F238E27FC236}">
              <a16:creationId xmlns:a16="http://schemas.microsoft.com/office/drawing/2014/main" id="{33854FE9-B1D9-4792-8E95-8C324BF39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67777032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452</xdr:row>
      <xdr:rowOff>0</xdr:rowOff>
    </xdr:from>
    <xdr:ext cx="1412941" cy="360940"/>
    <xdr:pic>
      <xdr:nvPicPr>
        <xdr:cNvPr id="168" name="Picture 167">
          <a:extLst>
            <a:ext uri="{FF2B5EF4-FFF2-40B4-BE49-F238E27FC236}">
              <a16:creationId xmlns:a16="http://schemas.microsoft.com/office/drawing/2014/main" id="{DF535660-3ABF-402A-9AC7-619A2A769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65974452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469</xdr:row>
      <xdr:rowOff>0</xdr:rowOff>
    </xdr:from>
    <xdr:ext cx="2968397" cy="346239"/>
    <xdr:pic>
      <xdr:nvPicPr>
        <xdr:cNvPr id="169" name="Picture 168">
          <a:extLst>
            <a:ext uri="{FF2B5EF4-FFF2-40B4-BE49-F238E27FC236}">
              <a16:creationId xmlns:a16="http://schemas.microsoft.com/office/drawing/2014/main" id="{902494F0-68F6-45E8-B166-04860D6F3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69038839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478</xdr:row>
      <xdr:rowOff>6002</xdr:rowOff>
    </xdr:from>
    <xdr:ext cx="2432103" cy="738388"/>
    <xdr:pic>
      <xdr:nvPicPr>
        <xdr:cNvPr id="170" name="Picture 169">
          <a:extLst>
            <a:ext uri="{FF2B5EF4-FFF2-40B4-BE49-F238E27FC236}">
              <a16:creationId xmlns:a16="http://schemas.microsoft.com/office/drawing/2014/main" id="{D93FBE80-18CC-4D63-A80F-5F5026CF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70667163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1497546" cy="300621"/>
    <xdr:pic>
      <xdr:nvPicPr>
        <xdr:cNvPr id="171" name="Picture 170">
          <a:extLst>
            <a:ext uri="{FF2B5EF4-FFF2-40B4-BE49-F238E27FC236}">
              <a16:creationId xmlns:a16="http://schemas.microsoft.com/office/drawing/2014/main" id="{EE12DE4E-8B81-4323-91AE-6E1457DC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72644000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3254099" cy="584159"/>
    <xdr:pic>
      <xdr:nvPicPr>
        <xdr:cNvPr id="172" name="Picture 171">
          <a:extLst>
            <a:ext uri="{FF2B5EF4-FFF2-40B4-BE49-F238E27FC236}">
              <a16:creationId xmlns:a16="http://schemas.microsoft.com/office/drawing/2014/main" id="{089E3BB4-C909-4FE5-A323-797E9A7FF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72644000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499</xdr:row>
      <xdr:rowOff>0</xdr:rowOff>
    </xdr:from>
    <xdr:ext cx="2050048" cy="705034"/>
    <xdr:pic>
      <xdr:nvPicPr>
        <xdr:cNvPr id="173" name="Picture 172">
          <a:extLst>
            <a:ext uri="{FF2B5EF4-FFF2-40B4-BE49-F238E27FC236}">
              <a16:creationId xmlns:a16="http://schemas.microsoft.com/office/drawing/2014/main" id="{CA9A5DB3-9379-4B9D-89F1-E5A4BCA1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74446581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506</xdr:row>
      <xdr:rowOff>5147</xdr:rowOff>
    </xdr:from>
    <xdr:ext cx="1751426" cy="302704"/>
    <xdr:pic>
      <xdr:nvPicPr>
        <xdr:cNvPr id="174" name="Picture 173">
          <a:extLst>
            <a:ext uri="{FF2B5EF4-FFF2-40B4-BE49-F238E27FC236}">
              <a16:creationId xmlns:a16="http://schemas.microsoft.com/office/drawing/2014/main" id="{1208A4C0-445A-495D-A3D6-9ABE6E5E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75713534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506</xdr:row>
      <xdr:rowOff>5148</xdr:rowOff>
    </xdr:from>
    <xdr:ext cx="2837900" cy="504678"/>
    <xdr:pic>
      <xdr:nvPicPr>
        <xdr:cNvPr id="175" name="Picture 174">
          <a:extLst>
            <a:ext uri="{FF2B5EF4-FFF2-40B4-BE49-F238E27FC236}">
              <a16:creationId xmlns:a16="http://schemas.microsoft.com/office/drawing/2014/main" id="{31005B65-E300-4BD1-81D5-0A8C294C19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75713535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431</xdr:row>
      <xdr:rowOff>4469</xdr:rowOff>
    </xdr:from>
    <xdr:ext cx="2628081" cy="407158"/>
    <xdr:pic>
      <xdr:nvPicPr>
        <xdr:cNvPr id="177" name="Picture 176">
          <a:extLst>
            <a:ext uri="{FF2B5EF4-FFF2-40B4-BE49-F238E27FC236}">
              <a16:creationId xmlns:a16="http://schemas.microsoft.com/office/drawing/2014/main" id="{1BBFDE2C-F8A1-4035-A163-F3A4B0EB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62193501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431</xdr:row>
      <xdr:rowOff>4469</xdr:rowOff>
    </xdr:from>
    <xdr:ext cx="5100982" cy="356226"/>
    <xdr:pic>
      <xdr:nvPicPr>
        <xdr:cNvPr id="178" name="Picture 177">
          <a:extLst>
            <a:ext uri="{FF2B5EF4-FFF2-40B4-BE49-F238E27FC236}">
              <a16:creationId xmlns:a16="http://schemas.microsoft.com/office/drawing/2014/main" id="{0DC62348-ED89-46DC-A4CB-BD438D7378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62193501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436</xdr:row>
      <xdr:rowOff>0</xdr:rowOff>
    </xdr:from>
    <xdr:ext cx="1604994" cy="363075"/>
    <xdr:pic>
      <xdr:nvPicPr>
        <xdr:cNvPr id="179" name="Picture 178">
          <a:extLst>
            <a:ext uri="{FF2B5EF4-FFF2-40B4-BE49-F238E27FC236}">
              <a16:creationId xmlns:a16="http://schemas.microsoft.com/office/drawing/2014/main" id="{412E6EC6-72DD-4F2B-B162-D68F78840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63090323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443</xdr:row>
      <xdr:rowOff>1</xdr:rowOff>
    </xdr:from>
    <xdr:ext cx="1669456" cy="664175"/>
    <xdr:pic>
      <xdr:nvPicPr>
        <xdr:cNvPr id="180" name="Picture 179">
          <a:extLst>
            <a:ext uri="{FF2B5EF4-FFF2-40B4-BE49-F238E27FC236}">
              <a16:creationId xmlns:a16="http://schemas.microsoft.com/office/drawing/2014/main" id="{AE0B804D-6D91-4D6E-8F50-40A5D4C4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64352130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4297997" cy="446114"/>
    <xdr:pic>
      <xdr:nvPicPr>
        <xdr:cNvPr id="181" name="Picture 180">
          <a:extLst>
            <a:ext uri="{FF2B5EF4-FFF2-40B4-BE49-F238E27FC236}">
              <a16:creationId xmlns:a16="http://schemas.microsoft.com/office/drawing/2014/main" id="{C2A297BF-4C01-4640-BE77-BD39DD01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65253419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462</xdr:row>
      <xdr:rowOff>0</xdr:rowOff>
    </xdr:from>
    <xdr:ext cx="2951868" cy="297088"/>
    <xdr:pic>
      <xdr:nvPicPr>
        <xdr:cNvPr id="182" name="Picture 181">
          <a:extLst>
            <a:ext uri="{FF2B5EF4-FFF2-40B4-BE49-F238E27FC236}">
              <a16:creationId xmlns:a16="http://schemas.microsoft.com/office/drawing/2014/main" id="{3F1CDFCD-4AD0-45CF-A227-E2E894682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67777032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452</xdr:row>
      <xdr:rowOff>0</xdr:rowOff>
    </xdr:from>
    <xdr:ext cx="1412941" cy="360940"/>
    <xdr:pic>
      <xdr:nvPicPr>
        <xdr:cNvPr id="183" name="Picture 182">
          <a:extLst>
            <a:ext uri="{FF2B5EF4-FFF2-40B4-BE49-F238E27FC236}">
              <a16:creationId xmlns:a16="http://schemas.microsoft.com/office/drawing/2014/main" id="{D3A2C794-6286-4ECA-8D2B-817389F92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65974452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469</xdr:row>
      <xdr:rowOff>0</xdr:rowOff>
    </xdr:from>
    <xdr:ext cx="2968397" cy="346239"/>
    <xdr:pic>
      <xdr:nvPicPr>
        <xdr:cNvPr id="184" name="Picture 183">
          <a:extLst>
            <a:ext uri="{FF2B5EF4-FFF2-40B4-BE49-F238E27FC236}">
              <a16:creationId xmlns:a16="http://schemas.microsoft.com/office/drawing/2014/main" id="{6D2730EF-016F-42E2-B238-A9AA2AC89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69038839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478</xdr:row>
      <xdr:rowOff>6002</xdr:rowOff>
    </xdr:from>
    <xdr:ext cx="2432103" cy="738388"/>
    <xdr:pic>
      <xdr:nvPicPr>
        <xdr:cNvPr id="185" name="Picture 184">
          <a:extLst>
            <a:ext uri="{FF2B5EF4-FFF2-40B4-BE49-F238E27FC236}">
              <a16:creationId xmlns:a16="http://schemas.microsoft.com/office/drawing/2014/main" id="{1AE54572-201C-4AF9-AE36-36C06B34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70667163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1497546" cy="300621"/>
    <xdr:pic>
      <xdr:nvPicPr>
        <xdr:cNvPr id="186" name="Picture 185">
          <a:extLst>
            <a:ext uri="{FF2B5EF4-FFF2-40B4-BE49-F238E27FC236}">
              <a16:creationId xmlns:a16="http://schemas.microsoft.com/office/drawing/2014/main" id="{95764E98-C402-4C65-B77D-44FB8CD9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72644000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3254099" cy="584159"/>
    <xdr:pic>
      <xdr:nvPicPr>
        <xdr:cNvPr id="187" name="Picture 186">
          <a:extLst>
            <a:ext uri="{FF2B5EF4-FFF2-40B4-BE49-F238E27FC236}">
              <a16:creationId xmlns:a16="http://schemas.microsoft.com/office/drawing/2014/main" id="{8E8E630A-F61B-484E-B2D1-A69A6E8442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72644000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499</xdr:row>
      <xdr:rowOff>0</xdr:rowOff>
    </xdr:from>
    <xdr:ext cx="2050048" cy="705034"/>
    <xdr:pic>
      <xdr:nvPicPr>
        <xdr:cNvPr id="188" name="Picture 187">
          <a:extLst>
            <a:ext uri="{FF2B5EF4-FFF2-40B4-BE49-F238E27FC236}">
              <a16:creationId xmlns:a16="http://schemas.microsoft.com/office/drawing/2014/main" id="{26126DEE-3FB4-4E99-AB9E-BDA9A48E6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74446581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506</xdr:row>
      <xdr:rowOff>5147</xdr:rowOff>
    </xdr:from>
    <xdr:ext cx="1751426" cy="302704"/>
    <xdr:pic>
      <xdr:nvPicPr>
        <xdr:cNvPr id="189" name="Picture 188">
          <a:extLst>
            <a:ext uri="{FF2B5EF4-FFF2-40B4-BE49-F238E27FC236}">
              <a16:creationId xmlns:a16="http://schemas.microsoft.com/office/drawing/2014/main" id="{CFDC1BB6-C0A3-42DB-A2C5-C8D7CA7A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75713534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506</xdr:row>
      <xdr:rowOff>5148</xdr:rowOff>
    </xdr:from>
    <xdr:ext cx="2837900" cy="504678"/>
    <xdr:pic>
      <xdr:nvPicPr>
        <xdr:cNvPr id="190" name="Picture 189">
          <a:extLst>
            <a:ext uri="{FF2B5EF4-FFF2-40B4-BE49-F238E27FC236}">
              <a16:creationId xmlns:a16="http://schemas.microsoft.com/office/drawing/2014/main" id="{CEDFA6FC-F58E-447C-B1E0-DF1872E948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75713535"/>
          <a:ext cx="2837900" cy="50467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430</xdr:row>
      <xdr:rowOff>184727</xdr:rowOff>
    </xdr:from>
    <xdr:ext cx="2628081" cy="407158"/>
    <xdr:pic>
      <xdr:nvPicPr>
        <xdr:cNvPr id="192" name="Picture 191">
          <a:extLst>
            <a:ext uri="{FF2B5EF4-FFF2-40B4-BE49-F238E27FC236}">
              <a16:creationId xmlns:a16="http://schemas.microsoft.com/office/drawing/2014/main" id="{4EBE4CF7-9E5E-4B5D-9961-B72E3D88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9156" r="35017" b="39278"/>
        <a:stretch>
          <a:fillRect/>
        </a:stretch>
      </xdr:blipFill>
      <xdr:spPr bwMode="auto">
        <a:xfrm>
          <a:off x="4465484" y="62193501"/>
          <a:ext cx="2628081" cy="407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430</xdr:row>
      <xdr:rowOff>184727</xdr:rowOff>
    </xdr:from>
    <xdr:ext cx="5100982" cy="356226"/>
    <xdr:pic>
      <xdr:nvPicPr>
        <xdr:cNvPr id="193" name="Picture 192">
          <a:extLst>
            <a:ext uri="{FF2B5EF4-FFF2-40B4-BE49-F238E27FC236}">
              <a16:creationId xmlns:a16="http://schemas.microsoft.com/office/drawing/2014/main" id="{577E9F70-7246-42CB-A190-634E5D76AD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107" t="13304" r="2927" b="26829"/>
        <a:stretch/>
      </xdr:blipFill>
      <xdr:spPr>
        <a:xfrm>
          <a:off x="4465484" y="62193501"/>
          <a:ext cx="5100982" cy="35622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436</xdr:row>
      <xdr:rowOff>0</xdr:rowOff>
    </xdr:from>
    <xdr:ext cx="1604994" cy="363075"/>
    <xdr:pic>
      <xdr:nvPicPr>
        <xdr:cNvPr id="194" name="Picture 193">
          <a:extLst>
            <a:ext uri="{FF2B5EF4-FFF2-40B4-BE49-F238E27FC236}">
              <a16:creationId xmlns:a16="http://schemas.microsoft.com/office/drawing/2014/main" id="{4C20DE1E-8E87-48EF-A3D8-EF9FC3CA1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65484" y="63090323"/>
          <a:ext cx="1604994" cy="3630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443</xdr:row>
      <xdr:rowOff>1</xdr:rowOff>
    </xdr:from>
    <xdr:ext cx="1669456" cy="664175"/>
    <xdr:pic>
      <xdr:nvPicPr>
        <xdr:cNvPr id="195" name="Picture 194">
          <a:extLst>
            <a:ext uri="{FF2B5EF4-FFF2-40B4-BE49-F238E27FC236}">
              <a16:creationId xmlns:a16="http://schemas.microsoft.com/office/drawing/2014/main" id="{9DA18446-A36F-4E05-8DE4-C0C86FB19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4" t="26024" r="48015" b="50844"/>
        <a:stretch>
          <a:fillRect/>
        </a:stretch>
      </xdr:blipFill>
      <xdr:spPr bwMode="auto">
        <a:xfrm>
          <a:off x="4465484" y="64352130"/>
          <a:ext cx="1669456" cy="66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4297997" cy="446114"/>
    <xdr:pic>
      <xdr:nvPicPr>
        <xdr:cNvPr id="196" name="Picture 195">
          <a:extLst>
            <a:ext uri="{FF2B5EF4-FFF2-40B4-BE49-F238E27FC236}">
              <a16:creationId xmlns:a16="http://schemas.microsoft.com/office/drawing/2014/main" id="{D7C05684-35D1-47B9-93E6-1CEBEAE2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65484" y="65253419"/>
          <a:ext cx="4297997" cy="44611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462</xdr:row>
      <xdr:rowOff>0</xdr:rowOff>
    </xdr:from>
    <xdr:ext cx="2951868" cy="297088"/>
    <xdr:pic>
      <xdr:nvPicPr>
        <xdr:cNvPr id="197" name="Picture 196">
          <a:extLst>
            <a:ext uri="{FF2B5EF4-FFF2-40B4-BE49-F238E27FC236}">
              <a16:creationId xmlns:a16="http://schemas.microsoft.com/office/drawing/2014/main" id="{47AE0EA0-B100-4687-B40E-32958EBF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65484" y="67777032"/>
          <a:ext cx="2951868" cy="29708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452</xdr:row>
      <xdr:rowOff>0</xdr:rowOff>
    </xdr:from>
    <xdr:ext cx="1412941" cy="360940"/>
    <xdr:pic>
      <xdr:nvPicPr>
        <xdr:cNvPr id="198" name="Picture 197">
          <a:extLst>
            <a:ext uri="{FF2B5EF4-FFF2-40B4-BE49-F238E27FC236}">
              <a16:creationId xmlns:a16="http://schemas.microsoft.com/office/drawing/2014/main" id="{F018C818-0D8D-424A-8730-FB6F8AA57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65484" y="65974452"/>
          <a:ext cx="1412941" cy="36094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469</xdr:row>
      <xdr:rowOff>0</xdr:rowOff>
    </xdr:from>
    <xdr:ext cx="2968397" cy="346239"/>
    <xdr:pic>
      <xdr:nvPicPr>
        <xdr:cNvPr id="199" name="Picture 198">
          <a:extLst>
            <a:ext uri="{FF2B5EF4-FFF2-40B4-BE49-F238E27FC236}">
              <a16:creationId xmlns:a16="http://schemas.microsoft.com/office/drawing/2014/main" id="{65A4AF3F-3C6E-451F-9579-DF767C76C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65484" y="69038839"/>
          <a:ext cx="2968397" cy="346239"/>
        </a:xfrm>
        <a:prstGeom prst="rect">
          <a:avLst/>
        </a:prstGeom>
      </xdr:spPr>
    </xdr:pic>
    <xdr:clientData/>
  </xdr:oneCellAnchor>
  <xdr:oneCellAnchor>
    <xdr:from>
      <xdr:col>5</xdr:col>
      <xdr:colOff>1055</xdr:colOff>
      <xdr:row>478</xdr:row>
      <xdr:rowOff>6002</xdr:rowOff>
    </xdr:from>
    <xdr:ext cx="2432103" cy="738388"/>
    <xdr:pic>
      <xdr:nvPicPr>
        <xdr:cNvPr id="200" name="Picture 199">
          <a:extLst>
            <a:ext uri="{FF2B5EF4-FFF2-40B4-BE49-F238E27FC236}">
              <a16:creationId xmlns:a16="http://schemas.microsoft.com/office/drawing/2014/main" id="{06A0360E-5C4E-46C3-8511-7265571A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37268" r="55795" b="49023"/>
        <a:stretch>
          <a:fillRect/>
        </a:stretch>
      </xdr:blipFill>
      <xdr:spPr bwMode="auto">
        <a:xfrm>
          <a:off x="4466539" y="70667163"/>
          <a:ext cx="2432103" cy="738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1497546" cy="300621"/>
    <xdr:pic>
      <xdr:nvPicPr>
        <xdr:cNvPr id="201" name="Picture 200">
          <a:extLst>
            <a:ext uri="{FF2B5EF4-FFF2-40B4-BE49-F238E27FC236}">
              <a16:creationId xmlns:a16="http://schemas.microsoft.com/office/drawing/2014/main" id="{392E71DC-184A-4FC2-B4BA-233289B5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6505" r="56679" b="24820"/>
        <a:stretch>
          <a:fillRect/>
        </a:stretch>
      </xdr:blipFill>
      <xdr:spPr bwMode="auto">
        <a:xfrm>
          <a:off x="4465484" y="72644000"/>
          <a:ext cx="1497546" cy="30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3254099" cy="584159"/>
    <xdr:pic>
      <xdr:nvPicPr>
        <xdr:cNvPr id="202" name="Picture 201">
          <a:extLst>
            <a:ext uri="{FF2B5EF4-FFF2-40B4-BE49-F238E27FC236}">
              <a16:creationId xmlns:a16="http://schemas.microsoft.com/office/drawing/2014/main" id="{6C794FE7-0871-48BF-9371-D2CF60F66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891" t="12512" r="2718" b="14389"/>
        <a:stretch/>
      </xdr:blipFill>
      <xdr:spPr>
        <a:xfrm>
          <a:off x="4465484" y="72644000"/>
          <a:ext cx="3254099" cy="584159"/>
        </a:xfrm>
        <a:prstGeom prst="rect">
          <a:avLst/>
        </a:prstGeom>
      </xdr:spPr>
    </xdr:pic>
    <xdr:clientData/>
  </xdr:oneCellAnchor>
  <xdr:oneCellAnchor>
    <xdr:from>
      <xdr:col>5</xdr:col>
      <xdr:colOff>5148</xdr:colOff>
      <xdr:row>499</xdr:row>
      <xdr:rowOff>0</xdr:rowOff>
    </xdr:from>
    <xdr:ext cx="2050048" cy="705034"/>
    <xdr:pic>
      <xdr:nvPicPr>
        <xdr:cNvPr id="203" name="Picture 202">
          <a:extLst>
            <a:ext uri="{FF2B5EF4-FFF2-40B4-BE49-F238E27FC236}">
              <a16:creationId xmlns:a16="http://schemas.microsoft.com/office/drawing/2014/main" id="{822C5C89-969C-43A0-AAFD-87DC4C24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40482" r="52347" b="42169"/>
        <a:stretch>
          <a:fillRect/>
        </a:stretch>
      </xdr:blipFill>
      <xdr:spPr bwMode="auto">
        <a:xfrm>
          <a:off x="4470632" y="74446581"/>
          <a:ext cx="2050048" cy="705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5150</xdr:colOff>
      <xdr:row>506</xdr:row>
      <xdr:rowOff>5147</xdr:rowOff>
    </xdr:from>
    <xdr:ext cx="1751426" cy="302704"/>
    <xdr:pic>
      <xdr:nvPicPr>
        <xdr:cNvPr id="204" name="Picture 203">
          <a:extLst>
            <a:ext uri="{FF2B5EF4-FFF2-40B4-BE49-F238E27FC236}">
              <a16:creationId xmlns:a16="http://schemas.microsoft.com/office/drawing/2014/main" id="{A7C68EE2-A84D-464C-89E2-FA40DFBF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31" t="60722" r="52347" b="30603"/>
        <a:stretch>
          <a:fillRect/>
        </a:stretch>
      </xdr:blipFill>
      <xdr:spPr bwMode="auto">
        <a:xfrm>
          <a:off x="4470634" y="75713534"/>
          <a:ext cx="1751426" cy="302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5151</xdr:colOff>
      <xdr:row>506</xdr:row>
      <xdr:rowOff>5148</xdr:rowOff>
    </xdr:from>
    <xdr:ext cx="2837900" cy="504678"/>
    <xdr:pic>
      <xdr:nvPicPr>
        <xdr:cNvPr id="205" name="Picture 204">
          <a:extLst>
            <a:ext uri="{FF2B5EF4-FFF2-40B4-BE49-F238E27FC236}">
              <a16:creationId xmlns:a16="http://schemas.microsoft.com/office/drawing/2014/main" id="{F350B71D-267A-4E5E-853E-797369B99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22" t="6842" r="5552" b="11748"/>
        <a:stretch/>
      </xdr:blipFill>
      <xdr:spPr>
        <a:xfrm>
          <a:off x="4470635" y="75713535"/>
          <a:ext cx="2837900" cy="5046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CC6-1446-44C3-9F41-0D81BC525825}">
  <dimension ref="A2:K526"/>
  <sheetViews>
    <sheetView tabSelected="1" topLeftCell="C2" zoomScale="78" zoomScaleNormal="190" workbookViewId="0">
      <selection activeCell="J7" sqref="J7"/>
    </sheetView>
  </sheetViews>
  <sheetFormatPr defaultRowHeight="15" x14ac:dyDescent="0.25"/>
  <cols>
    <col min="2" max="2" width="5.85546875" style="1" customWidth="1"/>
    <col min="3" max="3" width="16.85546875" style="1" customWidth="1"/>
    <col min="4" max="4" width="16.85546875" style="5" customWidth="1"/>
    <col min="5" max="5" width="16.85546875" style="1" customWidth="1"/>
    <col min="6" max="6" width="19.85546875" style="1" customWidth="1"/>
    <col min="7" max="9" width="13.85546875" style="1" customWidth="1"/>
  </cols>
  <sheetData>
    <row r="2" spans="2:11" x14ac:dyDescent="0.25">
      <c r="B2" s="2" t="s">
        <v>0</v>
      </c>
      <c r="C2" s="2" t="s">
        <v>85</v>
      </c>
      <c r="D2" s="6" t="s">
        <v>82</v>
      </c>
      <c r="E2" s="2" t="s">
        <v>83</v>
      </c>
      <c r="F2" s="2" t="s">
        <v>84</v>
      </c>
      <c r="G2" s="4"/>
      <c r="H2" s="4"/>
      <c r="I2" s="4"/>
      <c r="J2" s="4"/>
      <c r="K2" s="4"/>
    </row>
    <row r="3" spans="2:11" x14ac:dyDescent="0.25">
      <c r="B3" s="3">
        <v>1</v>
      </c>
      <c r="C3" s="3" t="s">
        <v>86</v>
      </c>
      <c r="D3" s="7">
        <v>9</v>
      </c>
      <c r="E3" s="3">
        <v>8</v>
      </c>
      <c r="F3" s="3" t="s">
        <v>1</v>
      </c>
    </row>
    <row r="4" spans="2:11" x14ac:dyDescent="0.25">
      <c r="B4" s="3">
        <v>2</v>
      </c>
      <c r="C4" s="3" t="s">
        <v>87</v>
      </c>
      <c r="D4" s="7">
        <v>5</v>
      </c>
      <c r="E4" s="3">
        <v>6</v>
      </c>
      <c r="F4" s="3" t="s">
        <v>2</v>
      </c>
    </row>
    <row r="5" spans="2:11" x14ac:dyDescent="0.25">
      <c r="B5" s="3">
        <v>3</v>
      </c>
      <c r="C5" s="3" t="s">
        <v>88</v>
      </c>
      <c r="D5" s="7">
        <v>9.5</v>
      </c>
      <c r="E5" s="3">
        <v>7.5</v>
      </c>
      <c r="F5" s="3" t="s">
        <v>1</v>
      </c>
    </row>
    <row r="6" spans="2:11" x14ac:dyDescent="0.25">
      <c r="B6" s="3">
        <v>4</v>
      </c>
      <c r="C6" s="3" t="s">
        <v>89</v>
      </c>
      <c r="D6" s="7">
        <v>6</v>
      </c>
      <c r="E6" s="3">
        <v>7</v>
      </c>
      <c r="F6" s="3" t="s">
        <v>2</v>
      </c>
    </row>
    <row r="9" spans="2:11" x14ac:dyDescent="0.25">
      <c r="B9" s="22" t="s">
        <v>3</v>
      </c>
      <c r="C9" s="22"/>
      <c r="D9" s="22"/>
      <c r="E9" s="22"/>
    </row>
    <row r="10" spans="2:11" x14ac:dyDescent="0.25">
      <c r="C10" s="1" t="s">
        <v>4</v>
      </c>
      <c r="H10" s="1" t="s">
        <v>90</v>
      </c>
    </row>
    <row r="11" spans="2:11" x14ac:dyDescent="0.25">
      <c r="C11" s="8" t="s">
        <v>82</v>
      </c>
      <c r="D11" s="5">
        <v>5</v>
      </c>
      <c r="G11"/>
    </row>
    <row r="12" spans="2:11" x14ac:dyDescent="0.25">
      <c r="C12" s="8" t="s">
        <v>83</v>
      </c>
      <c r="D12" s="5">
        <v>6</v>
      </c>
    </row>
    <row r="14" spans="2:11" x14ac:dyDescent="0.25">
      <c r="C14" s="1" t="s">
        <v>5</v>
      </c>
    </row>
    <row r="15" spans="2:11" x14ac:dyDescent="0.25">
      <c r="C15" s="8" t="s">
        <v>82</v>
      </c>
      <c r="D15" s="5">
        <v>9.5</v>
      </c>
    </row>
    <row r="16" spans="2:11" x14ac:dyDescent="0.25">
      <c r="C16" s="8" t="s">
        <v>83</v>
      </c>
      <c r="D16" s="5">
        <v>8</v>
      </c>
    </row>
    <row r="18" spans="2:5" x14ac:dyDescent="0.25">
      <c r="C18" s="1" t="s">
        <v>7</v>
      </c>
      <c r="D18" s="5">
        <v>0</v>
      </c>
    </row>
    <row r="19" spans="2:5" x14ac:dyDescent="0.25">
      <c r="C19" s="1" t="s">
        <v>6</v>
      </c>
      <c r="D19" s="5">
        <v>1</v>
      </c>
    </row>
    <row r="21" spans="2:5" ht="14.45" customHeight="1" x14ac:dyDescent="0.25">
      <c r="B21" s="2" t="s">
        <v>0</v>
      </c>
      <c r="C21" s="6" t="s">
        <v>82</v>
      </c>
      <c r="D21" s="2" t="s">
        <v>83</v>
      </c>
      <c r="E21" s="2" t="s">
        <v>84</v>
      </c>
    </row>
    <row r="22" spans="2:5" x14ac:dyDescent="0.25">
      <c r="B22" s="3">
        <v>1</v>
      </c>
      <c r="C22" s="10">
        <f>(D3-$D$11)/($D$15-$D$11)*(1-0)+0</f>
        <v>0.88888888888888884</v>
      </c>
      <c r="D22" s="10">
        <f>(E3-$D$12)/($D$16-$D$12)*(1-0)+0</f>
        <v>1</v>
      </c>
      <c r="E22" s="11">
        <v>1</v>
      </c>
    </row>
    <row r="23" spans="2:5" x14ac:dyDescent="0.25">
      <c r="B23" s="3">
        <v>2</v>
      </c>
      <c r="C23" s="10">
        <f>(D4-$D$11)/($D$15-$D$11)*(1-0)+0</f>
        <v>0</v>
      </c>
      <c r="D23" s="10">
        <f>(E4-$D$12)/($D$16-$D$12)*(1-0)+0</f>
        <v>0</v>
      </c>
      <c r="E23" s="11">
        <v>0</v>
      </c>
    </row>
    <row r="24" spans="2:5" x14ac:dyDescent="0.25">
      <c r="B24" s="3">
        <v>3</v>
      </c>
      <c r="C24" s="10">
        <f>(D5-$D$11)/($D$15-$D$11)*(1-0)+0</f>
        <v>1</v>
      </c>
      <c r="D24" s="10">
        <f>(E5-$D$12)/($D$16-$D$12)*(1-0)+0</f>
        <v>0.75</v>
      </c>
      <c r="E24" s="11">
        <v>1</v>
      </c>
    </row>
    <row r="25" spans="2:5" x14ac:dyDescent="0.25">
      <c r="B25" s="3">
        <v>4</v>
      </c>
      <c r="C25" s="10">
        <f>(D6-$D$11)/($D$15-$D$11)*(1-0)+0</f>
        <v>0.22222222222222221</v>
      </c>
      <c r="D25" s="10">
        <f>(E6-$D$12)/($D$16-$D$12)*(1-0)+0</f>
        <v>0.5</v>
      </c>
      <c r="E25" s="11">
        <v>0</v>
      </c>
    </row>
    <row r="26" spans="2:5" x14ac:dyDescent="0.25">
      <c r="C26" s="12"/>
      <c r="D26" s="12"/>
      <c r="E26" s="9"/>
    </row>
    <row r="27" spans="2:5" x14ac:dyDescent="0.25">
      <c r="C27" s="12"/>
      <c r="D27" s="12"/>
      <c r="E27" s="9"/>
    </row>
    <row r="28" spans="2:5" x14ac:dyDescent="0.25">
      <c r="B28" s="24" t="s">
        <v>80</v>
      </c>
      <c r="C28" s="25"/>
      <c r="D28" s="25"/>
      <c r="E28" s="26"/>
    </row>
    <row r="29" spans="2:5" x14ac:dyDescent="0.25">
      <c r="B29" s="27"/>
      <c r="C29" s="20"/>
      <c r="D29" s="20"/>
      <c r="E29" s="28"/>
    </row>
    <row r="30" spans="2:5" x14ac:dyDescent="0.25">
      <c r="B30" s="27"/>
      <c r="C30" s="20"/>
      <c r="D30" s="20"/>
      <c r="E30" s="28"/>
    </row>
    <row r="31" spans="2:5" x14ac:dyDescent="0.25">
      <c r="B31" s="27"/>
      <c r="C31" s="20"/>
      <c r="D31" s="20"/>
      <c r="E31" s="28"/>
    </row>
    <row r="32" spans="2:5" x14ac:dyDescent="0.25">
      <c r="B32" s="29"/>
      <c r="C32" s="30"/>
      <c r="D32" s="30"/>
      <c r="E32" s="31"/>
    </row>
    <row r="35" spans="1:5" x14ac:dyDescent="0.25">
      <c r="A35" t="s">
        <v>59</v>
      </c>
      <c r="B35" s="22" t="s">
        <v>17</v>
      </c>
      <c r="C35" s="22"/>
      <c r="D35" s="22"/>
      <c r="E35" s="22"/>
    </row>
    <row r="36" spans="1:5" x14ac:dyDescent="0.25">
      <c r="B36" s="14"/>
      <c r="C36" s="18" t="s">
        <v>8</v>
      </c>
      <c r="D36" s="14">
        <v>0.25</v>
      </c>
      <c r="E36" s="14"/>
    </row>
    <row r="37" spans="1:5" x14ac:dyDescent="0.25">
      <c r="B37" s="14"/>
      <c r="C37" s="18" t="s">
        <v>9</v>
      </c>
      <c r="D37" s="14">
        <v>0.8</v>
      </c>
      <c r="E37" s="14"/>
    </row>
    <row r="38" spans="1:5" x14ac:dyDescent="0.25">
      <c r="B38" s="14"/>
      <c r="C38" s="18" t="s">
        <v>10</v>
      </c>
      <c r="D38" s="14">
        <v>0.43</v>
      </c>
      <c r="E38" s="14"/>
    </row>
    <row r="39" spans="1:5" x14ac:dyDescent="0.25">
      <c r="B39" s="14"/>
      <c r="C39" s="18" t="s">
        <v>11</v>
      </c>
      <c r="D39" s="14">
        <v>0.12</v>
      </c>
      <c r="E39" s="14"/>
    </row>
    <row r="40" spans="1:5" x14ac:dyDescent="0.25">
      <c r="B40" s="14"/>
      <c r="C40" s="18" t="s">
        <v>12</v>
      </c>
      <c r="D40" s="14">
        <v>0.34</v>
      </c>
      <c r="E40" s="14"/>
    </row>
    <row r="41" spans="1:5" x14ac:dyDescent="0.25">
      <c r="B41" s="14"/>
      <c r="C41" s="18" t="s">
        <v>13</v>
      </c>
      <c r="D41" s="14">
        <v>0.72</v>
      </c>
      <c r="E41" s="14"/>
    </row>
    <row r="42" spans="1:5" x14ac:dyDescent="0.25">
      <c r="B42" s="14"/>
      <c r="C42" s="18"/>
      <c r="D42" s="14"/>
      <c r="E42" s="14"/>
    </row>
    <row r="43" spans="1:5" x14ac:dyDescent="0.25">
      <c r="B43" s="23" t="s">
        <v>18</v>
      </c>
      <c r="C43" s="23"/>
      <c r="D43" s="23"/>
      <c r="E43" s="23"/>
    </row>
    <row r="44" spans="1:5" x14ac:dyDescent="0.25">
      <c r="B44" s="14"/>
      <c r="C44" s="18" t="s">
        <v>14</v>
      </c>
      <c r="D44" s="14">
        <v>0.86</v>
      </c>
      <c r="E44" s="14"/>
    </row>
    <row r="45" spans="1:5" x14ac:dyDescent="0.25">
      <c r="B45" s="14"/>
      <c r="C45" s="18" t="s">
        <v>15</v>
      </c>
      <c r="D45" s="14">
        <v>0.93</v>
      </c>
      <c r="E45" s="14"/>
    </row>
    <row r="46" spans="1:5" x14ac:dyDescent="0.25">
      <c r="B46" s="14"/>
      <c r="C46" s="18" t="s">
        <v>16</v>
      </c>
      <c r="D46" s="14">
        <v>0.79</v>
      </c>
      <c r="E46" s="14"/>
    </row>
    <row r="49" spans="1:9" x14ac:dyDescent="0.25">
      <c r="A49" t="s">
        <v>58</v>
      </c>
      <c r="B49" s="20" t="s">
        <v>60</v>
      </c>
      <c r="C49" s="20"/>
      <c r="D49" s="20"/>
      <c r="E49" s="20"/>
      <c r="I49"/>
    </row>
    <row r="50" spans="1:9" x14ac:dyDescent="0.25">
      <c r="B50" s="20"/>
      <c r="C50" s="20"/>
      <c r="D50" s="20"/>
      <c r="E50" s="20"/>
      <c r="I50"/>
    </row>
    <row r="51" spans="1:9" x14ac:dyDescent="0.25">
      <c r="C51" s="8" t="s">
        <v>19</v>
      </c>
      <c r="D51" s="12">
        <f>$D$44+($C22*$D$36+$D22*$D$37)</f>
        <v>1.882222222222222</v>
      </c>
      <c r="I51"/>
    </row>
    <row r="52" spans="1:9" x14ac:dyDescent="0.25">
      <c r="C52" s="8" t="s">
        <v>20</v>
      </c>
      <c r="D52" s="12">
        <f>$D$44+($C23*$D$36+$D23*$D$37)</f>
        <v>0.86</v>
      </c>
      <c r="I52"/>
    </row>
    <row r="53" spans="1:9" x14ac:dyDescent="0.25">
      <c r="C53" s="8" t="s">
        <v>21</v>
      </c>
      <c r="D53" s="12">
        <f>$D$44+($C24*$D$36+$D24*$D$37)</f>
        <v>1.71</v>
      </c>
      <c r="I53"/>
    </row>
    <row r="54" spans="1:9" x14ac:dyDescent="0.25">
      <c r="C54" s="8" t="s">
        <v>22</v>
      </c>
      <c r="D54" s="12">
        <f>$D$44+($C25*$D$36+$D25*$D$37)</f>
        <v>1.3155555555555556</v>
      </c>
      <c r="I54"/>
    </row>
    <row r="55" spans="1:9" x14ac:dyDescent="0.25">
      <c r="C55" s="8" t="s">
        <v>23</v>
      </c>
      <c r="D55" s="12">
        <f>$D$45+($C22*$D$38+$D22*$D$39)</f>
        <v>1.4322222222222223</v>
      </c>
    </row>
    <row r="56" spans="1:9" x14ac:dyDescent="0.25">
      <c r="C56" s="8" t="s">
        <v>24</v>
      </c>
      <c r="D56" s="12">
        <f>$D$45+($C23*$D$38+$D23*$D$39)</f>
        <v>0.93</v>
      </c>
    </row>
    <row r="57" spans="1:9" x14ac:dyDescent="0.25">
      <c r="C57" s="8" t="s">
        <v>25</v>
      </c>
      <c r="D57" s="12">
        <f>$D$45+($C24*$D$38+$D24*$D$39)</f>
        <v>1.4500000000000002</v>
      </c>
    </row>
    <row r="58" spans="1:9" x14ac:dyDescent="0.25">
      <c r="C58" s="8" t="s">
        <v>26</v>
      </c>
      <c r="D58" s="12">
        <f>$D$45+($C25*$D$38+$D25*$D$39)</f>
        <v>1.0855555555555556</v>
      </c>
    </row>
    <row r="60" spans="1:9" x14ac:dyDescent="0.25">
      <c r="C60" s="8" t="s">
        <v>27</v>
      </c>
      <c r="D60" s="12">
        <f>1/(1+EXP(-$D51))</f>
        <v>0.86786616702843056</v>
      </c>
      <c r="E60" s="12"/>
    </row>
    <row r="61" spans="1:9" x14ac:dyDescent="0.25">
      <c r="C61" s="8" t="s">
        <v>30</v>
      </c>
      <c r="D61" s="12">
        <f t="shared" ref="D61:D66" si="0">1/(1+EXP(-$D52))</f>
        <v>0.70266065434473146</v>
      </c>
    </row>
    <row r="62" spans="1:9" x14ac:dyDescent="0.25">
      <c r="C62" s="8" t="s">
        <v>29</v>
      </c>
      <c r="D62" s="12">
        <f t="shared" si="0"/>
        <v>0.84683628423491386</v>
      </c>
    </row>
    <row r="63" spans="1:9" x14ac:dyDescent="0.25">
      <c r="C63" s="8" t="s">
        <v>28</v>
      </c>
      <c r="D63" s="12">
        <f t="shared" si="0"/>
        <v>0.7884413164170595</v>
      </c>
    </row>
    <row r="64" spans="1:9" x14ac:dyDescent="0.25">
      <c r="C64" s="8" t="s">
        <v>31</v>
      </c>
      <c r="D64" s="12">
        <f t="shared" si="0"/>
        <v>0.80724732760415296</v>
      </c>
    </row>
    <row r="65" spans="1:5" x14ac:dyDescent="0.25">
      <c r="C65" s="8" t="s">
        <v>32</v>
      </c>
      <c r="D65" s="12">
        <f t="shared" si="0"/>
        <v>0.71707528549297261</v>
      </c>
    </row>
    <row r="66" spans="1:5" x14ac:dyDescent="0.25">
      <c r="C66" s="8" t="s">
        <v>33</v>
      </c>
      <c r="D66" s="12">
        <f t="shared" si="0"/>
        <v>0.80999843398468707</v>
      </c>
    </row>
    <row r="67" spans="1:5" x14ac:dyDescent="0.25">
      <c r="C67" s="8" t="s">
        <v>34</v>
      </c>
      <c r="D67" s="12">
        <f>1/(1+EXP(-$D58))</f>
        <v>0.74754388020906937</v>
      </c>
    </row>
    <row r="70" spans="1:5" x14ac:dyDescent="0.25">
      <c r="A70" t="s">
        <v>62</v>
      </c>
      <c r="B70" s="20" t="s">
        <v>61</v>
      </c>
      <c r="C70" s="20"/>
      <c r="D70" s="20"/>
      <c r="E70" s="20"/>
    </row>
    <row r="71" spans="1:5" x14ac:dyDescent="0.25">
      <c r="B71" s="20"/>
      <c r="C71" s="20"/>
      <c r="D71" s="20"/>
      <c r="E71" s="20"/>
    </row>
    <row r="72" spans="1:5" x14ac:dyDescent="0.25">
      <c r="C72" s="8" t="s">
        <v>35</v>
      </c>
      <c r="D72" s="12">
        <f>$D$46+(D60*$D$40+D64*$D$41)</f>
        <v>1.6662925726646565</v>
      </c>
    </row>
    <row r="73" spans="1:5" x14ac:dyDescent="0.25">
      <c r="C73" s="8" t="s">
        <v>36</v>
      </c>
      <c r="D73" s="12">
        <f>$D$46+(D61*$D$40+D65*$D$41)</f>
        <v>1.5451988280321489</v>
      </c>
    </row>
    <row r="74" spans="1:5" x14ac:dyDescent="0.25">
      <c r="C74" s="8" t="s">
        <v>37</v>
      </c>
      <c r="D74" s="12">
        <f>$D$46+(D62*$D$40+D66*$D$41)</f>
        <v>1.6611232091088453</v>
      </c>
    </row>
    <row r="75" spans="1:5" x14ac:dyDescent="0.25">
      <c r="C75" s="8" t="s">
        <v>38</v>
      </c>
      <c r="D75" s="12">
        <f>$D$46+(D63*$D$40+D67*$D$41)</f>
        <v>1.5963016413323303</v>
      </c>
    </row>
    <row r="76" spans="1:5" x14ac:dyDescent="0.25">
      <c r="C76" s="8"/>
    </row>
    <row r="77" spans="1:5" x14ac:dyDescent="0.25">
      <c r="C77" s="8" t="s">
        <v>39</v>
      </c>
      <c r="D77" s="12">
        <f>1/(1+EXP(-D72))</f>
        <v>0.84108089866547198</v>
      </c>
    </row>
    <row r="78" spans="1:5" x14ac:dyDescent="0.25">
      <c r="C78" s="8" t="s">
        <v>40</v>
      </c>
      <c r="D78" s="12">
        <f t="shared" ref="D78:D80" si="1">1/(1+EXP(-D73))</f>
        <v>0.82421921135174514</v>
      </c>
    </row>
    <row r="79" spans="1:5" x14ac:dyDescent="0.25">
      <c r="C79" s="8" t="s">
        <v>41</v>
      </c>
      <c r="D79" s="12">
        <f t="shared" si="1"/>
        <v>0.84038872289973499</v>
      </c>
    </row>
    <row r="80" spans="1:5" x14ac:dyDescent="0.25">
      <c r="C80" s="8" t="s">
        <v>42</v>
      </c>
      <c r="D80" s="12">
        <f t="shared" si="1"/>
        <v>0.83150085360358894</v>
      </c>
    </row>
    <row r="83" spans="1:9" x14ac:dyDescent="0.25">
      <c r="A83" t="s">
        <v>63</v>
      </c>
      <c r="B83" s="20" t="s">
        <v>72</v>
      </c>
      <c r="C83" s="20"/>
      <c r="D83" s="20"/>
      <c r="E83" s="20"/>
    </row>
    <row r="84" spans="1:9" x14ac:dyDescent="0.25">
      <c r="B84" s="20"/>
      <c r="C84" s="20"/>
      <c r="D84" s="20"/>
      <c r="E84" s="20"/>
    </row>
    <row r="85" spans="1:9" x14ac:dyDescent="0.25">
      <c r="C85" s="8" t="s">
        <v>45</v>
      </c>
      <c r="D85" s="14">
        <f>0.5*((E22-D77)^2+(E23-D78)^2+(E24-D79)^2+(E25-D80)^2)</f>
        <v>0.71073100922567067</v>
      </c>
    </row>
    <row r="86" spans="1:9" s="15" customFormat="1" x14ac:dyDescent="0.25">
      <c r="B86" s="16"/>
      <c r="C86" s="16"/>
      <c r="D86" s="17"/>
      <c r="E86" s="16"/>
      <c r="F86" s="16"/>
      <c r="G86" s="16"/>
      <c r="H86" s="16"/>
      <c r="I86" s="16"/>
    </row>
    <row r="88" spans="1:9" x14ac:dyDescent="0.25">
      <c r="A88" t="s">
        <v>64</v>
      </c>
      <c r="B88" s="20" t="s">
        <v>73</v>
      </c>
      <c r="C88" s="20"/>
      <c r="D88" s="20"/>
      <c r="E88" s="20"/>
    </row>
    <row r="89" spans="1:9" x14ac:dyDescent="0.25">
      <c r="B89" s="20"/>
      <c r="C89" s="20"/>
      <c r="D89" s="20"/>
      <c r="E89" s="20"/>
    </row>
    <row r="90" spans="1:9" x14ac:dyDescent="0.25">
      <c r="C90" s="8" t="s">
        <v>43</v>
      </c>
      <c r="D90" s="12">
        <f>(E22-D77)*D77*(1-D77)</f>
        <v>2.1241734245217452E-2</v>
      </c>
    </row>
    <row r="91" spans="1:9" x14ac:dyDescent="0.25">
      <c r="C91" s="8"/>
      <c r="D91" s="12"/>
    </row>
    <row r="93" spans="1:9" x14ac:dyDescent="0.25">
      <c r="B93" s="20" t="s">
        <v>66</v>
      </c>
      <c r="C93" s="20"/>
      <c r="D93" s="20"/>
      <c r="E93" s="20"/>
    </row>
    <row r="94" spans="1:9" x14ac:dyDescent="0.25">
      <c r="B94" s="20"/>
      <c r="C94" s="20"/>
      <c r="D94" s="20"/>
      <c r="E94" s="20"/>
    </row>
    <row r="95" spans="1:9" x14ac:dyDescent="0.25">
      <c r="C95" s="8" t="s">
        <v>47</v>
      </c>
      <c r="D95" s="12">
        <f>0.2*D90</f>
        <v>4.248346849043491E-3</v>
      </c>
    </row>
    <row r="96" spans="1:9" x14ac:dyDescent="0.25">
      <c r="C96" s="8" t="s">
        <v>48</v>
      </c>
      <c r="D96" s="12">
        <f>0.2*D90*D60</f>
        <v>3.6869964960866849E-3</v>
      </c>
      <c r="F96" s="1" t="s">
        <v>46</v>
      </c>
    </row>
    <row r="97" spans="1:5" x14ac:dyDescent="0.25">
      <c r="C97" s="8" t="s">
        <v>49</v>
      </c>
      <c r="D97" s="12">
        <f>0.2*D90*D64</f>
        <v>3.4294666406258821E-3</v>
      </c>
    </row>
    <row r="100" spans="1:5" x14ac:dyDescent="0.25">
      <c r="A100" t="s">
        <v>65</v>
      </c>
      <c r="B100" s="20" t="s">
        <v>74</v>
      </c>
      <c r="C100" s="20"/>
      <c r="D100" s="20"/>
      <c r="E100" s="20"/>
    </row>
    <row r="101" spans="1:5" x14ac:dyDescent="0.25">
      <c r="B101" s="20"/>
      <c r="C101" s="20"/>
      <c r="D101" s="20"/>
      <c r="E101" s="20"/>
    </row>
    <row r="102" spans="1:5" x14ac:dyDescent="0.25">
      <c r="C102" s="8" t="s">
        <v>50</v>
      </c>
      <c r="D102" s="12">
        <f>D90*D40</f>
        <v>7.2221896433739344E-3</v>
      </c>
    </row>
    <row r="103" spans="1:5" x14ac:dyDescent="0.25">
      <c r="C103" s="8" t="s">
        <v>51</v>
      </c>
      <c r="D103" s="12">
        <f>D90*D41</f>
        <v>1.5294048656556565E-2</v>
      </c>
    </row>
    <row r="105" spans="1:5" x14ac:dyDescent="0.25">
      <c r="C105" s="8" t="s">
        <v>43</v>
      </c>
      <c r="D105" s="12">
        <f>D102*D60*(1-D60)</f>
        <v>8.2820086460715569E-4</v>
      </c>
    </row>
    <row r="106" spans="1:5" x14ac:dyDescent="0.25">
      <c r="C106" s="8" t="s">
        <v>44</v>
      </c>
      <c r="D106" s="12">
        <f>D103*D64*(1-D64)</f>
        <v>2.3797398955429675E-3</v>
      </c>
    </row>
    <row r="109" spans="1:5" x14ac:dyDescent="0.25">
      <c r="B109" s="20" t="s">
        <v>67</v>
      </c>
      <c r="C109" s="20"/>
      <c r="D109" s="20"/>
      <c r="E109" s="20"/>
    </row>
    <row r="110" spans="1:5" x14ac:dyDescent="0.25">
      <c r="B110" s="20"/>
      <c r="C110" s="20"/>
      <c r="D110" s="20"/>
      <c r="E110" s="20"/>
    </row>
    <row r="111" spans="1:5" x14ac:dyDescent="0.25">
      <c r="C111" s="8" t="s">
        <v>52</v>
      </c>
      <c r="D111" s="13">
        <f>0.2*D105</f>
        <v>1.6564017292143115E-4</v>
      </c>
    </row>
    <row r="112" spans="1:5" x14ac:dyDescent="0.25">
      <c r="C112" s="8" t="s">
        <v>53</v>
      </c>
      <c r="D112" s="13">
        <f>0.2*D106</f>
        <v>4.7594797910859352E-4</v>
      </c>
    </row>
    <row r="113" spans="1:5" x14ac:dyDescent="0.25">
      <c r="C113" s="8" t="s">
        <v>54</v>
      </c>
      <c r="D113" s="13">
        <f>0.2*D105*C22</f>
        <v>1.4723570926349435E-4</v>
      </c>
    </row>
    <row r="114" spans="1:5" x14ac:dyDescent="0.25">
      <c r="C114" s="8" t="s">
        <v>55</v>
      </c>
      <c r="D114" s="13">
        <f>0.2*D106*C22</f>
        <v>4.2306487031874975E-4</v>
      </c>
    </row>
    <row r="115" spans="1:5" x14ac:dyDescent="0.25">
      <c r="C115" s="8" t="s">
        <v>56</v>
      </c>
      <c r="D115" s="13">
        <f>0.2*D105*D22</f>
        <v>1.6564017292143115E-4</v>
      </c>
    </row>
    <row r="116" spans="1:5" x14ac:dyDescent="0.25">
      <c r="C116" s="8" t="s">
        <v>57</v>
      </c>
      <c r="D116" s="13">
        <f>0.2*D106*D22</f>
        <v>4.7594797910859352E-4</v>
      </c>
    </row>
    <row r="119" spans="1:5" x14ac:dyDescent="0.25">
      <c r="A119" t="s">
        <v>68</v>
      </c>
      <c r="B119" s="20" t="s">
        <v>69</v>
      </c>
      <c r="C119" s="20"/>
      <c r="D119" s="20"/>
      <c r="E119" s="20"/>
    </row>
    <row r="120" spans="1:5" x14ac:dyDescent="0.25">
      <c r="B120" s="20"/>
      <c r="C120" s="20"/>
      <c r="D120" s="20"/>
      <c r="E120" s="20"/>
    </row>
    <row r="121" spans="1:5" x14ac:dyDescent="0.25">
      <c r="B121" s="22" t="s">
        <v>70</v>
      </c>
      <c r="C121" s="22"/>
      <c r="D121" s="22"/>
      <c r="E121" s="22"/>
    </row>
    <row r="122" spans="1:5" x14ac:dyDescent="0.25">
      <c r="C122" s="8" t="s">
        <v>16</v>
      </c>
      <c r="D122" s="12">
        <f>D46+D95</f>
        <v>0.79424834684904355</v>
      </c>
    </row>
    <row r="123" spans="1:5" x14ac:dyDescent="0.25">
      <c r="C123" s="8" t="s">
        <v>12</v>
      </c>
      <c r="D123" s="12">
        <f>D40+D96</f>
        <v>0.34368699649608669</v>
      </c>
    </row>
    <row r="124" spans="1:5" x14ac:dyDescent="0.25">
      <c r="C124" s="8" t="s">
        <v>13</v>
      </c>
      <c r="D124" s="12">
        <f>D41+D97</f>
        <v>0.72342946664062591</v>
      </c>
    </row>
    <row r="125" spans="1:5" x14ac:dyDescent="0.25">
      <c r="B125" s="22" t="s">
        <v>71</v>
      </c>
      <c r="C125" s="22"/>
      <c r="D125" s="22"/>
      <c r="E125" s="22"/>
    </row>
    <row r="126" spans="1:5" x14ac:dyDescent="0.25">
      <c r="C126" s="8" t="s">
        <v>14</v>
      </c>
      <c r="D126" s="12">
        <f>D44+D111</f>
        <v>0.86016564017292141</v>
      </c>
    </row>
    <row r="127" spans="1:5" x14ac:dyDescent="0.25">
      <c r="C127" s="8" t="s">
        <v>15</v>
      </c>
      <c r="D127" s="12">
        <f>D45+D112</f>
        <v>0.9304759479791086</v>
      </c>
    </row>
    <row r="128" spans="1:5" x14ac:dyDescent="0.25">
      <c r="C128" s="8" t="s">
        <v>8</v>
      </c>
      <c r="D128" s="12">
        <f>D36+D113</f>
        <v>0.2501472357092635</v>
      </c>
    </row>
    <row r="129" spans="1:8" x14ac:dyDescent="0.25">
      <c r="C129" s="8" t="s">
        <v>10</v>
      </c>
      <c r="D129" s="12">
        <f>D38+D114</f>
        <v>0.43042306487031873</v>
      </c>
    </row>
    <row r="130" spans="1:8" x14ac:dyDescent="0.25">
      <c r="C130" s="8" t="s">
        <v>9</v>
      </c>
      <c r="D130" s="12">
        <f>D37+D115</f>
        <v>0.80016564017292147</v>
      </c>
    </row>
    <row r="131" spans="1:8" x14ac:dyDescent="0.25">
      <c r="C131" s="8" t="s">
        <v>11</v>
      </c>
      <c r="D131" s="12">
        <f>D39+D116</f>
        <v>0.12047594797910859</v>
      </c>
    </row>
    <row r="134" spans="1:8" x14ac:dyDescent="0.25">
      <c r="A134" s="21" t="s">
        <v>75</v>
      </c>
      <c r="B134" s="21"/>
      <c r="C134" s="21"/>
      <c r="D134" s="21"/>
      <c r="E134" s="21"/>
      <c r="F134" s="21"/>
      <c r="G134" s="21"/>
      <c r="H134" s="21"/>
    </row>
    <row r="135" spans="1:8" x14ac:dyDescent="0.25">
      <c r="A135" t="s">
        <v>58</v>
      </c>
      <c r="B135" s="20" t="s">
        <v>60</v>
      </c>
      <c r="C135" s="20"/>
      <c r="D135" s="20"/>
      <c r="E135" s="20"/>
    </row>
    <row r="136" spans="1:8" x14ac:dyDescent="0.25">
      <c r="B136" s="20"/>
      <c r="C136" s="20"/>
      <c r="D136" s="20"/>
      <c r="E136" s="20"/>
    </row>
    <row r="137" spans="1:8" x14ac:dyDescent="0.25">
      <c r="C137" s="8" t="s">
        <v>19</v>
      </c>
      <c r="D137" s="12">
        <f>$D$126+(C22*$D$128+D22*$D$130)</f>
        <v>1.882684378754077</v>
      </c>
    </row>
    <row r="138" spans="1:8" x14ac:dyDescent="0.25">
      <c r="C138" s="8" t="s">
        <v>20</v>
      </c>
      <c r="D138" s="12">
        <f>$D$126+(C23*$D$128+D23*$D$130)</f>
        <v>0.86016564017292141</v>
      </c>
    </row>
    <row r="139" spans="1:8" x14ac:dyDescent="0.25">
      <c r="C139" s="8" t="s">
        <v>21</v>
      </c>
      <c r="D139" s="12">
        <f>$D$126+(C24*$D$128+D24*$D$130)</f>
        <v>1.7104371060118759</v>
      </c>
    </row>
    <row r="140" spans="1:8" x14ac:dyDescent="0.25">
      <c r="C140" s="8" t="s">
        <v>22</v>
      </c>
      <c r="D140" s="12">
        <f>$D$126+(C25*$D$128+D25*$D$130)</f>
        <v>1.3158367348614406</v>
      </c>
    </row>
    <row r="141" spans="1:8" x14ac:dyDescent="0.25">
      <c r="C141" s="8" t="s">
        <v>23</v>
      </c>
      <c r="D141" s="12">
        <f>$D$127+(C22*$D$129+D22*$D$131)</f>
        <v>1.433550175842945</v>
      </c>
    </row>
    <row r="142" spans="1:8" x14ac:dyDescent="0.25">
      <c r="C142" s="8" t="s">
        <v>24</v>
      </c>
      <c r="D142" s="12">
        <f>$D$127+(C23*$D$129+D23*$D$131)</f>
        <v>0.9304759479791086</v>
      </c>
    </row>
    <row r="143" spans="1:8" x14ac:dyDescent="0.25">
      <c r="C143" s="8" t="s">
        <v>25</v>
      </c>
      <c r="D143" s="12">
        <f>$D$127+(C24*$D$129+D24*$D$131)</f>
        <v>1.4512559738337587</v>
      </c>
    </row>
    <row r="144" spans="1:8" x14ac:dyDescent="0.25">
      <c r="C144" s="8" t="s">
        <v>26</v>
      </c>
      <c r="D144" s="12">
        <f>$D$127+(C25*$D$129+D25*$D$131)</f>
        <v>1.0863634919398448</v>
      </c>
    </row>
    <row r="146" spans="1:5" x14ac:dyDescent="0.25">
      <c r="C146" s="8" t="s">
        <v>27</v>
      </c>
      <c r="D146" s="12">
        <f t="shared" ref="D146:D153" si="2">1/(1+EXP(-$D137))</f>
        <v>0.86791915558023847</v>
      </c>
      <c r="E146" s="12"/>
    </row>
    <row r="147" spans="1:5" x14ac:dyDescent="0.25">
      <c r="C147" s="8" t="s">
        <v>30</v>
      </c>
      <c r="D147" s="12">
        <f t="shared" si="2"/>
        <v>0.7026952601622134</v>
      </c>
    </row>
    <row r="148" spans="1:5" x14ac:dyDescent="0.25">
      <c r="C148" s="8" t="s">
        <v>29</v>
      </c>
      <c r="D148" s="12">
        <f t="shared" si="2"/>
        <v>0.84689297029706878</v>
      </c>
    </row>
    <row r="149" spans="1:5" x14ac:dyDescent="0.25">
      <c r="C149" s="8" t="s">
        <v>28</v>
      </c>
      <c r="D149" s="12">
        <f t="shared" si="2"/>
        <v>0.78848821377327216</v>
      </c>
    </row>
    <row r="150" spans="1:5" x14ac:dyDescent="0.25">
      <c r="C150" s="8" t="s">
        <v>31</v>
      </c>
      <c r="D150" s="12">
        <f t="shared" si="2"/>
        <v>0.80745387166295957</v>
      </c>
    </row>
    <row r="151" spans="1:5" x14ac:dyDescent="0.25">
      <c r="C151" s="8" t="s">
        <v>32</v>
      </c>
      <c r="D151" s="12">
        <f t="shared" si="2"/>
        <v>0.71717183504259696</v>
      </c>
    </row>
    <row r="152" spans="1:5" x14ac:dyDescent="0.25">
      <c r="C152" s="8" t="s">
        <v>33</v>
      </c>
      <c r="D152" s="12">
        <f t="shared" si="2"/>
        <v>0.81019165432143858</v>
      </c>
    </row>
    <row r="153" spans="1:5" x14ac:dyDescent="0.25">
      <c r="C153" s="8" t="s">
        <v>34</v>
      </c>
      <c r="D153" s="12">
        <f t="shared" si="2"/>
        <v>0.74769632510427231</v>
      </c>
    </row>
    <row r="156" spans="1:5" x14ac:dyDescent="0.25">
      <c r="A156" t="s">
        <v>62</v>
      </c>
      <c r="B156" s="20" t="s">
        <v>61</v>
      </c>
      <c r="C156" s="20"/>
      <c r="D156" s="20"/>
      <c r="E156" s="20"/>
    </row>
    <row r="157" spans="1:5" x14ac:dyDescent="0.25">
      <c r="B157" s="20"/>
      <c r="C157" s="20"/>
      <c r="D157" s="20"/>
      <c r="E157" s="20"/>
    </row>
    <row r="158" spans="1:5" x14ac:dyDescent="0.25">
      <c r="C158" s="8" t="s">
        <v>35</v>
      </c>
      <c r="D158" s="12">
        <f>$D$122+(D146*$D$123+D150*$D$124)</f>
        <v>1.6766767983458788</v>
      </c>
    </row>
    <row r="159" spans="1:5" x14ac:dyDescent="0.25">
      <c r="C159" s="8" t="s">
        <v>36</v>
      </c>
      <c r="D159" s="12">
        <f>$D$122+(D147*$D$123+D151*$D$124)</f>
        <v>1.5545788083807759</v>
      </c>
    </row>
    <row r="160" spans="1:5" x14ac:dyDescent="0.25">
      <c r="C160" s="8" t="s">
        <v>37</v>
      </c>
      <c r="D160" s="12">
        <f>$D$122+(D148*$D$123+D152*$D$124)</f>
        <v>1.6714309645265373</v>
      </c>
    </row>
    <row r="161" spans="1:9" x14ac:dyDescent="0.25">
      <c r="C161" s="8" t="s">
        <v>38</v>
      </c>
      <c r="D161" s="12">
        <f>$D$122+(D149*$D$123+D153*$D$124)</f>
        <v>1.6061470464926835</v>
      </c>
    </row>
    <row r="162" spans="1:9" x14ac:dyDescent="0.25">
      <c r="C162" s="8"/>
    </row>
    <row r="163" spans="1:9" x14ac:dyDescent="0.25">
      <c r="C163" s="8" t="s">
        <v>39</v>
      </c>
      <c r="D163" s="12">
        <f>1/(1+EXP(-D158))</f>
        <v>0.84246398282337431</v>
      </c>
    </row>
    <row r="164" spans="1:9" x14ac:dyDescent="0.25">
      <c r="C164" s="8" t="s">
        <v>40</v>
      </c>
      <c r="D164" s="12">
        <f t="shared" ref="D164:D165" si="3">1/(1+EXP(-D159))</f>
        <v>0.82557407046419318</v>
      </c>
    </row>
    <row r="165" spans="1:9" x14ac:dyDescent="0.25">
      <c r="C165" s="8" t="s">
        <v>41</v>
      </c>
      <c r="D165" s="12">
        <f t="shared" si="3"/>
        <v>0.84176651263271474</v>
      </c>
    </row>
    <row r="166" spans="1:9" x14ac:dyDescent="0.25">
      <c r="C166" s="8" t="s">
        <v>42</v>
      </c>
      <c r="D166" s="12">
        <f>1/(1+EXP(-D161))</f>
        <v>0.83287576710248501</v>
      </c>
    </row>
    <row r="169" spans="1:9" x14ac:dyDescent="0.25">
      <c r="A169" t="s">
        <v>63</v>
      </c>
      <c r="B169" s="20" t="s">
        <v>72</v>
      </c>
      <c r="C169" s="20"/>
      <c r="D169" s="20"/>
      <c r="E169" s="20"/>
    </row>
    <row r="170" spans="1:9" x14ac:dyDescent="0.25">
      <c r="B170" s="20"/>
      <c r="C170" s="20"/>
      <c r="D170" s="20"/>
      <c r="E170" s="20"/>
    </row>
    <row r="171" spans="1:9" x14ac:dyDescent="0.25">
      <c r="C171" s="8" t="s">
        <v>45</v>
      </c>
      <c r="D171" s="14">
        <f>0.5*(($E$22-D163)^2+($E$23-D164)^2+($E$24-D165)^2+($E$25-D166)^2)</f>
        <v>0.7125550112408281</v>
      </c>
    </row>
    <row r="172" spans="1:9" s="15" customFormat="1" x14ac:dyDescent="0.25">
      <c r="B172" s="16"/>
      <c r="C172" s="16"/>
      <c r="D172" s="17"/>
      <c r="E172" s="16"/>
      <c r="F172" s="16"/>
      <c r="G172" s="16"/>
      <c r="H172" s="16"/>
      <c r="I172" s="16"/>
    </row>
    <row r="174" spans="1:9" x14ac:dyDescent="0.25">
      <c r="A174" t="s">
        <v>64</v>
      </c>
      <c r="B174" s="20" t="s">
        <v>73</v>
      </c>
      <c r="C174" s="20"/>
      <c r="D174" s="20"/>
      <c r="E174" s="20"/>
    </row>
    <row r="175" spans="1:9" x14ac:dyDescent="0.25">
      <c r="B175" s="20"/>
      <c r="C175" s="20"/>
      <c r="D175" s="20"/>
      <c r="E175" s="20"/>
    </row>
    <row r="176" spans="1:9" x14ac:dyDescent="0.25">
      <c r="C176" s="8" t="s">
        <v>43</v>
      </c>
      <c r="D176" s="12">
        <f>($E$22-D163)*D163*(1-D163)</f>
        <v>2.0907931366619881E-2</v>
      </c>
    </row>
    <row r="177" spans="1:6" x14ac:dyDescent="0.25">
      <c r="C177" s="8"/>
      <c r="D177" s="12"/>
    </row>
    <row r="179" spans="1:6" x14ac:dyDescent="0.25">
      <c r="B179" s="20" t="s">
        <v>66</v>
      </c>
      <c r="C179" s="20"/>
      <c r="D179" s="20"/>
      <c r="E179" s="20"/>
    </row>
    <row r="180" spans="1:6" x14ac:dyDescent="0.25">
      <c r="B180" s="20"/>
      <c r="C180" s="20"/>
      <c r="D180" s="20"/>
      <c r="E180" s="20"/>
    </row>
    <row r="181" spans="1:6" x14ac:dyDescent="0.25">
      <c r="C181" s="8" t="s">
        <v>47</v>
      </c>
      <c r="D181" s="12">
        <f>0.2*D176</f>
        <v>4.1815862733239765E-3</v>
      </c>
    </row>
    <row r="182" spans="1:6" x14ac:dyDescent="0.25">
      <c r="C182" s="8" t="s">
        <v>48</v>
      </c>
      <c r="D182" s="12">
        <f>0.2*D176*D146</f>
        <v>3.6292788273292621E-3</v>
      </c>
      <c r="F182" s="1" t="s">
        <v>46</v>
      </c>
    </row>
    <row r="183" spans="1:6" x14ac:dyDescent="0.25">
      <c r="C183" s="8" t="s">
        <v>49</v>
      </c>
      <c r="D183" s="12">
        <f>0.2*D176*D150</f>
        <v>3.3764380260881315E-3</v>
      </c>
    </row>
    <row r="186" spans="1:6" x14ac:dyDescent="0.25">
      <c r="A186" t="s">
        <v>65</v>
      </c>
      <c r="B186" s="20" t="s">
        <v>74</v>
      </c>
      <c r="C186" s="20"/>
      <c r="D186" s="20"/>
      <c r="E186" s="20"/>
    </row>
    <row r="187" spans="1:6" x14ac:dyDescent="0.25">
      <c r="B187" s="20"/>
      <c r="C187" s="20"/>
      <c r="D187" s="20"/>
      <c r="E187" s="20"/>
    </row>
    <row r="188" spans="1:6" x14ac:dyDescent="0.25">
      <c r="C188" s="8" t="s">
        <v>50</v>
      </c>
      <c r="D188" s="12">
        <f>D176*D123</f>
        <v>7.1857841343399079E-3</v>
      </c>
    </row>
    <row r="189" spans="1:6" x14ac:dyDescent="0.25">
      <c r="C189" s="8" t="s">
        <v>51</v>
      </c>
      <c r="D189" s="12">
        <f>D176*D124</f>
        <v>1.5125413637112634E-2</v>
      </c>
    </row>
    <row r="191" spans="1:6" x14ac:dyDescent="0.25">
      <c r="C191" s="8" t="s">
        <v>43</v>
      </c>
      <c r="D191" s="12">
        <f>D188*D146*(1-D146)</f>
        <v>8.2374592089510623E-4</v>
      </c>
    </row>
    <row r="192" spans="1:6" x14ac:dyDescent="0.25">
      <c r="C192" s="8" t="s">
        <v>44</v>
      </c>
      <c r="D192" s="12">
        <f>D189*D150*(1-D150)</f>
        <v>2.3515800756292657E-3</v>
      </c>
    </row>
    <row r="195" spans="1:5" x14ac:dyDescent="0.25">
      <c r="B195" s="20" t="s">
        <v>67</v>
      </c>
      <c r="C195" s="20"/>
      <c r="D195" s="20"/>
      <c r="E195" s="20"/>
    </row>
    <row r="196" spans="1:5" x14ac:dyDescent="0.25">
      <c r="B196" s="20"/>
      <c r="C196" s="20"/>
      <c r="D196" s="20"/>
      <c r="E196" s="20"/>
    </row>
    <row r="197" spans="1:5" x14ac:dyDescent="0.25">
      <c r="C197" s="8" t="s">
        <v>52</v>
      </c>
      <c r="D197" s="13">
        <f>0.2*D191</f>
        <v>1.6474918417902127E-4</v>
      </c>
    </row>
    <row r="198" spans="1:5" x14ac:dyDescent="0.25">
      <c r="C198" s="8" t="s">
        <v>53</v>
      </c>
      <c r="D198" s="13">
        <f>0.2*D192</f>
        <v>4.7031601512585318E-4</v>
      </c>
    </row>
    <row r="199" spans="1:5" x14ac:dyDescent="0.25">
      <c r="C199" s="8" t="s">
        <v>54</v>
      </c>
      <c r="D199" s="13">
        <f>0.2*D191*$C$22</f>
        <v>1.4644371927024111E-4</v>
      </c>
    </row>
    <row r="200" spans="1:5" x14ac:dyDescent="0.25">
      <c r="C200" s="8" t="s">
        <v>55</v>
      </c>
      <c r="D200" s="13">
        <f>0.2*D192*$C$22</f>
        <v>4.1805868011186945E-4</v>
      </c>
    </row>
    <row r="201" spans="1:5" x14ac:dyDescent="0.25">
      <c r="C201" s="8" t="s">
        <v>56</v>
      </c>
      <c r="D201" s="13">
        <f>0.2*D191*$D$22</f>
        <v>1.6474918417902127E-4</v>
      </c>
    </row>
    <row r="202" spans="1:5" x14ac:dyDescent="0.25">
      <c r="C202" s="8" t="s">
        <v>57</v>
      </c>
      <c r="D202" s="13">
        <f>0.2*D192*$D$22</f>
        <v>4.7031601512585318E-4</v>
      </c>
    </row>
    <row r="205" spans="1:5" x14ac:dyDescent="0.25">
      <c r="A205" t="s">
        <v>68</v>
      </c>
      <c r="B205" s="20" t="s">
        <v>69</v>
      </c>
      <c r="C205" s="20"/>
      <c r="D205" s="20"/>
      <c r="E205" s="20"/>
    </row>
    <row r="206" spans="1:5" x14ac:dyDescent="0.25">
      <c r="B206" s="20"/>
      <c r="C206" s="20"/>
      <c r="D206" s="20"/>
      <c r="E206" s="20"/>
    </row>
    <row r="207" spans="1:5" x14ac:dyDescent="0.25">
      <c r="B207" s="22" t="s">
        <v>70</v>
      </c>
      <c r="C207" s="22"/>
      <c r="D207" s="22"/>
      <c r="E207" s="22"/>
    </row>
    <row r="208" spans="1:5" x14ac:dyDescent="0.25">
      <c r="C208" s="8" t="s">
        <v>16</v>
      </c>
      <c r="D208" s="12">
        <f>D122+D181</f>
        <v>0.79842993312236754</v>
      </c>
    </row>
    <row r="209" spans="1:8" x14ac:dyDescent="0.25">
      <c r="C209" s="8" t="s">
        <v>12</v>
      </c>
      <c r="D209" s="12">
        <f>D123+D182</f>
        <v>0.34731627532341597</v>
      </c>
    </row>
    <row r="210" spans="1:8" x14ac:dyDescent="0.25">
      <c r="C210" s="8" t="s">
        <v>13</v>
      </c>
      <c r="D210" s="12">
        <f>D124+D183</f>
        <v>0.72680590466671402</v>
      </c>
    </row>
    <row r="211" spans="1:8" x14ac:dyDescent="0.25">
      <c r="B211" s="22" t="s">
        <v>71</v>
      </c>
      <c r="C211" s="22"/>
      <c r="D211" s="22"/>
      <c r="E211" s="22"/>
    </row>
    <row r="212" spans="1:8" x14ac:dyDescent="0.25">
      <c r="C212" s="8" t="s">
        <v>14</v>
      </c>
      <c r="D212" s="12">
        <f t="shared" ref="D212:D217" si="4">D126+D197</f>
        <v>0.86033038935710038</v>
      </c>
    </row>
    <row r="213" spans="1:8" x14ac:dyDescent="0.25">
      <c r="C213" s="8" t="s">
        <v>15</v>
      </c>
      <c r="D213" s="12">
        <f t="shared" si="4"/>
        <v>0.93094626399423441</v>
      </c>
    </row>
    <row r="214" spans="1:8" x14ac:dyDescent="0.25">
      <c r="C214" s="8" t="s">
        <v>8</v>
      </c>
      <c r="D214" s="12">
        <f t="shared" si="4"/>
        <v>0.25029367942853376</v>
      </c>
    </row>
    <row r="215" spans="1:8" x14ac:dyDescent="0.25">
      <c r="C215" s="8" t="s">
        <v>10</v>
      </c>
      <c r="D215" s="12">
        <f t="shared" si="4"/>
        <v>0.43084112355043058</v>
      </c>
    </row>
    <row r="216" spans="1:8" x14ac:dyDescent="0.25">
      <c r="C216" s="8" t="s">
        <v>9</v>
      </c>
      <c r="D216" s="12">
        <f t="shared" si="4"/>
        <v>0.80033038935710044</v>
      </c>
    </row>
    <row r="217" spans="1:8" x14ac:dyDescent="0.25">
      <c r="C217" s="8" t="s">
        <v>11</v>
      </c>
      <c r="D217" s="12">
        <f t="shared" si="4"/>
        <v>0.12094626399423444</v>
      </c>
    </row>
    <row r="220" spans="1:8" x14ac:dyDescent="0.25">
      <c r="A220" s="21" t="s">
        <v>76</v>
      </c>
      <c r="B220" s="21"/>
      <c r="C220" s="21"/>
      <c r="D220" s="21"/>
      <c r="E220" s="21"/>
      <c r="F220" s="21"/>
      <c r="G220" s="21"/>
      <c r="H220" s="21"/>
    </row>
    <row r="221" spans="1:8" x14ac:dyDescent="0.25">
      <c r="A221" t="s">
        <v>58</v>
      </c>
      <c r="B221" s="20" t="s">
        <v>60</v>
      </c>
      <c r="C221" s="20"/>
      <c r="D221" s="20"/>
      <c r="E221" s="20"/>
    </row>
    <row r="222" spans="1:8" x14ac:dyDescent="0.25">
      <c r="B222" s="20"/>
      <c r="C222" s="20"/>
      <c r="D222" s="20"/>
      <c r="E222" s="20"/>
    </row>
    <row r="223" spans="1:8" x14ac:dyDescent="0.25">
      <c r="C223" s="8" t="s">
        <v>19</v>
      </c>
      <c r="D223" s="12">
        <f>D212+($C$22*D214+$D$22*D216)</f>
        <v>1.8831440493173419</v>
      </c>
    </row>
    <row r="224" spans="1:8" x14ac:dyDescent="0.25">
      <c r="C224" s="8" t="s">
        <v>20</v>
      </c>
      <c r="D224" s="12">
        <f>D212+($C$23*D214+$D$23*D216)</f>
        <v>0.86033038935710038</v>
      </c>
    </row>
    <row r="225" spans="3:5" x14ac:dyDescent="0.25">
      <c r="C225" s="8" t="s">
        <v>21</v>
      </c>
      <c r="D225" s="12">
        <f>D212+($C$24*D214+$D$24*D216)</f>
        <v>1.7108718608034594</v>
      </c>
    </row>
    <row r="226" spans="3:5" x14ac:dyDescent="0.25">
      <c r="C226" s="8" t="s">
        <v>22</v>
      </c>
      <c r="D226" s="12">
        <f>D212+($C$25*D214+$D$25*D216)</f>
        <v>1.3161164016864357</v>
      </c>
    </row>
    <row r="227" spans="3:5" x14ac:dyDescent="0.25">
      <c r="C227" s="8" t="s">
        <v>23</v>
      </c>
      <c r="D227" s="12">
        <f>D213+($C$22*D215+$D$22*D217)</f>
        <v>1.4348624155888516</v>
      </c>
    </row>
    <row r="228" spans="3:5" x14ac:dyDescent="0.25">
      <c r="C228" s="8" t="s">
        <v>24</v>
      </c>
      <c r="D228" s="12">
        <f>D213+($C$23*D215+$D$23*D217)</f>
        <v>0.93094626399423441</v>
      </c>
    </row>
    <row r="229" spans="3:5" x14ac:dyDescent="0.25">
      <c r="C229" s="8" t="s">
        <v>25</v>
      </c>
      <c r="D229" s="12">
        <f>D213+($C$24*D215+$D$24*D217)</f>
        <v>1.4524970855403407</v>
      </c>
    </row>
    <row r="230" spans="3:5" x14ac:dyDescent="0.25">
      <c r="C230" s="8" t="s">
        <v>26</v>
      </c>
      <c r="D230" s="12">
        <f>D213+($C$25*D215+$D$25*D217)</f>
        <v>1.0871618678914472</v>
      </c>
    </row>
    <row r="232" spans="3:5" x14ac:dyDescent="0.25">
      <c r="C232" s="8" t="s">
        <v>27</v>
      </c>
      <c r="D232" s="12">
        <f t="shared" ref="D232:D239" si="5">1/(1+EXP(-$D223))</f>
        <v>0.8679718412315659</v>
      </c>
      <c r="E232" s="12"/>
    </row>
    <row r="233" spans="3:5" x14ac:dyDescent="0.25">
      <c r="C233" s="8" t="s">
        <v>30</v>
      </c>
      <c r="D233" s="12">
        <f t="shared" si="5"/>
        <v>0.70272967752791016</v>
      </c>
    </row>
    <row r="234" spans="3:5" x14ac:dyDescent="0.25">
      <c r="C234" s="8" t="s">
        <v>29</v>
      </c>
      <c r="D234" s="12">
        <f t="shared" si="5"/>
        <v>0.84694933439192044</v>
      </c>
    </row>
    <row r="235" spans="3:5" x14ac:dyDescent="0.25">
      <c r="C235" s="8" t="s">
        <v>28</v>
      </c>
      <c r="D235" s="12">
        <f t="shared" si="5"/>
        <v>0.78853485131925605</v>
      </c>
    </row>
    <row r="236" spans="3:5" x14ac:dyDescent="0.25">
      <c r="C236" s="8" t="s">
        <v>31</v>
      </c>
      <c r="D236" s="12">
        <f t="shared" si="5"/>
        <v>0.80765780604676218</v>
      </c>
    </row>
    <row r="237" spans="3:5" x14ac:dyDescent="0.25">
      <c r="C237" s="8" t="s">
        <v>32</v>
      </c>
      <c r="D237" s="12">
        <f t="shared" si="5"/>
        <v>0.71726722250260022</v>
      </c>
    </row>
    <row r="238" spans="3:5" x14ac:dyDescent="0.25">
      <c r="C238" s="8" t="s">
        <v>33</v>
      </c>
      <c r="D238" s="12">
        <f t="shared" si="5"/>
        <v>0.8103824404177552</v>
      </c>
    </row>
    <row r="239" spans="3:5" x14ac:dyDescent="0.25">
      <c r="C239" s="8" t="s">
        <v>34</v>
      </c>
      <c r="D239" s="12">
        <f t="shared" si="5"/>
        <v>0.74784690617147487</v>
      </c>
    </row>
    <row r="242" spans="1:5" x14ac:dyDescent="0.25">
      <c r="A242" t="s">
        <v>62</v>
      </c>
      <c r="B242" s="20" t="s">
        <v>61</v>
      </c>
      <c r="C242" s="20"/>
      <c r="D242" s="20"/>
      <c r="E242" s="20"/>
    </row>
    <row r="243" spans="1:5" x14ac:dyDescent="0.25">
      <c r="B243" s="20"/>
      <c r="C243" s="20"/>
      <c r="D243" s="20"/>
      <c r="E243" s="20"/>
    </row>
    <row r="244" spans="1:5" x14ac:dyDescent="0.25">
      <c r="C244" s="8" t="s">
        <v>35</v>
      </c>
      <c r="D244" s="12">
        <f>D208+(D232*D209+D236*D210)</f>
        <v>1.6869011424894729</v>
      </c>
    </row>
    <row r="245" spans="1:5" x14ac:dyDescent="0.25">
      <c r="C245" s="8" t="s">
        <v>36</v>
      </c>
      <c r="D245" s="12">
        <f>D208+(D233*D209+D237*D210)</f>
        <v>1.5638134398193699</v>
      </c>
    </row>
    <row r="246" spans="1:5" x14ac:dyDescent="0.25">
      <c r="C246" s="8" t="s">
        <v>37</v>
      </c>
      <c r="D246" s="12">
        <f>D208+(D234*D209+D238*D210)</f>
        <v>1.6815799640648617</v>
      </c>
    </row>
    <row r="247" spans="1:5" x14ac:dyDescent="0.25">
      <c r="C247" s="8" t="s">
        <v>38</v>
      </c>
      <c r="D247" s="12">
        <f>D208+(D235*D209+D239*D210)</f>
        <v>1.6158404678374372</v>
      </c>
    </row>
    <row r="248" spans="1:5" x14ac:dyDescent="0.25">
      <c r="C248" s="8"/>
    </row>
    <row r="249" spans="1:5" x14ac:dyDescent="0.25">
      <c r="C249" s="8" t="s">
        <v>39</v>
      </c>
      <c r="D249" s="12">
        <f>1/(1+EXP(-D244))</f>
        <v>0.8438161951184856</v>
      </c>
    </row>
    <row r="250" spans="1:5" x14ac:dyDescent="0.25">
      <c r="C250" s="8" t="s">
        <v>40</v>
      </c>
      <c r="D250" s="12">
        <f>1/(1+EXP(-D245))</f>
        <v>0.82689987593984993</v>
      </c>
    </row>
    <row r="251" spans="1:5" x14ac:dyDescent="0.25">
      <c r="C251" s="8" t="s">
        <v>41</v>
      </c>
      <c r="D251" s="12">
        <f t="shared" ref="D251" si="6">1/(1+EXP(-D246))</f>
        <v>0.84311363106954762</v>
      </c>
    </row>
    <row r="252" spans="1:5" x14ac:dyDescent="0.25">
      <c r="C252" s="8" t="s">
        <v>42</v>
      </c>
      <c r="D252" s="12">
        <f>1/(1+EXP(-D247))</f>
        <v>0.83422068034532204</v>
      </c>
    </row>
    <row r="255" spans="1:5" x14ac:dyDescent="0.25">
      <c r="A255" t="s">
        <v>63</v>
      </c>
      <c r="B255" s="20" t="s">
        <v>72</v>
      </c>
      <c r="C255" s="20"/>
      <c r="D255" s="20"/>
      <c r="E255" s="20"/>
    </row>
    <row r="256" spans="1:5" x14ac:dyDescent="0.25">
      <c r="B256" s="20"/>
      <c r="C256" s="20"/>
      <c r="D256" s="20"/>
      <c r="E256" s="20"/>
    </row>
    <row r="257" spans="1:9" x14ac:dyDescent="0.25">
      <c r="C257" s="8" t="s">
        <v>45</v>
      </c>
      <c r="D257" s="14">
        <f>0.5*(($E$22-D249)^2+($E$23-D250)^2+($E$24-D251)^2+($E$25-D252)^2)</f>
        <v>0.71434713100430014</v>
      </c>
    </row>
    <row r="258" spans="1:9" s="15" customFormat="1" x14ac:dyDescent="0.25">
      <c r="B258" s="16"/>
      <c r="C258" s="16"/>
      <c r="D258" s="17"/>
      <c r="E258" s="16"/>
      <c r="F258" s="16"/>
      <c r="G258" s="16"/>
      <c r="H258" s="16"/>
      <c r="I258" s="16"/>
    </row>
    <row r="260" spans="1:9" x14ac:dyDescent="0.25">
      <c r="A260" t="s">
        <v>64</v>
      </c>
      <c r="B260" s="20" t="s">
        <v>73</v>
      </c>
      <c r="C260" s="20"/>
      <c r="D260" s="20"/>
      <c r="E260" s="20"/>
    </row>
    <row r="261" spans="1:9" x14ac:dyDescent="0.25">
      <c r="B261" s="20"/>
      <c r="C261" s="20"/>
      <c r="D261" s="20"/>
      <c r="E261" s="20"/>
    </row>
    <row r="262" spans="1:9" x14ac:dyDescent="0.25">
      <c r="C262" s="8" t="s">
        <v>43</v>
      </c>
      <c r="D262" s="12">
        <f>($E$22-D249)*D249*(1-D249)</f>
        <v>2.0583529863245922E-2</v>
      </c>
    </row>
    <row r="263" spans="1:9" x14ac:dyDescent="0.25">
      <c r="C263" s="8"/>
      <c r="D263" s="12"/>
    </row>
    <row r="265" spans="1:9" x14ac:dyDescent="0.25">
      <c r="B265" s="20" t="s">
        <v>66</v>
      </c>
      <c r="C265" s="20"/>
      <c r="D265" s="20"/>
      <c r="E265" s="20"/>
    </row>
    <row r="266" spans="1:9" x14ac:dyDescent="0.25">
      <c r="B266" s="20"/>
      <c r="C266" s="20"/>
      <c r="D266" s="20"/>
      <c r="E266" s="20"/>
    </row>
    <row r="267" spans="1:9" x14ac:dyDescent="0.25">
      <c r="C267" s="8" t="s">
        <v>47</v>
      </c>
      <c r="D267" s="12">
        <f>0.2*D262</f>
        <v>4.1167059726491843E-3</v>
      </c>
    </row>
    <row r="268" spans="1:9" x14ac:dyDescent="0.25">
      <c r="C268" s="8" t="s">
        <v>48</v>
      </c>
      <c r="D268" s="12">
        <f>0.2*D262*D232</f>
        <v>3.573184862889297E-3</v>
      </c>
      <c r="F268" s="1" t="s">
        <v>46</v>
      </c>
    </row>
    <row r="269" spans="1:9" x14ac:dyDescent="0.25">
      <c r="C269" s="8" t="s">
        <v>49</v>
      </c>
      <c r="D269" s="12">
        <f>0.2*D262*D236</f>
        <v>3.3248897140094424E-3</v>
      </c>
    </row>
    <row r="272" spans="1:9" x14ac:dyDescent="0.25">
      <c r="A272" t="s">
        <v>65</v>
      </c>
      <c r="B272" s="20" t="s">
        <v>74</v>
      </c>
      <c r="C272" s="20"/>
      <c r="D272" s="20"/>
      <c r="E272" s="20"/>
    </row>
    <row r="273" spans="2:5" x14ac:dyDescent="0.25">
      <c r="B273" s="20"/>
      <c r="C273" s="20"/>
      <c r="D273" s="20"/>
      <c r="E273" s="20"/>
    </row>
    <row r="274" spans="2:5" x14ac:dyDescent="0.25">
      <c r="C274" s="8" t="s">
        <v>50</v>
      </c>
      <c r="D274" s="12">
        <f>D262*D209</f>
        <v>7.1489949251108756E-3</v>
      </c>
    </row>
    <row r="275" spans="2:5" x14ac:dyDescent="0.25">
      <c r="C275" s="8" t="s">
        <v>51</v>
      </c>
      <c r="D275" s="12">
        <f>D262*D210</f>
        <v>1.4960231043490776E-2</v>
      </c>
    </row>
    <row r="277" spans="2:5" x14ac:dyDescent="0.25">
      <c r="C277" s="8" t="s">
        <v>43</v>
      </c>
      <c r="D277" s="12">
        <f>D274*D232*(1-D232)</f>
        <v>8.1925139874392721E-4</v>
      </c>
    </row>
    <row r="278" spans="2:5" x14ac:dyDescent="0.25">
      <c r="C278" s="8" t="s">
        <v>44</v>
      </c>
      <c r="D278" s="12">
        <f>D275*D236*(1-D236)</f>
        <v>2.3240221405401822E-3</v>
      </c>
    </row>
    <row r="281" spans="2:5" x14ac:dyDescent="0.25">
      <c r="B281" s="20" t="s">
        <v>67</v>
      </c>
      <c r="C281" s="20"/>
      <c r="D281" s="20"/>
      <c r="E281" s="20"/>
    </row>
    <row r="282" spans="2:5" x14ac:dyDescent="0.25">
      <c r="B282" s="20"/>
      <c r="C282" s="20"/>
      <c r="D282" s="20"/>
      <c r="E282" s="20"/>
    </row>
    <row r="283" spans="2:5" x14ac:dyDescent="0.25">
      <c r="C283" s="8" t="s">
        <v>52</v>
      </c>
      <c r="D283" s="13">
        <f>0.2*D277</f>
        <v>1.6385027974878544E-4</v>
      </c>
    </row>
    <row r="284" spans="2:5" x14ac:dyDescent="0.25">
      <c r="C284" s="8" t="s">
        <v>53</v>
      </c>
      <c r="D284" s="13">
        <f>0.2*D278</f>
        <v>4.6480442810803647E-4</v>
      </c>
    </row>
    <row r="285" spans="2:5" x14ac:dyDescent="0.25">
      <c r="C285" s="8" t="s">
        <v>54</v>
      </c>
      <c r="D285" s="13">
        <f>0.2*D277*$C$22</f>
        <v>1.456446931100315E-4</v>
      </c>
    </row>
    <row r="286" spans="2:5" x14ac:dyDescent="0.25">
      <c r="C286" s="8" t="s">
        <v>55</v>
      </c>
      <c r="D286" s="13">
        <f>0.2*D278*$C$22</f>
        <v>4.1315949165158795E-4</v>
      </c>
    </row>
    <row r="287" spans="2:5" x14ac:dyDescent="0.25">
      <c r="C287" s="8" t="s">
        <v>56</v>
      </c>
      <c r="D287" s="13">
        <f>0.2*D277*$D$22</f>
        <v>1.6385027974878544E-4</v>
      </c>
    </row>
    <row r="288" spans="2:5" x14ac:dyDescent="0.25">
      <c r="C288" s="8" t="s">
        <v>57</v>
      </c>
      <c r="D288" s="13">
        <f>0.2*D278*$D$22</f>
        <v>4.6480442810803647E-4</v>
      </c>
    </row>
    <row r="291" spans="1:5" x14ac:dyDescent="0.25">
      <c r="A291" t="s">
        <v>68</v>
      </c>
      <c r="B291" s="20" t="s">
        <v>69</v>
      </c>
      <c r="C291" s="20"/>
      <c r="D291" s="20"/>
      <c r="E291" s="20"/>
    </row>
    <row r="292" spans="1:5" x14ac:dyDescent="0.25">
      <c r="B292" s="20"/>
      <c r="C292" s="20"/>
      <c r="D292" s="20"/>
      <c r="E292" s="20"/>
    </row>
    <row r="293" spans="1:5" x14ac:dyDescent="0.25">
      <c r="B293" s="22" t="s">
        <v>70</v>
      </c>
      <c r="C293" s="22"/>
      <c r="D293" s="22"/>
      <c r="E293" s="22"/>
    </row>
    <row r="294" spans="1:5" x14ac:dyDescent="0.25">
      <c r="C294" s="8" t="s">
        <v>16</v>
      </c>
      <c r="D294" s="12">
        <f>D208+D267</f>
        <v>0.80254663909501678</v>
      </c>
    </row>
    <row r="295" spans="1:5" x14ac:dyDescent="0.25">
      <c r="C295" s="8" t="s">
        <v>12</v>
      </c>
      <c r="D295" s="12">
        <f>D209+D268</f>
        <v>0.35088946018630529</v>
      </c>
    </row>
    <row r="296" spans="1:5" x14ac:dyDescent="0.25">
      <c r="C296" s="8" t="s">
        <v>13</v>
      </c>
      <c r="D296" s="12">
        <f>D210+D269</f>
        <v>0.73013079438072348</v>
      </c>
    </row>
    <row r="297" spans="1:5" x14ac:dyDescent="0.25">
      <c r="B297" s="22" t="s">
        <v>71</v>
      </c>
      <c r="C297" s="22"/>
      <c r="D297" s="22"/>
      <c r="E297" s="22"/>
    </row>
    <row r="298" spans="1:5" x14ac:dyDescent="0.25">
      <c r="C298" s="8" t="s">
        <v>14</v>
      </c>
      <c r="D298" s="12">
        <f t="shared" ref="D298:D303" si="7">D212+D283</f>
        <v>0.86049423963684912</v>
      </c>
    </row>
    <row r="299" spans="1:5" x14ac:dyDescent="0.25">
      <c r="C299" s="8" t="s">
        <v>15</v>
      </c>
      <c r="D299" s="12">
        <f t="shared" si="7"/>
        <v>0.93141106842234245</v>
      </c>
    </row>
    <row r="300" spans="1:5" x14ac:dyDescent="0.25">
      <c r="C300" s="8" t="s">
        <v>8</v>
      </c>
      <c r="D300" s="12">
        <f t="shared" si="7"/>
        <v>0.25043932412164377</v>
      </c>
    </row>
    <row r="301" spans="1:5" x14ac:dyDescent="0.25">
      <c r="C301" s="8" t="s">
        <v>10</v>
      </c>
      <c r="D301" s="12">
        <f t="shared" si="7"/>
        <v>0.43125428304208219</v>
      </c>
    </row>
    <row r="302" spans="1:5" x14ac:dyDescent="0.25">
      <c r="C302" s="8" t="s">
        <v>9</v>
      </c>
      <c r="D302" s="12">
        <f t="shared" si="7"/>
        <v>0.80049423963684918</v>
      </c>
    </row>
    <row r="303" spans="1:5" x14ac:dyDescent="0.25">
      <c r="C303" s="8" t="s">
        <v>11</v>
      </c>
      <c r="D303" s="12">
        <f t="shared" si="7"/>
        <v>0.12141106842234248</v>
      </c>
    </row>
    <row r="306" spans="1:8" x14ac:dyDescent="0.25">
      <c r="A306" s="21" t="s">
        <v>77</v>
      </c>
      <c r="B306" s="21"/>
      <c r="C306" s="21"/>
      <c r="D306" s="21"/>
      <c r="E306" s="21"/>
      <c r="F306" s="21"/>
      <c r="G306" s="21"/>
      <c r="H306" s="21"/>
    </row>
    <row r="307" spans="1:8" x14ac:dyDescent="0.25">
      <c r="A307" t="s">
        <v>58</v>
      </c>
      <c r="B307" s="20" t="s">
        <v>60</v>
      </c>
      <c r="C307" s="20"/>
      <c r="D307" s="20"/>
      <c r="E307" s="20"/>
    </row>
    <row r="308" spans="1:8" x14ac:dyDescent="0.25">
      <c r="B308" s="20"/>
      <c r="C308" s="20"/>
      <c r="D308" s="20"/>
      <c r="E308" s="20"/>
    </row>
    <row r="309" spans="1:8" x14ac:dyDescent="0.25">
      <c r="C309" s="8" t="s">
        <v>19</v>
      </c>
      <c r="D309" s="12">
        <f>D298+($C$22*D300+$D$22*D302)</f>
        <v>1.8836012118262706</v>
      </c>
    </row>
    <row r="310" spans="1:8" x14ac:dyDescent="0.25">
      <c r="C310" s="8" t="s">
        <v>20</v>
      </c>
      <c r="D310" s="12">
        <f>D298+($C$23*D300+$D$23*D302)</f>
        <v>0.86049423963684912</v>
      </c>
    </row>
    <row r="311" spans="1:8" x14ac:dyDescent="0.25">
      <c r="C311" s="8" t="s">
        <v>21</v>
      </c>
      <c r="D311" s="12">
        <f>D298+($C$24*D300+$D$24*D302)</f>
        <v>1.7113042434861299</v>
      </c>
    </row>
    <row r="312" spans="1:8" x14ac:dyDescent="0.25">
      <c r="C312" s="8" t="s">
        <v>22</v>
      </c>
      <c r="D312" s="12">
        <f>D298+($C$25*D300+$D$25*D302)</f>
        <v>1.3163945425934167</v>
      </c>
    </row>
    <row r="313" spans="1:8" x14ac:dyDescent="0.25">
      <c r="C313" s="8" t="s">
        <v>23</v>
      </c>
      <c r="D313" s="12">
        <f>D299+($C$22*D301+$D$22*D303)</f>
        <v>1.4361592773265357</v>
      </c>
    </row>
    <row r="314" spans="1:8" x14ac:dyDescent="0.25">
      <c r="C314" s="8" t="s">
        <v>24</v>
      </c>
      <c r="D314" s="12">
        <f>D299+($C$23*D301+$D$23*D303)</f>
        <v>0.93141106842234245</v>
      </c>
    </row>
    <row r="315" spans="1:8" x14ac:dyDescent="0.25">
      <c r="C315" s="8" t="s">
        <v>25</v>
      </c>
      <c r="D315" s="12">
        <f>D299+($C$24*D301+$D$24*D303)</f>
        <v>1.4537236527811814</v>
      </c>
    </row>
    <row r="316" spans="1:8" x14ac:dyDescent="0.25">
      <c r="C316" s="8" t="s">
        <v>26</v>
      </c>
      <c r="D316" s="12">
        <f>D299+($C$25*D301+$D$25*D303)</f>
        <v>1.0879508877539763</v>
      </c>
    </row>
    <row r="318" spans="1:8" x14ac:dyDescent="0.25">
      <c r="C318" s="8" t="s">
        <v>27</v>
      </c>
      <c r="D318" s="12">
        <f t="shared" ref="D318:D325" si="8">1/(1+EXP(-$D309))</f>
        <v>0.86802422174493665</v>
      </c>
      <c r="E318" s="12"/>
    </row>
    <row r="319" spans="1:8" x14ac:dyDescent="0.25">
      <c r="C319" s="8" t="s">
        <v>30</v>
      </c>
      <c r="D319" s="12">
        <f t="shared" si="8"/>
        <v>0.70276390482540008</v>
      </c>
    </row>
    <row r="320" spans="1:8" x14ac:dyDescent="0.25">
      <c r="C320" s="8" t="s">
        <v>29</v>
      </c>
      <c r="D320" s="12">
        <f t="shared" si="8"/>
        <v>0.84700537409078891</v>
      </c>
    </row>
    <row r="321" spans="1:5" x14ac:dyDescent="0.25">
      <c r="C321" s="8" t="s">
        <v>28</v>
      </c>
      <c r="D321" s="12">
        <f t="shared" si="8"/>
        <v>0.78858122693686661</v>
      </c>
    </row>
    <row r="322" spans="1:5" x14ac:dyDescent="0.25">
      <c r="C322" s="8" t="s">
        <v>31</v>
      </c>
      <c r="D322" s="12">
        <f t="shared" si="8"/>
        <v>0.80785918882697305</v>
      </c>
    </row>
    <row r="323" spans="1:5" x14ac:dyDescent="0.25">
      <c r="C323" s="8" t="s">
        <v>32</v>
      </c>
      <c r="D323" s="12">
        <f t="shared" si="8"/>
        <v>0.71736147297548203</v>
      </c>
    </row>
    <row r="324" spans="1:5" x14ac:dyDescent="0.25">
      <c r="C324" s="8" t="s">
        <v>33</v>
      </c>
      <c r="D324" s="12">
        <f t="shared" si="8"/>
        <v>0.81057084635092225</v>
      </c>
    </row>
    <row r="325" spans="1:5" x14ac:dyDescent="0.25">
      <c r="C325" s="8" t="s">
        <v>34</v>
      </c>
      <c r="D325" s="12">
        <f t="shared" si="8"/>
        <v>0.74799566405661466</v>
      </c>
    </row>
    <row r="328" spans="1:5" x14ac:dyDescent="0.25">
      <c r="A328" t="s">
        <v>62</v>
      </c>
      <c r="B328" s="20" t="s">
        <v>61</v>
      </c>
      <c r="C328" s="20"/>
      <c r="D328" s="20"/>
      <c r="E328" s="20"/>
    </row>
    <row r="329" spans="1:5" x14ac:dyDescent="0.25">
      <c r="B329" s="20"/>
      <c r="C329" s="20"/>
      <c r="D329" s="20"/>
      <c r="E329" s="20"/>
    </row>
    <row r="330" spans="1:5" x14ac:dyDescent="0.25">
      <c r="C330" s="8" t="s">
        <v>35</v>
      </c>
      <c r="D330" s="12">
        <f>D294+(D318*D295+D322*D296)</f>
        <v>1.6969700609777401</v>
      </c>
    </row>
    <row r="331" spans="1:5" x14ac:dyDescent="0.25">
      <c r="C331" s="8" t="s">
        <v>36</v>
      </c>
      <c r="D331" s="12">
        <f>D294+(D319*D295+D323*D296)</f>
        <v>1.5729067884193362</v>
      </c>
    </row>
    <row r="332" spans="1:5" x14ac:dyDescent="0.25">
      <c r="C332" s="8" t="s">
        <v>37</v>
      </c>
      <c r="D332" s="12">
        <f>D294+(D320*D295+D324*D296)</f>
        <v>1.6915746335326873</v>
      </c>
    </row>
    <row r="333" spans="1:5" x14ac:dyDescent="0.25">
      <c r="C333" s="8" t="s">
        <v>38</v>
      </c>
      <c r="D333" s="12">
        <f>D294+(D321*D295+D325*D296)</f>
        <v>1.6253861485189409</v>
      </c>
    </row>
    <row r="334" spans="1:5" x14ac:dyDescent="0.25">
      <c r="C334" s="8"/>
    </row>
    <row r="335" spans="1:5" x14ac:dyDescent="0.25">
      <c r="C335" s="8" t="s">
        <v>39</v>
      </c>
      <c r="D335" s="12">
        <f>1/(1+EXP(-D330))</f>
        <v>0.84513859302984484</v>
      </c>
    </row>
    <row r="336" spans="1:5" x14ac:dyDescent="0.25">
      <c r="C336" s="8" t="s">
        <v>40</v>
      </c>
      <c r="D336" s="12">
        <f>1/(1+EXP(-D331))</f>
        <v>0.82819759919574854</v>
      </c>
    </row>
    <row r="337" spans="1:9" x14ac:dyDescent="0.25">
      <c r="C337" s="8" t="s">
        <v>41</v>
      </c>
      <c r="D337" s="12">
        <f t="shared" ref="D337" si="9">1/(1+EXP(-D332))</f>
        <v>0.84443112727878933</v>
      </c>
    </row>
    <row r="338" spans="1:9" x14ac:dyDescent="0.25">
      <c r="C338" s="8" t="s">
        <v>42</v>
      </c>
      <c r="D338" s="12">
        <f>1/(1+EXP(-D333))</f>
        <v>0.83553660664923612</v>
      </c>
    </row>
    <row r="341" spans="1:9" x14ac:dyDescent="0.25">
      <c r="A341" t="s">
        <v>63</v>
      </c>
      <c r="B341" s="20" t="s">
        <v>72</v>
      </c>
      <c r="C341" s="20"/>
      <c r="D341" s="20"/>
      <c r="E341" s="20"/>
    </row>
    <row r="342" spans="1:9" x14ac:dyDescent="0.25">
      <c r="B342" s="20"/>
      <c r="C342" s="20"/>
      <c r="D342" s="20"/>
      <c r="E342" s="20"/>
    </row>
    <row r="343" spans="1:9" x14ac:dyDescent="0.25">
      <c r="C343" s="8" t="s">
        <v>45</v>
      </c>
      <c r="D343" s="14">
        <f>0.5*(($E$22-D335)^2+($E$23-D336)^2+($E$24-D337)^2+($E$25-D338)^2)</f>
        <v>0.71610820694652322</v>
      </c>
    </row>
    <row r="344" spans="1:9" s="15" customFormat="1" x14ac:dyDescent="0.25">
      <c r="B344" s="16"/>
      <c r="C344" s="16"/>
      <c r="D344" s="17"/>
      <c r="E344" s="16"/>
      <c r="F344" s="16"/>
      <c r="G344" s="16"/>
      <c r="H344" s="16"/>
      <c r="I344" s="16"/>
    </row>
    <row r="346" spans="1:9" x14ac:dyDescent="0.25">
      <c r="A346" t="s">
        <v>64</v>
      </c>
      <c r="B346" s="20" t="s">
        <v>73</v>
      </c>
      <c r="C346" s="20"/>
      <c r="D346" s="20"/>
      <c r="E346" s="20"/>
    </row>
    <row r="347" spans="1:9" x14ac:dyDescent="0.25">
      <c r="B347" s="20"/>
      <c r="C347" s="20"/>
      <c r="D347" s="20"/>
      <c r="E347" s="20"/>
    </row>
    <row r="348" spans="1:9" x14ac:dyDescent="0.25">
      <c r="C348" s="8" t="s">
        <v>43</v>
      </c>
      <c r="D348" s="12">
        <f>($E$22-D335)*D335*(1-D335)</f>
        <v>2.0268160532331204E-2</v>
      </c>
    </row>
    <row r="349" spans="1:9" x14ac:dyDescent="0.25">
      <c r="C349" s="8"/>
      <c r="D349" s="12"/>
    </row>
    <row r="351" spans="1:9" x14ac:dyDescent="0.25">
      <c r="B351" s="20" t="s">
        <v>66</v>
      </c>
      <c r="C351" s="20"/>
      <c r="D351" s="20"/>
      <c r="E351" s="20"/>
    </row>
    <row r="352" spans="1:9" x14ac:dyDescent="0.25">
      <c r="B352" s="20"/>
      <c r="C352" s="20"/>
      <c r="D352" s="20"/>
      <c r="E352" s="20"/>
    </row>
    <row r="353" spans="1:6" x14ac:dyDescent="0.25">
      <c r="C353" s="8" t="s">
        <v>47</v>
      </c>
      <c r="D353" s="12">
        <f>0.2*D348</f>
        <v>4.0536321064662409E-3</v>
      </c>
    </row>
    <row r="354" spans="1:6" x14ac:dyDescent="0.25">
      <c r="C354" s="8" t="s">
        <v>48</v>
      </c>
      <c r="D354" s="12">
        <f>0.2*D348*D318</f>
        <v>3.5186508544556468E-3</v>
      </c>
      <c r="F354" s="1" t="s">
        <v>46</v>
      </c>
    </row>
    <row r="355" spans="1:6" x14ac:dyDescent="0.25">
      <c r="C355" s="8" t="s">
        <v>49</v>
      </c>
      <c r="D355" s="12">
        <f>0.2*D348*D322</f>
        <v>3.2747639453327916E-3</v>
      </c>
    </row>
    <row r="358" spans="1:6" x14ac:dyDescent="0.25">
      <c r="A358" t="s">
        <v>65</v>
      </c>
      <c r="B358" s="20" t="s">
        <v>74</v>
      </c>
      <c r="C358" s="20"/>
      <c r="D358" s="20"/>
      <c r="E358" s="20"/>
    </row>
    <row r="359" spans="1:6" x14ac:dyDescent="0.25">
      <c r="B359" s="20"/>
      <c r="C359" s="20"/>
      <c r="D359" s="20"/>
      <c r="E359" s="20"/>
    </row>
    <row r="360" spans="1:6" x14ac:dyDescent="0.25">
      <c r="C360" s="8" t="s">
        <v>50</v>
      </c>
      <c r="D360" s="12">
        <f>D348*D295</f>
        <v>7.1118839081590743E-3</v>
      </c>
    </row>
    <row r="361" spans="1:6" x14ac:dyDescent="0.25">
      <c r="C361" s="8" t="s">
        <v>51</v>
      </c>
      <c r="D361" s="12">
        <f>D348*D296</f>
        <v>1.4798408150107009E-2</v>
      </c>
    </row>
    <row r="363" spans="1:6" x14ac:dyDescent="0.25">
      <c r="C363" s="8" t="s">
        <v>43</v>
      </c>
      <c r="D363" s="12">
        <f>D360*D318*(1-D318)</f>
        <v>8.1472442148154277E-4</v>
      </c>
    </row>
    <row r="364" spans="1:6" x14ac:dyDescent="0.25">
      <c r="C364" s="8" t="s">
        <v>44</v>
      </c>
      <c r="D364" s="12">
        <f>D361*D322*(1-D322)</f>
        <v>2.2970491625810218E-3</v>
      </c>
    </row>
    <row r="367" spans="1:6" x14ac:dyDescent="0.25">
      <c r="B367" s="20" t="s">
        <v>67</v>
      </c>
      <c r="C367" s="20"/>
      <c r="D367" s="20"/>
      <c r="E367" s="20"/>
    </row>
    <row r="368" spans="1:6" x14ac:dyDescent="0.25">
      <c r="B368" s="20"/>
      <c r="C368" s="20"/>
      <c r="D368" s="20"/>
      <c r="E368" s="20"/>
    </row>
    <row r="369" spans="1:5" x14ac:dyDescent="0.25">
      <c r="C369" s="8" t="s">
        <v>52</v>
      </c>
      <c r="D369" s="13">
        <f>0.2*D363</f>
        <v>1.6294488429630856E-4</v>
      </c>
    </row>
    <row r="370" spans="1:5" x14ac:dyDescent="0.25">
      <c r="C370" s="8" t="s">
        <v>53</v>
      </c>
      <c r="D370" s="13">
        <f>0.2*D364</f>
        <v>4.5940983251620439E-4</v>
      </c>
    </row>
    <row r="371" spans="1:5" x14ac:dyDescent="0.25">
      <c r="C371" s="8" t="s">
        <v>54</v>
      </c>
      <c r="D371" s="13">
        <f>0.2*D363*$C$22</f>
        <v>1.4483989715227428E-4</v>
      </c>
    </row>
    <row r="372" spans="1:5" x14ac:dyDescent="0.25">
      <c r="C372" s="8" t="s">
        <v>55</v>
      </c>
      <c r="D372" s="13">
        <f>0.2*D364*$C$22</f>
        <v>4.0836429556995944E-4</v>
      </c>
    </row>
    <row r="373" spans="1:5" x14ac:dyDescent="0.25">
      <c r="C373" s="8" t="s">
        <v>56</v>
      </c>
      <c r="D373" s="13">
        <f>0.2*D363*$D$22</f>
        <v>1.6294488429630856E-4</v>
      </c>
    </row>
    <row r="374" spans="1:5" x14ac:dyDescent="0.25">
      <c r="C374" s="8" t="s">
        <v>57</v>
      </c>
      <c r="D374" s="13">
        <f>0.2*D364*$D$22</f>
        <v>4.5940983251620439E-4</v>
      </c>
    </row>
    <row r="377" spans="1:5" x14ac:dyDescent="0.25">
      <c r="A377" t="s">
        <v>68</v>
      </c>
      <c r="B377" s="20" t="s">
        <v>69</v>
      </c>
      <c r="C377" s="20"/>
      <c r="D377" s="20"/>
      <c r="E377" s="20"/>
    </row>
    <row r="378" spans="1:5" x14ac:dyDescent="0.25">
      <c r="B378" s="20"/>
      <c r="C378" s="20"/>
      <c r="D378" s="20"/>
      <c r="E378" s="20"/>
    </row>
    <row r="379" spans="1:5" x14ac:dyDescent="0.25">
      <c r="B379" s="22" t="s">
        <v>70</v>
      </c>
      <c r="C379" s="22"/>
      <c r="D379" s="22"/>
      <c r="E379" s="22"/>
    </row>
    <row r="380" spans="1:5" x14ac:dyDescent="0.25">
      <c r="C380" s="8" t="s">
        <v>16</v>
      </c>
      <c r="D380" s="12">
        <f>D294+D353</f>
        <v>0.80660027120148303</v>
      </c>
    </row>
    <row r="381" spans="1:5" x14ac:dyDescent="0.25">
      <c r="C381" s="8" t="s">
        <v>12</v>
      </c>
      <c r="D381" s="12">
        <f>D295+D354</f>
        <v>0.35440811104076092</v>
      </c>
    </row>
    <row r="382" spans="1:5" x14ac:dyDescent="0.25">
      <c r="C382" s="8" t="s">
        <v>13</v>
      </c>
      <c r="D382" s="12">
        <f>D296+D355</f>
        <v>0.73340555832605625</v>
      </c>
    </row>
    <row r="383" spans="1:5" x14ac:dyDescent="0.25">
      <c r="B383" s="22" t="s">
        <v>71</v>
      </c>
      <c r="C383" s="22"/>
      <c r="D383" s="22"/>
      <c r="E383" s="22"/>
    </row>
    <row r="384" spans="1:5" x14ac:dyDescent="0.25">
      <c r="C384" s="8" t="s">
        <v>14</v>
      </c>
      <c r="D384" s="12">
        <f t="shared" ref="D384:D389" si="10">D298+D369</f>
        <v>0.86065718452114548</v>
      </c>
    </row>
    <row r="385" spans="1:8" x14ac:dyDescent="0.25">
      <c r="C385" s="8" t="s">
        <v>15</v>
      </c>
      <c r="D385" s="12">
        <f t="shared" si="10"/>
        <v>0.93187047825485869</v>
      </c>
    </row>
    <row r="386" spans="1:8" x14ac:dyDescent="0.25">
      <c r="C386" s="8" t="s">
        <v>8</v>
      </c>
      <c r="D386" s="12">
        <f t="shared" si="10"/>
        <v>0.25058416401879602</v>
      </c>
    </row>
    <row r="387" spans="1:8" x14ac:dyDescent="0.25">
      <c r="C387" s="8" t="s">
        <v>10</v>
      </c>
      <c r="D387" s="12">
        <f t="shared" si="10"/>
        <v>0.43166264733765214</v>
      </c>
    </row>
    <row r="388" spans="1:8" x14ac:dyDescent="0.25">
      <c r="C388" s="8" t="s">
        <v>9</v>
      </c>
      <c r="D388" s="12">
        <f t="shared" si="10"/>
        <v>0.80065718452114554</v>
      </c>
    </row>
    <row r="389" spans="1:8" x14ac:dyDescent="0.25">
      <c r="C389" s="8" t="s">
        <v>11</v>
      </c>
      <c r="D389" s="12">
        <f t="shared" si="10"/>
        <v>0.12187047825485868</v>
      </c>
    </row>
    <row r="392" spans="1:8" x14ac:dyDescent="0.25">
      <c r="A392" s="21" t="s">
        <v>78</v>
      </c>
      <c r="B392" s="21"/>
      <c r="C392" s="21"/>
      <c r="D392" s="21"/>
      <c r="E392" s="21"/>
      <c r="F392" s="21"/>
      <c r="G392" s="21"/>
      <c r="H392" s="21"/>
    </row>
    <row r="393" spans="1:8" x14ac:dyDescent="0.25">
      <c r="A393" t="s">
        <v>58</v>
      </c>
      <c r="B393" s="20" t="s">
        <v>60</v>
      </c>
      <c r="C393" s="20"/>
      <c r="D393" s="20"/>
      <c r="E393" s="20"/>
    </row>
    <row r="394" spans="1:8" x14ac:dyDescent="0.25">
      <c r="B394" s="20"/>
      <c r="C394" s="20"/>
      <c r="D394" s="20"/>
      <c r="E394" s="20"/>
    </row>
    <row r="395" spans="1:8" x14ac:dyDescent="0.25">
      <c r="C395" s="8" t="s">
        <v>19</v>
      </c>
      <c r="D395" s="12">
        <f>D384+($C$22*D386+$D$22*D388)</f>
        <v>1.8840558481701097</v>
      </c>
    </row>
    <row r="396" spans="1:8" x14ac:dyDescent="0.25">
      <c r="C396" s="8" t="s">
        <v>20</v>
      </c>
      <c r="D396" s="12">
        <f>D384+($C$23*D386+$D$23*D388)</f>
        <v>0.86065718452114548</v>
      </c>
    </row>
    <row r="397" spans="1:8" x14ac:dyDescent="0.25">
      <c r="C397" s="8" t="s">
        <v>21</v>
      </c>
      <c r="D397" s="12">
        <f>D384+($C$24*D386+$D$24*D388)</f>
        <v>1.7117342369308006</v>
      </c>
    </row>
    <row r="398" spans="1:8" x14ac:dyDescent="0.25">
      <c r="C398" s="8" t="s">
        <v>22</v>
      </c>
      <c r="D398" s="12">
        <f>D384+($C$25*D386+$D$25*D388)</f>
        <v>1.3166711465636729</v>
      </c>
    </row>
    <row r="399" spans="1:8" x14ac:dyDescent="0.25">
      <c r="C399" s="8" t="s">
        <v>23</v>
      </c>
      <c r="D399" s="12">
        <f>D385+($C$22*D387+$D$22*D389)</f>
        <v>1.4374410874765191</v>
      </c>
    </row>
    <row r="400" spans="1:8" x14ac:dyDescent="0.25">
      <c r="C400" s="8" t="s">
        <v>24</v>
      </c>
      <c r="D400" s="12">
        <f>D385+($C$23*D387+$D$23*D389)</f>
        <v>0.93187047825485869</v>
      </c>
    </row>
    <row r="401" spans="1:5" x14ac:dyDescent="0.25">
      <c r="C401" s="8" t="s">
        <v>25</v>
      </c>
      <c r="D401" s="12">
        <f>D385+($C$24*D387+$D$24*D389)</f>
        <v>1.4549359842836549</v>
      </c>
    </row>
    <row r="402" spans="1:5" x14ac:dyDescent="0.25">
      <c r="C402" s="8" t="s">
        <v>26</v>
      </c>
      <c r="D402" s="12">
        <f>D385+($C$25*D387+$D$25*D389)</f>
        <v>1.0887307501239885</v>
      </c>
    </row>
    <row r="404" spans="1:5" x14ac:dyDescent="0.25">
      <c r="C404" s="8" t="s">
        <v>27</v>
      </c>
      <c r="D404" s="12">
        <f t="shared" ref="D404:D411" si="11">1/(1+EXP(-$D395))</f>
        <v>0.86807629533980246</v>
      </c>
      <c r="E404" s="12"/>
    </row>
    <row r="405" spans="1:5" x14ac:dyDescent="0.25">
      <c r="C405" s="8" t="s">
        <v>30</v>
      </c>
      <c r="D405" s="12">
        <f t="shared" si="11"/>
        <v>0.70279794073607837</v>
      </c>
    </row>
    <row r="406" spans="1:5" x14ac:dyDescent="0.25">
      <c r="C406" s="8" t="s">
        <v>29</v>
      </c>
      <c r="D406" s="12">
        <f t="shared" si="11"/>
        <v>0.84706108745370179</v>
      </c>
    </row>
    <row r="407" spans="1:5" x14ac:dyDescent="0.25">
      <c r="C407" s="8" t="s">
        <v>28</v>
      </c>
      <c r="D407" s="12">
        <f t="shared" si="11"/>
        <v>0.78862733891186654</v>
      </c>
    </row>
    <row r="408" spans="1:5" x14ac:dyDescent="0.25">
      <c r="C408" s="8" t="s">
        <v>31</v>
      </c>
      <c r="D408" s="12">
        <f t="shared" si="11"/>
        <v>0.80805807637314597</v>
      </c>
    </row>
    <row r="409" spans="1:5" x14ac:dyDescent="0.25">
      <c r="C409" s="8" t="s">
        <v>32</v>
      </c>
      <c r="D409" s="12">
        <f t="shared" si="11"/>
        <v>0.71745461084990048</v>
      </c>
    </row>
    <row r="410" spans="1:5" x14ac:dyDescent="0.25">
      <c r="C410" s="8" t="s">
        <v>33</v>
      </c>
      <c r="D410" s="12">
        <f t="shared" si="11"/>
        <v>0.81075692461597182</v>
      </c>
    </row>
    <row r="411" spans="1:5" x14ac:dyDescent="0.25">
      <c r="C411" s="8" t="s">
        <v>34</v>
      </c>
      <c r="D411" s="12">
        <f t="shared" si="11"/>
        <v>0.74814263823847049</v>
      </c>
    </row>
    <row r="414" spans="1:5" x14ac:dyDescent="0.25">
      <c r="A414" t="s">
        <v>62</v>
      </c>
      <c r="B414" s="20" t="s">
        <v>61</v>
      </c>
      <c r="C414" s="20"/>
      <c r="D414" s="20"/>
      <c r="E414" s="20"/>
    </row>
    <row r="415" spans="1:5" x14ac:dyDescent="0.25">
      <c r="B415" s="20"/>
      <c r="C415" s="20"/>
      <c r="D415" s="20"/>
      <c r="E415" s="20"/>
    </row>
    <row r="416" spans="1:5" x14ac:dyDescent="0.25">
      <c r="C416" s="8" t="s">
        <v>35</v>
      </c>
      <c r="D416" s="12">
        <f>D380+(D404*D381+D408*D382)</f>
        <v>1.7068878359344501</v>
      </c>
    </row>
    <row r="417" spans="1:9" x14ac:dyDescent="0.25">
      <c r="C417" s="8" t="s">
        <v>36</v>
      </c>
      <c r="D417" s="12">
        <f>D380+(D405*D381+D409*D382)</f>
        <v>1.581862761265068</v>
      </c>
    </row>
    <row r="418" spans="1:9" x14ac:dyDescent="0.25">
      <c r="C418" s="8" t="s">
        <v>37</v>
      </c>
      <c r="D418" s="12">
        <f>D380+(D406*D381+D410*D382)</f>
        <v>1.7014192261067753</v>
      </c>
    </row>
    <row r="419" spans="1:9" x14ac:dyDescent="0.25">
      <c r="C419" s="8" t="s">
        <v>38</v>
      </c>
      <c r="D419" s="12">
        <f>D380+(D407*D381+D411*D382)</f>
        <v>1.6347881660051538</v>
      </c>
    </row>
    <row r="420" spans="1:9" x14ac:dyDescent="0.25">
      <c r="C420" s="8"/>
    </row>
    <row r="421" spans="1:9" x14ac:dyDescent="0.25">
      <c r="C421" s="8" t="s">
        <v>39</v>
      </c>
      <c r="D421" s="12">
        <f>1/(1+EXP(-D416))</f>
        <v>0.84643218640309226</v>
      </c>
    </row>
    <row r="422" spans="1:9" x14ac:dyDescent="0.25">
      <c r="C422" s="8" t="s">
        <v>40</v>
      </c>
      <c r="D422" s="12">
        <f>1/(1+EXP(-D417))</f>
        <v>0.82946816864225004</v>
      </c>
    </row>
    <row r="423" spans="1:9" x14ac:dyDescent="0.25">
      <c r="C423" s="8" t="s">
        <v>41</v>
      </c>
      <c r="D423" s="12">
        <f t="shared" ref="D423" si="12">1/(1+EXP(-D418))</f>
        <v>0.84572000311712925</v>
      </c>
    </row>
    <row r="424" spans="1:9" x14ac:dyDescent="0.25">
      <c r="C424" s="8" t="s">
        <v>42</v>
      </c>
      <c r="D424" s="12">
        <f>1/(1+EXP(-D419))</f>
        <v>0.83682451415085646</v>
      </c>
    </row>
    <row r="427" spans="1:9" x14ac:dyDescent="0.25">
      <c r="A427" t="s">
        <v>63</v>
      </c>
      <c r="B427" s="20" t="s">
        <v>72</v>
      </c>
      <c r="C427" s="20"/>
      <c r="D427" s="20"/>
      <c r="E427" s="20"/>
    </row>
    <row r="428" spans="1:9" x14ac:dyDescent="0.25">
      <c r="B428" s="20"/>
      <c r="C428" s="20"/>
      <c r="D428" s="20"/>
      <c r="E428" s="20"/>
    </row>
    <row r="429" spans="1:9" x14ac:dyDescent="0.25">
      <c r="C429" s="8" t="s">
        <v>45</v>
      </c>
      <c r="D429" s="14">
        <f>0.5*(($E$22-D421)^2+($E$23-D422)^2+($E$24-D423)^2+($E$25-D424)^2)</f>
        <v>0.71783905054282915</v>
      </c>
    </row>
    <row r="430" spans="1:9" s="15" customFormat="1" x14ac:dyDescent="0.25">
      <c r="B430" s="16"/>
      <c r="C430" s="16"/>
      <c r="D430" s="17"/>
      <c r="E430" s="16"/>
      <c r="F430" s="16"/>
      <c r="G430" s="16"/>
      <c r="H430" s="16"/>
      <c r="I430" s="16"/>
    </row>
    <row r="432" spans="1:9" x14ac:dyDescent="0.25">
      <c r="A432" t="s">
        <v>64</v>
      </c>
      <c r="B432" s="20" t="s">
        <v>73</v>
      </c>
      <c r="C432" s="20"/>
      <c r="D432" s="20"/>
      <c r="E432" s="20"/>
    </row>
    <row r="433" spans="1:6" x14ac:dyDescent="0.25">
      <c r="B433" s="20"/>
      <c r="C433" s="20"/>
      <c r="D433" s="20"/>
      <c r="E433" s="20"/>
    </row>
    <row r="434" spans="1:6" x14ac:dyDescent="0.25">
      <c r="C434" s="8" t="s">
        <v>43</v>
      </c>
      <c r="D434" s="12">
        <f>($E$22-D421)*D421*(1-D421)</f>
        <v>1.9961472357157582E-2</v>
      </c>
    </row>
    <row r="435" spans="1:6" x14ac:dyDescent="0.25">
      <c r="C435" s="8"/>
      <c r="D435" s="12"/>
    </row>
    <row r="437" spans="1:6" x14ac:dyDescent="0.25">
      <c r="B437" s="20" t="s">
        <v>66</v>
      </c>
      <c r="C437" s="20"/>
      <c r="D437" s="20"/>
      <c r="E437" s="20"/>
    </row>
    <row r="438" spans="1:6" x14ac:dyDescent="0.25">
      <c r="B438" s="20"/>
      <c r="C438" s="20"/>
      <c r="D438" s="20"/>
      <c r="E438" s="20"/>
    </row>
    <row r="439" spans="1:6" x14ac:dyDescent="0.25">
      <c r="C439" s="8" t="s">
        <v>47</v>
      </c>
      <c r="D439" s="12">
        <f>0.2*D434</f>
        <v>3.9922944714315166E-3</v>
      </c>
    </row>
    <row r="440" spans="1:6" x14ac:dyDescent="0.25">
      <c r="C440" s="8" t="s">
        <v>48</v>
      </c>
      <c r="D440" s="12">
        <f>0.2*D434*D404</f>
        <v>3.4656161946658459E-3</v>
      </c>
      <c r="F440" s="1" t="s">
        <v>46</v>
      </c>
    </row>
    <row r="441" spans="1:6" x14ac:dyDescent="0.25">
      <c r="C441" s="8" t="s">
        <v>49</v>
      </c>
      <c r="D441" s="12">
        <f>0.2*D434*D408</f>
        <v>3.2260057909000968E-3</v>
      </c>
    </row>
    <row r="444" spans="1:6" x14ac:dyDescent="0.25">
      <c r="A444" t="s">
        <v>65</v>
      </c>
      <c r="B444" s="20" t="s">
        <v>74</v>
      </c>
      <c r="C444" s="20"/>
      <c r="D444" s="20"/>
      <c r="E444" s="20"/>
    </row>
    <row r="445" spans="1:6" x14ac:dyDescent="0.25">
      <c r="B445" s="20"/>
      <c r="C445" s="20"/>
      <c r="D445" s="20"/>
      <c r="E445" s="20"/>
    </row>
    <row r="446" spans="1:6" x14ac:dyDescent="0.25">
      <c r="C446" s="8" t="s">
        <v>50</v>
      </c>
      <c r="D446" s="12">
        <f>D434*D381</f>
        <v>7.074507711692584E-3</v>
      </c>
    </row>
    <row r="447" spans="1:6" x14ac:dyDescent="0.25">
      <c r="C447" s="8" t="s">
        <v>51</v>
      </c>
      <c r="D447" s="12">
        <f>D434*D382</f>
        <v>1.4639854779111295E-2</v>
      </c>
    </row>
    <row r="449" spans="1:5" x14ac:dyDescent="0.25">
      <c r="C449" s="8" t="s">
        <v>43</v>
      </c>
      <c r="D449" s="12">
        <f>D446*D404*(1-D404)</f>
        <v>8.1017149694455771E-4</v>
      </c>
    </row>
    <row r="450" spans="1:5" x14ac:dyDescent="0.25">
      <c r="C450" s="8" t="s">
        <v>44</v>
      </c>
      <c r="D450" s="12">
        <f>D447*D408*(1-D408)</f>
        <v>2.2706447201578787E-3</v>
      </c>
    </row>
    <row r="453" spans="1:5" x14ac:dyDescent="0.25">
      <c r="B453" s="20" t="s">
        <v>67</v>
      </c>
      <c r="C453" s="20"/>
      <c r="D453" s="20"/>
      <c r="E453" s="20"/>
    </row>
    <row r="454" spans="1:5" x14ac:dyDescent="0.25">
      <c r="B454" s="20"/>
      <c r="C454" s="20"/>
      <c r="D454" s="20"/>
      <c r="E454" s="20"/>
    </row>
    <row r="455" spans="1:5" x14ac:dyDescent="0.25">
      <c r="C455" s="8" t="s">
        <v>52</v>
      </c>
      <c r="D455" s="13">
        <f>0.2*D449</f>
        <v>1.6203429938891156E-4</v>
      </c>
    </row>
    <row r="456" spans="1:5" x14ac:dyDescent="0.25">
      <c r="C456" s="8" t="s">
        <v>53</v>
      </c>
      <c r="D456" s="13">
        <f>0.2*D450</f>
        <v>4.5412894403157577E-4</v>
      </c>
    </row>
    <row r="457" spans="1:5" x14ac:dyDescent="0.25">
      <c r="C457" s="8" t="s">
        <v>54</v>
      </c>
      <c r="D457" s="13">
        <f>0.2*D449*$C$22</f>
        <v>1.4403048834569915E-4</v>
      </c>
    </row>
    <row r="458" spans="1:5" x14ac:dyDescent="0.25">
      <c r="C458" s="8" t="s">
        <v>55</v>
      </c>
      <c r="D458" s="13">
        <f>0.2*D450*$C$22</f>
        <v>4.0367017247251177E-4</v>
      </c>
    </row>
    <row r="459" spans="1:5" x14ac:dyDescent="0.25">
      <c r="C459" s="8" t="s">
        <v>56</v>
      </c>
      <c r="D459" s="13">
        <f>0.2*D449*$D$22</f>
        <v>1.6203429938891156E-4</v>
      </c>
    </row>
    <row r="460" spans="1:5" x14ac:dyDescent="0.25">
      <c r="C460" s="8" t="s">
        <v>57</v>
      </c>
      <c r="D460" s="13">
        <f>0.2*D450*$D$22</f>
        <v>4.5412894403157577E-4</v>
      </c>
    </row>
    <row r="463" spans="1:5" x14ac:dyDescent="0.25">
      <c r="A463" t="s">
        <v>68</v>
      </c>
      <c r="B463" s="20" t="s">
        <v>69</v>
      </c>
      <c r="C463" s="20"/>
      <c r="D463" s="20"/>
      <c r="E463" s="20"/>
    </row>
    <row r="464" spans="1:5" x14ac:dyDescent="0.25">
      <c r="B464" s="20"/>
      <c r="C464" s="20"/>
      <c r="D464" s="20"/>
      <c r="E464" s="20"/>
    </row>
    <row r="465" spans="1:8" x14ac:dyDescent="0.25">
      <c r="B465" s="22" t="s">
        <v>70</v>
      </c>
      <c r="C465" s="22"/>
      <c r="D465" s="22"/>
      <c r="E465" s="22"/>
    </row>
    <row r="466" spans="1:8" x14ac:dyDescent="0.25">
      <c r="C466" s="8" t="s">
        <v>16</v>
      </c>
      <c r="D466" s="12">
        <f>D380+D439</f>
        <v>0.8105925656729146</v>
      </c>
    </row>
    <row r="467" spans="1:8" x14ac:dyDescent="0.25">
      <c r="C467" s="8" t="s">
        <v>12</v>
      </c>
      <c r="D467" s="12">
        <f>D381+D440</f>
        <v>0.35787372723542676</v>
      </c>
    </row>
    <row r="468" spans="1:8" x14ac:dyDescent="0.25">
      <c r="C468" s="8" t="s">
        <v>13</v>
      </c>
      <c r="D468" s="12">
        <f>D382+D441</f>
        <v>0.73663156411695629</v>
      </c>
    </row>
    <row r="469" spans="1:8" x14ac:dyDescent="0.25">
      <c r="B469" s="22" t="s">
        <v>71</v>
      </c>
      <c r="C469" s="22"/>
      <c r="D469" s="22"/>
      <c r="E469" s="22"/>
    </row>
    <row r="470" spans="1:8" x14ac:dyDescent="0.25">
      <c r="C470" s="8" t="s">
        <v>14</v>
      </c>
      <c r="D470" s="12">
        <f t="shared" ref="D470:D475" si="13">D384+D455</f>
        <v>0.86081921882053436</v>
      </c>
    </row>
    <row r="471" spans="1:8" x14ac:dyDescent="0.25">
      <c r="C471" s="8" t="s">
        <v>15</v>
      </c>
      <c r="D471" s="12">
        <f t="shared" si="13"/>
        <v>0.93232460719889032</v>
      </c>
    </row>
    <row r="472" spans="1:8" x14ac:dyDescent="0.25">
      <c r="C472" s="8" t="s">
        <v>8</v>
      </c>
      <c r="D472" s="12">
        <f t="shared" si="13"/>
        <v>0.25072819450714173</v>
      </c>
    </row>
    <row r="473" spans="1:8" x14ac:dyDescent="0.25">
      <c r="C473" s="8" t="s">
        <v>10</v>
      </c>
      <c r="D473" s="12">
        <f t="shared" si="13"/>
        <v>0.43206631751012464</v>
      </c>
    </row>
    <row r="474" spans="1:8" x14ac:dyDescent="0.25">
      <c r="C474" s="8" t="s">
        <v>9</v>
      </c>
      <c r="D474" s="12">
        <f t="shared" si="13"/>
        <v>0.80081921882053442</v>
      </c>
    </row>
    <row r="475" spans="1:8" x14ac:dyDescent="0.25">
      <c r="C475" s="8" t="s">
        <v>11</v>
      </c>
      <c r="D475" s="12">
        <f t="shared" si="13"/>
        <v>0.12232460719889025</v>
      </c>
    </row>
    <row r="478" spans="1:8" x14ac:dyDescent="0.25">
      <c r="A478" s="21" t="s">
        <v>79</v>
      </c>
      <c r="B478" s="21"/>
      <c r="C478" s="21"/>
      <c r="D478" s="21"/>
      <c r="E478" s="21"/>
      <c r="F478" s="21"/>
      <c r="G478" s="21"/>
      <c r="H478" s="21"/>
    </row>
    <row r="479" spans="1:8" x14ac:dyDescent="0.25">
      <c r="A479" t="s">
        <v>58</v>
      </c>
      <c r="B479" s="20" t="s">
        <v>60</v>
      </c>
      <c r="C479" s="20"/>
      <c r="D479" s="20"/>
      <c r="E479" s="20"/>
    </row>
    <row r="480" spans="1:8" x14ac:dyDescent="0.25">
      <c r="B480" s="20"/>
      <c r="C480" s="20"/>
      <c r="D480" s="20"/>
      <c r="E480" s="20"/>
    </row>
    <row r="481" spans="3:5" x14ac:dyDescent="0.25">
      <c r="C481" s="8" t="s">
        <v>19</v>
      </c>
      <c r="D481" s="12">
        <f>D470+($C$22*D472+$D$22*D474)</f>
        <v>1.8845079438696393</v>
      </c>
    </row>
    <row r="482" spans="3:5" x14ac:dyDescent="0.25">
      <c r="C482" s="8" t="s">
        <v>20</v>
      </c>
      <c r="D482" s="12">
        <f>D470+($C$23*D472+$D$23*D474)</f>
        <v>0.86081921882053436</v>
      </c>
    </row>
    <row r="483" spans="3:5" x14ac:dyDescent="0.25">
      <c r="C483" s="8" t="s">
        <v>21</v>
      </c>
      <c r="D483" s="12">
        <f>D470+($C$24*D472+$D$24*D474)</f>
        <v>1.712161827443077</v>
      </c>
    </row>
    <row r="484" spans="3:5" x14ac:dyDescent="0.25">
      <c r="C484" s="8" t="s">
        <v>22</v>
      </c>
      <c r="D484" s="12">
        <f>D470+($C$25*D472+$D$25*D474)</f>
        <v>1.3169462047879441</v>
      </c>
    </row>
    <row r="485" spans="3:5" x14ac:dyDescent="0.25">
      <c r="C485" s="8" t="s">
        <v>23</v>
      </c>
      <c r="D485" s="12">
        <f>D471+($C$22*D473+$D$22*D475)</f>
        <v>1.4387081632956691</v>
      </c>
    </row>
    <row r="486" spans="3:5" x14ac:dyDescent="0.25">
      <c r="C486" s="8" t="s">
        <v>24</v>
      </c>
      <c r="D486" s="12">
        <f>D471+($C$23*D473+$D$23*D475)</f>
        <v>0.93232460719889032</v>
      </c>
    </row>
    <row r="487" spans="3:5" x14ac:dyDescent="0.25">
      <c r="C487" s="8" t="s">
        <v>25</v>
      </c>
      <c r="D487" s="12">
        <f>D471+($C$24*D473+$D$24*D475)</f>
        <v>1.4561343801081827</v>
      </c>
    </row>
    <row r="488" spans="3:5" x14ac:dyDescent="0.25">
      <c r="C488" s="8" t="s">
        <v>26</v>
      </c>
      <c r="D488" s="12">
        <f>D471+($C$25*D473+$D$25*D475)</f>
        <v>1.0895016480228077</v>
      </c>
    </row>
    <row r="490" spans="3:5" x14ac:dyDescent="0.25">
      <c r="C490" s="8" t="s">
        <v>27</v>
      </c>
      <c r="D490" s="12">
        <f t="shared" ref="D490:D497" si="14">1/(1+EXP(-$D481))</f>
        <v>0.86812806065241765</v>
      </c>
      <c r="E490" s="12"/>
    </row>
    <row r="491" spans="3:5" x14ac:dyDescent="0.25">
      <c r="C491" s="8" t="s">
        <v>30</v>
      </c>
      <c r="D491" s="12">
        <f t="shared" si="14"/>
        <v>0.70283178421334402</v>
      </c>
    </row>
    <row r="492" spans="3:5" x14ac:dyDescent="0.25">
      <c r="C492" s="8" t="s">
        <v>29</v>
      </c>
      <c r="D492" s="12">
        <f t="shared" si="14"/>
        <v>0.84711647298655557</v>
      </c>
    </row>
    <row r="493" spans="3:5" x14ac:dyDescent="0.25">
      <c r="C493" s="8" t="s">
        <v>28</v>
      </c>
      <c r="D493" s="12">
        <f t="shared" si="14"/>
        <v>0.7886731858987569</v>
      </c>
    </row>
    <row r="494" spans="3:5" x14ac:dyDescent="0.25">
      <c r="C494" s="8" t="s">
        <v>31</v>
      </c>
      <c r="D494" s="12">
        <f t="shared" si="14"/>
        <v>0.80825452340742543</v>
      </c>
    </row>
    <row r="495" spans="3:5" x14ac:dyDescent="0.25">
      <c r="C495" s="8" t="s">
        <v>32</v>
      </c>
      <c r="D495" s="12">
        <f t="shared" si="14"/>
        <v>0.71754665982242138</v>
      </c>
    </row>
    <row r="496" spans="3:5" x14ac:dyDescent="0.25">
      <c r="C496" s="8" t="s">
        <v>33</v>
      </c>
      <c r="D496" s="12">
        <f t="shared" si="14"/>
        <v>0.81094072617617852</v>
      </c>
    </row>
    <row r="497" spans="1:5" x14ac:dyDescent="0.25">
      <c r="C497" s="8" t="s">
        <v>34</v>
      </c>
      <c r="D497" s="12">
        <f t="shared" si="14"/>
        <v>0.74828786706480321</v>
      </c>
    </row>
    <row r="500" spans="1:5" x14ac:dyDescent="0.25">
      <c r="A500" t="s">
        <v>62</v>
      </c>
      <c r="B500" s="20" t="s">
        <v>61</v>
      </c>
      <c r="C500" s="20"/>
      <c r="D500" s="20"/>
      <c r="E500" s="20"/>
    </row>
    <row r="501" spans="1:5" x14ac:dyDescent="0.25">
      <c r="B501" s="20"/>
      <c r="C501" s="20"/>
      <c r="D501" s="20"/>
      <c r="E501" s="20"/>
    </row>
    <row r="502" spans="1:5" x14ac:dyDescent="0.25">
      <c r="C502" s="8" t="s">
        <v>35</v>
      </c>
      <c r="D502" s="12">
        <f>D466+(D490*D467+D494*D468)</f>
        <v>1.7166585842384747</v>
      </c>
    </row>
    <row r="503" spans="1:5" x14ac:dyDescent="0.25">
      <c r="C503" s="8" t="s">
        <v>36</v>
      </c>
      <c r="D503" s="12">
        <f>D466+(D491*D467+D495*D468)</f>
        <v>1.590685114260757</v>
      </c>
    </row>
    <row r="504" spans="1:5" x14ac:dyDescent="0.25">
      <c r="C504" s="8" t="s">
        <v>37</v>
      </c>
      <c r="D504" s="12">
        <f>D466+(D492*D467+D496*D468)</f>
        <v>1.7111178307924406</v>
      </c>
    </row>
    <row r="505" spans="1:5" x14ac:dyDescent="0.25">
      <c r="C505" s="8" t="s">
        <v>38</v>
      </c>
      <c r="D505" s="12">
        <f>D466+(D493*D467+D497*D468)</f>
        <v>1.6440504402068283</v>
      </c>
    </row>
    <row r="506" spans="1:5" x14ac:dyDescent="0.25">
      <c r="C506" s="8"/>
    </row>
    <row r="507" spans="1:5" x14ac:dyDescent="0.25">
      <c r="C507" s="8" t="s">
        <v>39</v>
      </c>
      <c r="D507" s="12">
        <f>1/(1+EXP(-D502))</f>
        <v>0.84769794006162913</v>
      </c>
    </row>
    <row r="508" spans="1:5" x14ac:dyDescent="0.25">
      <c r="C508" s="8" t="s">
        <v>40</v>
      </c>
      <c r="D508" s="12">
        <f>1/(1+EXP(-D503))</f>
        <v>0.83071247200917842</v>
      </c>
    </row>
    <row r="509" spans="1:5" x14ac:dyDescent="0.25">
      <c r="C509" s="8" t="s">
        <v>41</v>
      </c>
      <c r="D509" s="12">
        <f t="shared" ref="D509" si="15">1/(1+EXP(-D504))</f>
        <v>0.8469812158160176</v>
      </c>
    </row>
    <row r="510" spans="1:5" x14ac:dyDescent="0.25">
      <c r="C510" s="8" t="s">
        <v>42</v>
      </c>
      <c r="D510" s="12">
        <f>1/(1+EXP(-D505))</f>
        <v>0.83808532826308479</v>
      </c>
    </row>
    <row r="513" spans="1:9" x14ac:dyDescent="0.25">
      <c r="A513" t="s">
        <v>63</v>
      </c>
      <c r="B513" s="20" t="s">
        <v>72</v>
      </c>
      <c r="C513" s="20"/>
      <c r="D513" s="20"/>
      <c r="E513" s="20"/>
    </row>
    <row r="514" spans="1:9" x14ac:dyDescent="0.25">
      <c r="B514" s="20"/>
      <c r="C514" s="20"/>
      <c r="D514" s="20"/>
      <c r="E514" s="20"/>
    </row>
    <row r="515" spans="1:9" x14ac:dyDescent="0.25">
      <c r="C515" s="8" t="s">
        <v>45</v>
      </c>
      <c r="D515" s="14">
        <f>0.5*(($E$22-D507)^2+($E$23-D508)^2+($E$24-D509)^2+($E$25-D510)^2)</f>
        <v>0.7195404471880289</v>
      </c>
    </row>
    <row r="516" spans="1:9" s="15" customFormat="1" x14ac:dyDescent="0.25">
      <c r="B516" s="16"/>
      <c r="C516" s="16"/>
      <c r="D516" s="17"/>
      <c r="E516" s="16"/>
      <c r="F516" s="16"/>
      <c r="G516" s="16"/>
      <c r="H516" s="16"/>
      <c r="I516" s="16"/>
    </row>
    <row r="517" spans="1:9" s="19" customFormat="1" x14ac:dyDescent="0.25">
      <c r="A517" s="19" t="s">
        <v>81</v>
      </c>
    </row>
    <row r="518" spans="1:9" x14ac:dyDescent="0.25">
      <c r="C518" s="8" t="str">
        <f t="shared" ref="C518:D523" si="16">C470</f>
        <v>V01 =</v>
      </c>
      <c r="D518" s="12">
        <f t="shared" si="16"/>
        <v>0.86081921882053436</v>
      </c>
    </row>
    <row r="519" spans="1:9" x14ac:dyDescent="0.25">
      <c r="C519" s="8" t="str">
        <f t="shared" si="16"/>
        <v>V02 =</v>
      </c>
      <c r="D519" s="12">
        <f t="shared" si="16"/>
        <v>0.93232460719889032</v>
      </c>
    </row>
    <row r="520" spans="1:9" x14ac:dyDescent="0.25">
      <c r="C520" s="8" t="str">
        <f t="shared" si="16"/>
        <v>V11 =</v>
      </c>
      <c r="D520" s="12">
        <f t="shared" si="16"/>
        <v>0.25072819450714173</v>
      </c>
    </row>
    <row r="521" spans="1:9" x14ac:dyDescent="0.25">
      <c r="C521" s="8" t="str">
        <f t="shared" si="16"/>
        <v>V12 =</v>
      </c>
      <c r="D521" s="12">
        <f t="shared" si="16"/>
        <v>0.43206631751012464</v>
      </c>
    </row>
    <row r="522" spans="1:9" x14ac:dyDescent="0.25">
      <c r="C522" s="8" t="str">
        <f t="shared" si="16"/>
        <v>V21 =</v>
      </c>
      <c r="D522" s="12">
        <f t="shared" si="16"/>
        <v>0.80081921882053442</v>
      </c>
    </row>
    <row r="523" spans="1:9" x14ac:dyDescent="0.25">
      <c r="C523" s="8" t="str">
        <f t="shared" si="16"/>
        <v>V22 =</v>
      </c>
      <c r="D523" s="12">
        <f t="shared" si="16"/>
        <v>0.12232460719889025</v>
      </c>
    </row>
    <row r="524" spans="1:9" x14ac:dyDescent="0.25">
      <c r="C524" s="8" t="str">
        <f t="shared" ref="C524:D526" si="17">C466</f>
        <v>W01 =</v>
      </c>
      <c r="D524" s="12">
        <f t="shared" si="17"/>
        <v>0.8105925656729146</v>
      </c>
    </row>
    <row r="525" spans="1:9" x14ac:dyDescent="0.25">
      <c r="C525" s="8" t="str">
        <f t="shared" si="17"/>
        <v>W11 =</v>
      </c>
      <c r="D525" s="12">
        <f t="shared" si="17"/>
        <v>0.35787372723542676</v>
      </c>
    </row>
    <row r="526" spans="1:9" x14ac:dyDescent="0.25">
      <c r="C526" s="8" t="str">
        <f t="shared" si="17"/>
        <v>W21 =</v>
      </c>
      <c r="D526" s="12">
        <f t="shared" si="17"/>
        <v>0.73663156411695629</v>
      </c>
    </row>
  </sheetData>
  <mergeCells count="63">
    <mergeCell ref="B156:E157"/>
    <mergeCell ref="B169:E170"/>
    <mergeCell ref="B135:E136"/>
    <mergeCell ref="B93:E94"/>
    <mergeCell ref="B100:E101"/>
    <mergeCell ref="B109:E110"/>
    <mergeCell ref="B119:E120"/>
    <mergeCell ref="B121:E121"/>
    <mergeCell ref="B125:E125"/>
    <mergeCell ref="A134:H134"/>
    <mergeCell ref="B70:E71"/>
    <mergeCell ref="B88:E89"/>
    <mergeCell ref="B9:E9"/>
    <mergeCell ref="B35:E35"/>
    <mergeCell ref="B43:E43"/>
    <mergeCell ref="B49:E50"/>
    <mergeCell ref="B83:E84"/>
    <mergeCell ref="B28:E32"/>
    <mergeCell ref="B174:E175"/>
    <mergeCell ref="B179:E180"/>
    <mergeCell ref="B186:E187"/>
    <mergeCell ref="B195:E196"/>
    <mergeCell ref="B205:E206"/>
    <mergeCell ref="B207:E207"/>
    <mergeCell ref="B211:E211"/>
    <mergeCell ref="A220:H220"/>
    <mergeCell ref="B221:E222"/>
    <mergeCell ref="B242:E243"/>
    <mergeCell ref="B255:E256"/>
    <mergeCell ref="B341:E342"/>
    <mergeCell ref="B328:E329"/>
    <mergeCell ref="B307:E308"/>
    <mergeCell ref="A306:H306"/>
    <mergeCell ref="B297:E297"/>
    <mergeCell ref="B293:E293"/>
    <mergeCell ref="B291:E292"/>
    <mergeCell ref="B281:E282"/>
    <mergeCell ref="B272:E273"/>
    <mergeCell ref="B265:E266"/>
    <mergeCell ref="B260:E261"/>
    <mergeCell ref="B358:E359"/>
    <mergeCell ref="B351:E352"/>
    <mergeCell ref="B427:E428"/>
    <mergeCell ref="B414:E415"/>
    <mergeCell ref="B393:E394"/>
    <mergeCell ref="A392:H392"/>
    <mergeCell ref="B383:E383"/>
    <mergeCell ref="A517:XFD517"/>
    <mergeCell ref="B346:E347"/>
    <mergeCell ref="B513:E514"/>
    <mergeCell ref="B500:E501"/>
    <mergeCell ref="B479:E480"/>
    <mergeCell ref="A478:H478"/>
    <mergeCell ref="B469:E469"/>
    <mergeCell ref="B465:E465"/>
    <mergeCell ref="B463:E464"/>
    <mergeCell ref="B453:E454"/>
    <mergeCell ref="B444:E445"/>
    <mergeCell ref="B437:E438"/>
    <mergeCell ref="B432:E433"/>
    <mergeCell ref="B379:E379"/>
    <mergeCell ref="B377:E378"/>
    <mergeCell ref="B367:E36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USER</cp:lastModifiedBy>
  <dcterms:created xsi:type="dcterms:W3CDTF">2023-03-13T13:05:01Z</dcterms:created>
  <dcterms:modified xsi:type="dcterms:W3CDTF">2023-05-09T08:49:34Z</dcterms:modified>
</cp:coreProperties>
</file>