
<file path=[Content_Types].xml><?xml version="1.0" encoding="utf-8"?>
<Types xmlns="http://schemas.openxmlformats.org/package/2006/content-types">
  <Default ContentType="image/gif" Extension="gif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eese Results" sheetId="1" r:id="rId3"/>
    <sheet state="visible" name="Pepperoni Results" sheetId="2" r:id="rId4"/>
    <sheet state="visible" name="Pizza Records" sheetId="3" r:id="rId5"/>
    <sheet state="visible" name="Wine Prices" sheetId="4" r:id="rId6"/>
    <sheet state="visible" name="Wine Prices Results" sheetId="5" r:id="rId7"/>
    <sheet state="visible" name="Shitty Beer" sheetId="6" r:id="rId8"/>
    <sheet state="visible" name="Shitty Beer Results" sheetId="7" r:id="rId9"/>
    <sheet state="visible" name="Wine Color" sheetId="8" r:id="rId10"/>
    <sheet state="visible" name="Wine Color Results" sheetId="9" r:id="rId11"/>
    <sheet state="visible" name="Computer Wine Results" sheetId="10" r:id="rId12"/>
    <sheet state="visible" name="MessedUpSheet" sheetId="11" r:id="rId13"/>
  </sheets>
  <definedNames/>
  <calcPr/>
</workbook>
</file>

<file path=xl/sharedStrings.xml><?xml version="1.0" encoding="utf-8"?>
<sst xmlns="http://schemas.openxmlformats.org/spreadsheetml/2006/main" count="3600" uniqueCount="643">
  <si>
    <t>Averages</t>
  </si>
  <si>
    <t>Elaine</t>
  </si>
  <si>
    <t>Chris</t>
  </si>
  <si>
    <t>Participant Name:____________________</t>
  </si>
  <si>
    <t>Ethan</t>
  </si>
  <si>
    <t>Katie M.</t>
  </si>
  <si>
    <t>Keira</t>
  </si>
  <si>
    <t>Jenna</t>
  </si>
  <si>
    <t>Matt G.</t>
  </si>
  <si>
    <t>Miranda</t>
  </si>
  <si>
    <t>Rachel</t>
  </si>
  <si>
    <t>Roberto</t>
  </si>
  <si>
    <t>Tyler</t>
  </si>
  <si>
    <t>Pepperoni Results</t>
  </si>
  <si>
    <t>Jo</t>
  </si>
  <si>
    <t>Pizza Type: ____________________</t>
  </si>
  <si>
    <t>Matt B.</t>
  </si>
  <si>
    <t>Pizza Serving Temp: __________</t>
  </si>
  <si>
    <t>Sara</t>
  </si>
  <si>
    <t>Sean</t>
  </si>
  <si>
    <t>Cheese Results</t>
  </si>
  <si>
    <t>Ranking Guideline:</t>
  </si>
  <si>
    <t>Key</t>
  </si>
  <si>
    <t>Would not eat; Straight to the trash</t>
  </si>
  <si>
    <t>Letter</t>
  </si>
  <si>
    <t>Pepperoni</t>
  </si>
  <si>
    <t>Temp (deg F)</t>
  </si>
  <si>
    <t>A</t>
  </si>
  <si>
    <t xml:space="preserve">Would pass if offered a slice again </t>
  </si>
  <si>
    <t>Ok. Would eat if it was presented to me</t>
  </si>
  <si>
    <t>Enjoyed and would order again</t>
  </si>
  <si>
    <t>Are we in Italy?</t>
  </si>
  <si>
    <t>Cheese</t>
  </si>
  <si>
    <t>Papa John's</t>
  </si>
  <si>
    <t>B</t>
  </si>
  <si>
    <t>Pizza Boli's</t>
  </si>
  <si>
    <t>C</t>
  </si>
  <si>
    <t>Digiorno</t>
  </si>
  <si>
    <t>D</t>
  </si>
  <si>
    <t>Little Ceasar's</t>
  </si>
  <si>
    <t>E</t>
  </si>
  <si>
    <t>Domino's</t>
  </si>
  <si>
    <t>F</t>
  </si>
  <si>
    <t>Pizza Hut</t>
  </si>
  <si>
    <t>G</t>
  </si>
  <si>
    <t>Stuffed Crust Pizza Hut</t>
  </si>
  <si>
    <t>Alternate Ranking Guidelines:</t>
  </si>
  <si>
    <t>Pizza A (Digi)</t>
  </si>
  <si>
    <t>Sauce</t>
  </si>
  <si>
    <t>Gag</t>
  </si>
  <si>
    <t>Pizza Rat Quality</t>
  </si>
  <si>
    <t>Pizza A (PJs)</t>
  </si>
  <si>
    <t>High School Cafeteria</t>
  </si>
  <si>
    <t>Good for my hangover tomorrow</t>
  </si>
  <si>
    <t>Mamma Mia!</t>
  </si>
  <si>
    <t>Random Pizza</t>
  </si>
  <si>
    <t>Pizza Sauce</t>
  </si>
  <si>
    <t>Topping Quality</t>
  </si>
  <si>
    <t>*5 being the greasiest</t>
  </si>
  <si>
    <t>Greasiness*</t>
  </si>
  <si>
    <t>Pizza Cheese</t>
  </si>
  <si>
    <t>Crust</t>
  </si>
  <si>
    <t>Pizza Crust</t>
  </si>
  <si>
    <t>Overall</t>
  </si>
  <si>
    <t>Chain Guess</t>
  </si>
  <si>
    <t>Greasiness</t>
  </si>
  <si>
    <t xml:space="preserve">Overall </t>
  </si>
  <si>
    <t>Chain Guess (optional)</t>
  </si>
  <si>
    <t>N/A</t>
  </si>
  <si>
    <t>Pizza B (PBs)</t>
  </si>
  <si>
    <t>Pizza B (PH)</t>
  </si>
  <si>
    <t xml:space="preserve">Domino's </t>
  </si>
  <si>
    <t>Pizza C (Digi)</t>
  </si>
  <si>
    <t>Pizza C (Dom)</t>
  </si>
  <si>
    <t>Pizza D (LCs)</t>
  </si>
  <si>
    <t>Pizza D (PBs)</t>
  </si>
  <si>
    <t>Pizza E (Dom)</t>
  </si>
  <si>
    <t>Pizza E (PJs)</t>
  </si>
  <si>
    <t>Pizza F (PH)</t>
  </si>
  <si>
    <t>Science Saturday Round 3: Do Expensive Wines Taste Better?</t>
  </si>
  <si>
    <t>Pizza F (LC)</t>
  </si>
  <si>
    <t>(I refuse your 0 overall)</t>
  </si>
  <si>
    <t>8/4/2018 at Rachel's Apartment</t>
  </si>
  <si>
    <t>Pizza G (PH St)</t>
  </si>
  <si>
    <t>Name</t>
  </si>
  <si>
    <t># of Extra Guests</t>
  </si>
  <si>
    <t>Participating (in experiment)</t>
  </si>
  <si>
    <t>Bringing Anything?</t>
  </si>
  <si>
    <t>Notes</t>
  </si>
  <si>
    <t>Favorites (excluding stuffed crust)</t>
  </si>
  <si>
    <t>yes</t>
  </si>
  <si>
    <t>Experiment Wines</t>
  </si>
  <si>
    <t>PJ, PB, Digi</t>
  </si>
  <si>
    <t xml:space="preserve"> Charcuterie Board and Sangria</t>
  </si>
  <si>
    <t>MattyB</t>
  </si>
  <si>
    <t>Cheese, beer</t>
  </si>
  <si>
    <t>Yes</t>
  </si>
  <si>
    <t>Snacks, beer</t>
  </si>
  <si>
    <t>But which snacks?!</t>
  </si>
  <si>
    <t>all of them</t>
  </si>
  <si>
    <t>Heather</t>
  </si>
  <si>
    <t>snacks, beer</t>
  </si>
  <si>
    <t xml:space="preserve">Jon </t>
  </si>
  <si>
    <t>PB</t>
  </si>
  <si>
    <t>PH</t>
  </si>
  <si>
    <t>Digi</t>
  </si>
  <si>
    <t>non store-bought guac bs</t>
  </si>
  <si>
    <t>Becka</t>
  </si>
  <si>
    <t>snacks TBD (probably veggies/hummus)</t>
  </si>
  <si>
    <t>Matt D</t>
  </si>
  <si>
    <t>TBD foods</t>
  </si>
  <si>
    <t>helpful</t>
  </si>
  <si>
    <t xml:space="preserve">PJ </t>
  </si>
  <si>
    <t>Pigs and sprigs in a blanket</t>
  </si>
  <si>
    <t>PJ, PB</t>
  </si>
  <si>
    <t>PJ</t>
  </si>
  <si>
    <t>PJ, Digi, LC</t>
  </si>
  <si>
    <t>PJ, PH</t>
  </si>
  <si>
    <t>PB, PH</t>
  </si>
  <si>
    <t xml:space="preserve">Elaine </t>
  </si>
  <si>
    <t>buffalo chicken dip</t>
  </si>
  <si>
    <t>no</t>
  </si>
  <si>
    <t>cheesecake brownies</t>
  </si>
  <si>
    <t>MessedUpSheet is my favorite sheet</t>
  </si>
  <si>
    <t>Matt</t>
  </si>
  <si>
    <t>Jon</t>
  </si>
  <si>
    <t>White</t>
  </si>
  <si>
    <t>(Chardonnay)</t>
  </si>
  <si>
    <t>0 low ; 5 high</t>
  </si>
  <si>
    <t>SCIENCE SATURDAY</t>
  </si>
  <si>
    <t>Chappalet</t>
  </si>
  <si>
    <t>Rating</t>
  </si>
  <si>
    <t>Beer Letter</t>
  </si>
  <si>
    <t>Ali</t>
  </si>
  <si>
    <t>Alec</t>
  </si>
  <si>
    <t>Cara</t>
  </si>
  <si>
    <t>Claire</t>
  </si>
  <si>
    <t>Dave</t>
  </si>
  <si>
    <t>Emily</t>
  </si>
  <si>
    <t>Joe</t>
  </si>
  <si>
    <t>Jules</t>
  </si>
  <si>
    <t xml:space="preserve"> </t>
  </si>
  <si>
    <t>Average</t>
  </si>
  <si>
    <t>STDEV</t>
  </si>
  <si>
    <t>Budweiser</t>
  </si>
  <si>
    <t xml:space="preserve">   </t>
  </si>
  <si>
    <t>Best Worst Beer</t>
  </si>
  <si>
    <t>Crimson Ranch</t>
  </si>
  <si>
    <t>Person</t>
  </si>
  <si>
    <t>Beer</t>
  </si>
  <si>
    <t>Beer Snacks</t>
  </si>
  <si>
    <t>Cooler?</t>
  </si>
  <si>
    <t>Pticher/Growler/Container?</t>
  </si>
  <si>
    <t>Levendi</t>
  </si>
  <si>
    <t>PBR</t>
  </si>
  <si>
    <t xml:space="preserve">B </t>
  </si>
  <si>
    <t>Bud Light</t>
  </si>
  <si>
    <t>2,2</t>
  </si>
  <si>
    <t>Coors (banquet), Budwiser</t>
  </si>
  <si>
    <t>SDASS Leftovers</t>
  </si>
  <si>
    <t>Have to round out with actual coors and Budwiser (it's SDAS you dumbass, &lt;3 Jo) (The extra s is for sass) (The extra B is for BYOBB)</t>
  </si>
  <si>
    <t>Atrevida</t>
  </si>
  <si>
    <t xml:space="preserve">Miranda </t>
  </si>
  <si>
    <t>Coors Light</t>
  </si>
  <si>
    <t>coffee for smelling purposes only</t>
  </si>
  <si>
    <t>&lt;- yesssssss. can we have a science saturday where we just smell different coffees?</t>
  </si>
  <si>
    <t>Ichiban</t>
  </si>
  <si>
    <t>Ceja</t>
  </si>
  <si>
    <t>3.5, 2</t>
  </si>
  <si>
    <t>Corona ☀</t>
  </si>
  <si>
    <t xml:space="preserve">Chips and Guac </t>
  </si>
  <si>
    <t>Going to bring some Guinness for St. Patrick's Day</t>
  </si>
  <si>
    <t>Santa Barbara Co</t>
  </si>
  <si>
    <t>Narragansett (couldn't find Labatt!)</t>
  </si>
  <si>
    <t>tbd</t>
  </si>
  <si>
    <t>Miller High Life</t>
  </si>
  <si>
    <t>Busch</t>
  </si>
  <si>
    <t>Some kinda bread thing</t>
  </si>
  <si>
    <t>I know it's a Miller duplicate but we used to drink this stuff in college because it was only $1 and I'd like to see how it stacks up</t>
  </si>
  <si>
    <t>Red</t>
  </si>
  <si>
    <t>(Cabernet Sauvignon)</t>
  </si>
  <si>
    <t>Coors</t>
  </si>
  <si>
    <t>Miller Lite</t>
  </si>
  <si>
    <t>cashews, potato chips</t>
  </si>
  <si>
    <t>might be late? who knows!</t>
  </si>
  <si>
    <t>Natty Boh</t>
  </si>
  <si>
    <t>Pretzels &amp; Beer cheese</t>
  </si>
  <si>
    <t>Dos Equis</t>
  </si>
  <si>
    <t>Corona</t>
  </si>
  <si>
    <t>Natural Light</t>
  </si>
  <si>
    <t>Vistamar Sepia Reserva</t>
  </si>
  <si>
    <t>PBR?</t>
  </si>
  <si>
    <t>Has to work, but gets off work at 5pm</t>
  </si>
  <si>
    <t>Yuengling</t>
  </si>
  <si>
    <t>Heineken</t>
  </si>
  <si>
    <t>Red Stripe</t>
  </si>
  <si>
    <t>Keystone</t>
  </si>
  <si>
    <t xml:space="preserve">Jo </t>
  </si>
  <si>
    <t>"yingleng"</t>
  </si>
  <si>
    <t>going drinking in the morning with Elaine so probably gonna show up drunk</t>
  </si>
  <si>
    <t>Stevensxy</t>
  </si>
  <si>
    <t>Labatt Blue</t>
  </si>
  <si>
    <t>Maria+Joe</t>
  </si>
  <si>
    <t>MGD</t>
  </si>
  <si>
    <t>Katie + Matt</t>
  </si>
  <si>
    <t>Modelo</t>
  </si>
  <si>
    <t>Sheridan Vineyard</t>
  </si>
  <si>
    <t>Michelob</t>
  </si>
  <si>
    <t>Rolling Rock</t>
  </si>
  <si>
    <t>Oak Ridge Lodi</t>
  </si>
  <si>
    <t>Budlight</t>
  </si>
  <si>
    <t xml:space="preserve">Apex Cellars </t>
  </si>
  <si>
    <t>H</t>
  </si>
  <si>
    <t>Avenel Cellars</t>
  </si>
  <si>
    <t>Coors (Banquet)</t>
  </si>
  <si>
    <t>I</t>
  </si>
  <si>
    <t>1 cheap; 6 expensive</t>
  </si>
  <si>
    <t>Tecate</t>
  </si>
  <si>
    <t>Price Ranking</t>
  </si>
  <si>
    <t>Yeungling</t>
  </si>
  <si>
    <t>J</t>
  </si>
  <si>
    <t>Narragansett</t>
  </si>
  <si>
    <t>K</t>
  </si>
  <si>
    <t>1 (-12)</t>
  </si>
  <si>
    <t>1 (-100)</t>
  </si>
  <si>
    <t>1 (0.9)</t>
  </si>
  <si>
    <t>L</t>
  </si>
  <si>
    <t>M</t>
  </si>
  <si>
    <t>N</t>
  </si>
  <si>
    <t>O</t>
  </si>
  <si>
    <t>P</t>
  </si>
  <si>
    <t>Q</t>
  </si>
  <si>
    <t>R</t>
  </si>
  <si>
    <t>1 (-99.999)</t>
  </si>
  <si>
    <t>Beer Order</t>
  </si>
  <si>
    <t>Price Guess</t>
  </si>
  <si>
    <t>Beer Notes</t>
  </si>
  <si>
    <t>watery + mediocre</t>
  </si>
  <si>
    <t>Pleasant. Mildly very fruity</t>
  </si>
  <si>
    <t>some flavor! inoffensive</t>
  </si>
  <si>
    <t>tasteless but somehow dry????</t>
  </si>
  <si>
    <t>sad unidentifiable aftertaste</t>
  </si>
  <si>
    <t>Smell is odd, bad rum? Some banana</t>
  </si>
  <si>
    <t>flavor?!?!</t>
  </si>
  <si>
    <t>like M</t>
  </si>
  <si>
    <t>somewhat corn-thing. Not bad. (maybe Narraganett)</t>
  </si>
  <si>
    <t>?</t>
  </si>
  <si>
    <t>fruit forward. don't hate it</t>
  </si>
  <si>
    <t>tasteless w/ a bit of sour</t>
  </si>
  <si>
    <t>skunky, but not too skunky</t>
  </si>
  <si>
    <t>Worst!</t>
  </si>
  <si>
    <t>good until finish, which is bitter</t>
  </si>
  <si>
    <t>Tastes like burn corn. Light</t>
  </si>
  <si>
    <t>it has a flavor. PBR?</t>
  </si>
  <si>
    <t>not carbonated, but also kinda it's not good</t>
  </si>
  <si>
    <t>corona?</t>
  </si>
  <si>
    <t>same (like M, more watery)</t>
  </si>
  <si>
    <t>Metal Heavy (Heavy-metal?)</t>
  </si>
  <si>
    <t>a little fruity. solid. Miller lite?</t>
  </si>
  <si>
    <t>It's just gross, but not too gross</t>
  </si>
  <si>
    <t>stronger %?</t>
  </si>
  <si>
    <t>Not much flavor but more than O</t>
  </si>
  <si>
    <t>fruityish</t>
  </si>
  <si>
    <t>Good (inoffensive)</t>
  </si>
  <si>
    <t>yum! yuengling</t>
  </si>
  <si>
    <t>Sweet. Too Sweet? Smells like a hangover</t>
  </si>
  <si>
    <t>tasty! toasty. darker. Dos Equis</t>
  </si>
  <si>
    <t>honestly it's not good but compared to this shit I'll take it</t>
  </si>
  <si>
    <t>Dos Equis?</t>
  </si>
  <si>
    <t>darker 2</t>
  </si>
  <si>
    <t>malty, tasty</t>
  </si>
  <si>
    <t>darker color. better than P. More bitter</t>
  </si>
  <si>
    <t>Absolutely unbearable. 1/2 lagers. Very burned.</t>
  </si>
  <si>
    <t>darker. Fruity? Yuengling?</t>
  </si>
  <si>
    <t>it tastes</t>
  </si>
  <si>
    <t>Slightly Sweet</t>
  </si>
  <si>
    <t>darker 1</t>
  </si>
  <si>
    <t>A Real beer?</t>
  </si>
  <si>
    <t>Sour aftertaste. Otherwise wattery</t>
  </si>
  <si>
    <t>light. little flavor Kirin?(?sp)</t>
  </si>
  <si>
    <t>tastes as if soaked a stale joint + hops in H20</t>
  </si>
  <si>
    <t>Boh?</t>
  </si>
  <si>
    <t>Not much flavor. Bud or bud lite?</t>
  </si>
  <si>
    <t>bad aftertaste</t>
  </si>
  <si>
    <t>Tart?</t>
  </si>
  <si>
    <t>sugar water!?</t>
  </si>
  <si>
    <t>Not burntt. Very wattery. Fruity.</t>
  </si>
  <si>
    <t>someone's piss</t>
  </si>
  <si>
    <t>meh. little flavor</t>
  </si>
  <si>
    <t>tastes like watered down pee</t>
  </si>
  <si>
    <t>moining breath aftertaste but okay</t>
  </si>
  <si>
    <t>Rye flavor?</t>
  </si>
  <si>
    <t>bad. not the worst. watery + mediocr + a little sweet?</t>
  </si>
  <si>
    <t>Corn-forward. Sweet. Miller?</t>
  </si>
  <si>
    <t>something light</t>
  </si>
  <si>
    <t>extra carbonation. similar to D. v.fruity. High life?</t>
  </si>
  <si>
    <t>it's not good, but I've had worse (TWSS)</t>
  </si>
  <si>
    <t>morning breath after taste</t>
  </si>
  <si>
    <t>Lots of corn? Sweetish</t>
  </si>
  <si>
    <t>malt, not bad</t>
  </si>
  <si>
    <t>turrible</t>
  </si>
  <si>
    <t>Tunny(?) bu generally unoffensive. Actually tastes like dehydration</t>
  </si>
  <si>
    <t>Heinikin</t>
  </si>
  <si>
    <t>weeeeed heinekin</t>
  </si>
  <si>
    <t>tasteless</t>
  </si>
  <si>
    <t>Skunky,sour, Heineken?</t>
  </si>
  <si>
    <t>natty lite</t>
  </si>
  <si>
    <t>smells like weed, watery</t>
  </si>
  <si>
    <t>smells like weed. Tastes pretty good</t>
  </si>
  <si>
    <t>terrible, rancid bong water</t>
  </si>
  <si>
    <t>caramel, skunk flavor. weeeeeed. Natty?</t>
  </si>
  <si>
    <t>Skunk</t>
  </si>
  <si>
    <t>Little flavor but skunk</t>
  </si>
  <si>
    <t>skunky</t>
  </si>
  <si>
    <t>Skunky weed smell</t>
  </si>
  <si>
    <t>WORST bitter watery, gross</t>
  </si>
  <si>
    <t>Sweet, not too acid</t>
  </si>
  <si>
    <t>Smeacks of metal, terrible aftertaste</t>
  </si>
  <si>
    <t>sweeter, good aftertaste. Me likey :)</t>
  </si>
  <si>
    <t>Nice</t>
  </si>
  <si>
    <t>slightly warm. Decent. Bud light</t>
  </si>
  <si>
    <t>Tastes like amonia, pear, piss ew</t>
  </si>
  <si>
    <t>Bold wine flavor...dummer, pear</t>
  </si>
  <si>
    <t>tastes like homebrew cider w/ champange yeast. Not terrible but lots of acetaldehyde</t>
  </si>
  <si>
    <t>Also seems ordinary some fruit, but quite dry</t>
  </si>
  <si>
    <t>Meh? Smells like piss</t>
  </si>
  <si>
    <t>fruity neutral - not too bitter or sweet, but it's good, a little sweet, a little buttery</t>
  </si>
  <si>
    <t>Plain.</t>
  </si>
  <si>
    <t>Sweet, fruity</t>
  </si>
  <si>
    <t>it has flavor. The flavor is bad</t>
  </si>
  <si>
    <t>bitter but mild. Not my fave...meh</t>
  </si>
  <si>
    <t>Too sweeeeeet. Very bad</t>
  </si>
  <si>
    <t>strange flavor</t>
  </si>
  <si>
    <t>aftertaste ew</t>
  </si>
  <si>
    <t>surprisingly flavorful light, bubbly (compare w/ F)</t>
  </si>
  <si>
    <t>very corn. a lil peppery</t>
  </si>
  <si>
    <t>flavorrrrrr</t>
  </si>
  <si>
    <t>ok good</t>
  </si>
  <si>
    <t>carbonated, tastes like it sat in a bong</t>
  </si>
  <si>
    <t>flavor but not good</t>
  </si>
  <si>
    <t>This is about where I wanted to quit</t>
  </si>
  <si>
    <t>Malty tart</t>
  </si>
  <si>
    <r>
      <t xml:space="preserve">Kinda flowery? Different. </t>
    </r>
    <r>
      <rPr>
        <u/>
      </rPr>
      <t>yay</t>
    </r>
  </si>
  <si>
    <t>Super watery. Worst so far</t>
  </si>
  <si>
    <t>very flat in profile, almost sweet</t>
  </si>
  <si>
    <t>Light, watered down, might be expensive though, smooth</t>
  </si>
  <si>
    <t>doesn't have a flavor</t>
  </si>
  <si>
    <t>Light wine flavor...tree bark</t>
  </si>
  <si>
    <t>it's tasteless which = good in this shit show</t>
  </si>
  <si>
    <t>not much flavor but what there is is bad</t>
  </si>
  <si>
    <t>too sweet almost honey-like flavor. Would be ok in a sangria</t>
  </si>
  <si>
    <t>water?</t>
  </si>
  <si>
    <t>very fruity ; has a lot of flavor</t>
  </si>
  <si>
    <t>drinkable -- smooth, sweeter -- i feel like the sweetness is compensating. Guess: this is cupcake chardonnay</t>
  </si>
  <si>
    <t>Like M, more watery</t>
  </si>
  <si>
    <t>oddly clammy. Fine nose.</t>
  </si>
  <si>
    <t>nice. fine</t>
  </si>
  <si>
    <t>it's ok. I'm drunk. it tastes lik carboated pee</t>
  </si>
  <si>
    <r>
      <t xml:space="preserve">this is </t>
    </r>
    <r>
      <rPr>
        <u/>
      </rPr>
      <t>oaked</t>
    </r>
    <r>
      <t xml:space="preserve"> I think (wtf do I even know) buttery+rich smells so good. I'd wear it as a perfume.</t>
    </r>
  </si>
  <si>
    <t>BO after taste</t>
  </si>
  <si>
    <t>no flavor. innocuous</t>
  </si>
  <si>
    <t>coors light?</t>
  </si>
  <si>
    <t>white wine</t>
  </si>
  <si>
    <t>Watery + medicore</t>
  </si>
  <si>
    <t>kind of a bitter/strong taste. not bad but couldn't drink a lot of it</t>
  </si>
  <si>
    <t>essentially tasteless. Pleasant (Narraganestt)</t>
  </si>
  <si>
    <t>Little sweet</t>
  </si>
  <si>
    <t>Bigger body, fruity, less bitter, sweet, yum</t>
  </si>
  <si>
    <t>no idea. not offensive.</t>
  </si>
  <si>
    <t>astringent wine flavor...The Home depot paint department</t>
  </si>
  <si>
    <t>carbonated air, or maybe stale salt water</t>
  </si>
  <si>
    <t>asstringent maybe in oak barrels?</t>
  </si>
  <si>
    <t>seems ordinary</t>
  </si>
  <si>
    <t>terrible ; darker color ; smells like dirt...must be pricey, b/c fuck rich people</t>
  </si>
  <si>
    <t>cosmic net fucking -- nothing of beers</t>
  </si>
  <si>
    <t>this is a little bitter (is this a tannin? lol) jt smells good.</t>
  </si>
  <si>
    <t>some strange flavor?</t>
  </si>
  <si>
    <t>"how do snails fuck?"</t>
  </si>
  <si>
    <t>Tastes like metal.</t>
  </si>
  <si>
    <t>floral</t>
  </si>
  <si>
    <t>nahhh...first taste is bad but ok/bland aftertaste</t>
  </si>
  <si>
    <t>astringent note, watery Floral</t>
  </si>
  <si>
    <t>fuller? more bitter and aggresive pear</t>
  </si>
  <si>
    <t>tast wine flavor...apricot</t>
  </si>
  <si>
    <t>good fruit notes, more astringent than F</t>
  </si>
  <si>
    <t>very dry</t>
  </si>
  <si>
    <t>smoother than A; smells like champagne -&gt; hard to tell difference b/t A and D</t>
  </si>
  <si>
    <t>drinkable!</t>
  </si>
  <si>
    <t>Fruity, smooth. PBR</t>
  </si>
  <si>
    <t>this is fruity neutral (read: bland?) but a little bitter</t>
  </si>
  <si>
    <t>wet basement, gravel, mineral? Most expensive or least</t>
  </si>
  <si>
    <t>oaky? too strong for me...whatever it is</t>
  </si>
  <si>
    <t>a little bland, not much flavor</t>
  </si>
  <si>
    <t>Barf.</t>
  </si>
  <si>
    <t>floral, actually tastes good sweet af</t>
  </si>
  <si>
    <t>too carbonated. no flavor</t>
  </si>
  <si>
    <t>Lovely acetone flavor...nail polish remover, the mall</t>
  </si>
  <si>
    <t>tastes like water</t>
  </si>
  <si>
    <t>astringent green apple. GROSS :(</t>
  </si>
  <si>
    <t>boh!</t>
  </si>
  <si>
    <t>no flavor</t>
  </si>
  <si>
    <t>flavor, sweet</t>
  </si>
  <si>
    <t>more bite than F ; darker color ; smells like apple cider</t>
  </si>
  <si>
    <t>Kirin?</t>
  </si>
  <si>
    <t>ok I guess</t>
  </si>
  <si>
    <t>Bad! :(</t>
  </si>
  <si>
    <r>
      <t xml:space="preserve">a little sweet, but smooth, a bit buttery </t>
    </r>
    <r>
      <rPr>
        <u/>
      </rPr>
      <t>oaked</t>
    </r>
    <r>
      <t>? smells like a bourbon barrel mmm. more subtle than B</t>
    </r>
  </si>
  <si>
    <t>briefly german. Then bitter.</t>
  </si>
  <si>
    <t>not good. what is life</t>
  </si>
  <si>
    <t>skunk</t>
  </si>
  <si>
    <t>warm ass</t>
  </si>
  <si>
    <t>Meh, a little acid</t>
  </si>
  <si>
    <t>blander but yummy...probably what I expect for a basic "white wine"</t>
  </si>
  <si>
    <t>sour in a bad way</t>
  </si>
  <si>
    <t>acidic note, fuller flavor</t>
  </si>
  <si>
    <t>basic white damn wine, bitter</t>
  </si>
  <si>
    <t>Last resort...hobo piss</t>
  </si>
  <si>
    <t>smooth, not astringent, clean</t>
  </si>
  <si>
    <t>more flavor than E but less (??)</t>
  </si>
  <si>
    <t>smooth, water...pssy? Smells like piss, too. earthy</t>
  </si>
  <si>
    <t>meh. tastes like D. I can't tell the difference. MEH.</t>
  </si>
  <si>
    <t>Nope Nope Nope</t>
  </si>
  <si>
    <t>Moldy smell. Slightly corked? Second tasting actually ok. Drunk?</t>
  </si>
  <si>
    <t>Smokey? Meh...</t>
  </si>
  <si>
    <t>Odd herbal? vegetal? flavor</t>
  </si>
  <si>
    <t>Kind of bitter, no aftertaste, eh</t>
  </si>
  <si>
    <r>
      <rPr>
        <strike/>
      </rPr>
      <t>Plums</t>
    </r>
    <r>
      <t xml:space="preserve"> or prunes?</t>
    </r>
  </si>
  <si>
    <t>smooth, could drink anytime of the year</t>
  </si>
  <si>
    <t>tastes normal least complex?</t>
  </si>
  <si>
    <t>Also sweet. Damn I think I like all of them. Hmm, aftertaste that is bitter. Just kidding, they all suck. Actually they ok.</t>
  </si>
  <si>
    <t>Kinda bland</t>
  </si>
  <si>
    <t>Full bobied. Excellent Wine</t>
  </si>
  <si>
    <t>Cherries. Lots of cherries. Made from cherries? Cherries.</t>
  </si>
  <si>
    <t>Yummy</t>
  </si>
  <si>
    <t>dry, good Yum</t>
  </si>
  <si>
    <t>floral, good aftertaste, yum</t>
  </si>
  <si>
    <t>Oak Chair</t>
  </si>
  <si>
    <t>a little astringent. BOOBS</t>
  </si>
  <si>
    <t>tastes normal stronger flavor than A</t>
  </si>
  <si>
    <t>Smells sweeter. Yes, tastes sweeter (than C-F)</t>
  </si>
  <si>
    <t>tannin?? what is a tannin??? kinda sweet, it's good</t>
  </si>
  <si>
    <t>Roberto spilt this one. 2 buck chuck. Fuck you Rachel. Fuck No. Quite Bitter, Like Rachel</t>
  </si>
  <si>
    <t>Rubber? Tar? Mexican Food? What?</t>
  </si>
  <si>
    <t>Spicy! WTF??</t>
  </si>
  <si>
    <t>Mexican food? bitter/chile black bean note</t>
  </si>
  <si>
    <t>Similar to B, stronger nose</t>
  </si>
  <si>
    <t>Shit</t>
  </si>
  <si>
    <t>sweeter than B, kind of bland</t>
  </si>
  <si>
    <t>tastes normal tastes a little like grass</t>
  </si>
  <si>
    <t>Wood. Damp wood? Oak, maybe. Smells like it, like wood. This improved in sweetness after doing lunges.</t>
  </si>
  <si>
    <t>Meh. I don't like it that much. Actually it's ok, or I'm drunk.????</t>
  </si>
  <si>
    <t>I like it. Would buy again.</t>
  </si>
  <si>
    <t>Cheesy smell, but flavor good fruity. Slightly spiced?</t>
  </si>
  <si>
    <t>Sweet oh yeah</t>
  </si>
  <si>
    <t>licorice</t>
  </si>
  <si>
    <t>First one that tastes good, sweet, chocolate nose/taste</t>
  </si>
  <si>
    <r>
      <t xml:space="preserve">Sweet. Sweet like candy. Like candy you stole from a baby. Sweet as </t>
    </r>
    <r>
      <rPr>
        <u/>
      </rPr>
      <t>fuck</t>
    </r>
    <r>
      <t>!</t>
    </r>
  </si>
  <si>
    <t>honey notes, smooth, would be happy bringing for sangria or drinking</t>
  </si>
  <si>
    <t>super fruity and flavorful kind of sweet tastes like cupcake</t>
  </si>
  <si>
    <t>Smelly. Dank. Smells like cellar or basement. Smells like weed</t>
  </si>
  <si>
    <t>Smells fruity, honestly I think I like this one cause it's less dry. I LIKE IT.</t>
  </si>
  <si>
    <t>Oak. I like</t>
  </si>
  <si>
    <t>Meh red wine</t>
  </si>
  <si>
    <t>Very dry :( bad aftertaste NO</t>
  </si>
  <si>
    <t>chocolate coffee</t>
  </si>
  <si>
    <t>Red wine</t>
  </si>
  <si>
    <r>
      <rPr>
        <u/>
      </rPr>
      <t>Gross</t>
    </r>
    <r>
      <t xml:space="preserve"> as fuck!</t>
    </r>
  </si>
  <si>
    <t>eww</t>
  </si>
  <si>
    <t>differen tasting less flavor I think I like this one less</t>
  </si>
  <si>
    <t xml:space="preserve">more alcoholic? Tjan F, I mean. Smells like rubbing alcohol. although I think I like this one more </t>
  </si>
  <si>
    <t>OK.</t>
  </si>
  <si>
    <t>Meh</t>
  </si>
  <si>
    <t>cheesy smell, flavor is red wine</t>
  </si>
  <si>
    <t>generic red :)</t>
  </si>
  <si>
    <t>Less dry, I like it. Tasty. Jenna spilt this wine.</t>
  </si>
  <si>
    <t>Bitterish</t>
  </si>
  <si>
    <t>Tree Bark</t>
  </si>
  <si>
    <t>Becka flipper her hat &amp; distracted me lol</t>
  </si>
  <si>
    <t>tastes normal better than E ; I think more flavor less watery?</t>
  </si>
  <si>
    <t>tangy, dry -- can't tell what the smell is. No but really...who the fuck knows</t>
  </si>
  <si>
    <t>Very dry. I guess I don't like dry wines. It's not as bad, maybe I'm drunk</t>
  </si>
  <si>
    <t>if anyone else wants these...</t>
  </si>
  <si>
    <t>white_dict_rank = {'35': [4.5, 2, 4, 4, 3, 2, 5, 3, 4, 3, 3.5],</t>
  </si>
  <si>
    <t>14': [1.5, 3, 1.5, 0, 4, 3, 2, 2, 4, 4, 4.5],</t>
  </si>
  <si>
    <t>40': [2.5, 3, 2, 1.5, 2.5, 3.5, 1, 2, 3, 2, 3.75],</t>
  </si>
  <si>
    <t>10': [1, 4, 2.5, 3.5, 3, 3, 4, 4, 4, 3, 2],</t>
  </si>
  <si>
    <t>45': [1.5, 1, 0.5, 3, 2, 4, 1, 0, 1, 3, 4.25],</t>
  </si>
  <si>
    <t>25': [2.5, 2, 3.5, 4.5, 3.5, 3, 0, 5, 2, 2, 2]}</t>
  </si>
  <si>
    <t>red_dict_rank = {'12': [1, 1, 1, 2, 5, 2, 3, 5, 3, 3, 3.5],</t>
  </si>
  <si>
    <t>50': [4, 5, 4, 4.5, 4, 4, 2, 3, 4, 3.5, 4],</t>
  </si>
  <si>
    <t>30': [1, 1, 2, 1, 3, 2.5, 1, 4, 3, 2, 3],</t>
  </si>
  <si>
    <t>15': [4, 3.5, 4.5, 2.5, 5, 4.5, 2, 5, 3, 3, 4.5],</t>
  </si>
  <si>
    <t>40.00': [3, 2, 0.5, 3.5, 2, 3, 1, 1, 2, 3.5, 2.5],</t>
  </si>
  <si>
    <t>24': [2.5, 3, 3, 4, 4.5, 3, 0, 2, 2, 3, 2]}</t>
  </si>
  <si>
    <t>white_dict_price = {'35': [6, 2, 3, 5, 3, 1, 6, 2, 5, 4, 4],</t>
  </si>
  <si>
    <t>14': [2, 5, 1, 1, 4, 5, 5, 1, 3, 2, 6],</t>
  </si>
  <si>
    <t>40': [5, 4, 6, 2, 1, 4, 2, 5, 4, 6, 3],</t>
  </si>
  <si>
    <t>10': [1, 6, 2, 4, 5, 3, 4, 4, 6, 5, 2],</t>
  </si>
  <si>
    <t>45': [3, 1, 5, 3, 2, 6, 3, 6, 1, 3, 5],</t>
  </si>
  <si>
    <t>25': [4, 3, 4, 6, 6, 2, 1, 3, 2, 1, 1]}</t>
  </si>
  <si>
    <t>red_dict_price = {'12': [1, 4, 2, 5, 1, 6, 1, 5, 3, 4],</t>
  </si>
  <si>
    <t>50': [6, 5, 6, 3, 5, 4, 2, 6, 1, 6],</t>
  </si>
  <si>
    <t>30': [2, 6, 1, 2, 2, 2, 6, 3, 6, 2],</t>
  </si>
  <si>
    <t>15': [4, 3, 3, 6, 6, 5, 5, 1, 5, 5],</t>
  </si>
  <si>
    <t>40.00': [5, 1, 4, 1, 4, 3, 4, 2, 2, 3],</t>
  </si>
  <si>
    <t>24': [3, 2, 5, 4, 3, 1, 3, 4, 4, 1]}</t>
  </si>
  <si>
    <t>Red vs. White Wine</t>
  </si>
  <si>
    <t>GROUP 1</t>
  </si>
  <si>
    <t>Katie</t>
  </si>
  <si>
    <t>Matt G</t>
  </si>
  <si>
    <t>Blair</t>
  </si>
  <si>
    <t>Mike</t>
  </si>
  <si>
    <t>Wine Type</t>
  </si>
  <si>
    <t>Other</t>
  </si>
  <si>
    <t>Case1</t>
  </si>
  <si>
    <t>Response 1 (6)</t>
  </si>
  <si>
    <t>Rose</t>
  </si>
  <si>
    <t>Cabernet Sauvignon</t>
  </si>
  <si>
    <t>6 vs 1</t>
  </si>
  <si>
    <t>Rating 1</t>
  </si>
  <si>
    <t>--</t>
  </si>
  <si>
    <t>2 pair of chiled red and not chilled red (4 total but totally throwing off the wine count)</t>
  </si>
  <si>
    <t>Pinot Noir</t>
  </si>
  <si>
    <t>PNW Origin</t>
  </si>
  <si>
    <t>Malbec</t>
  </si>
  <si>
    <t>Same vineyard as Sauvignon Blanc</t>
  </si>
  <si>
    <t>Zinfandel</t>
  </si>
  <si>
    <t>Matt B</t>
  </si>
  <si>
    <t>Bordeaux</t>
  </si>
  <si>
    <t>Petite Sirah</t>
  </si>
  <si>
    <t>Chianti</t>
  </si>
  <si>
    <t>Group 1</t>
  </si>
  <si>
    <t>Actual Color 1</t>
  </si>
  <si>
    <t>Chardonay</t>
  </si>
  <si>
    <t xml:space="preserve"> --</t>
  </si>
  <si>
    <t>Blair's Mike</t>
  </si>
  <si>
    <t>Hopefully a sweet red?</t>
  </si>
  <si>
    <t>Albariño</t>
  </si>
  <si>
    <t>Riesling</t>
  </si>
  <si>
    <t>Pinot Grigio</t>
  </si>
  <si>
    <t>Moscato</t>
  </si>
  <si>
    <t>Sauvignon Blanc</t>
  </si>
  <si>
    <t>You must put your pinky up when you say this type of wine.</t>
  </si>
  <si>
    <t>Rosé</t>
  </si>
  <si>
    <t>Matt ∆</t>
  </si>
  <si>
    <t>TOTALS</t>
  </si>
  <si>
    <t>Response 2 (1)</t>
  </si>
  <si>
    <t>Rating 2</t>
  </si>
  <si>
    <t>Actual Color 2</t>
  </si>
  <si>
    <t>Case2</t>
  </si>
  <si>
    <t>Response 1 (4)</t>
  </si>
  <si>
    <t>4 vs 6</t>
  </si>
  <si>
    <t>Pinot Gris</t>
  </si>
  <si>
    <t>Response 2 (6)</t>
  </si>
  <si>
    <t>Case3</t>
  </si>
  <si>
    <t>Response 1 (2)</t>
  </si>
  <si>
    <t>2 vs 3</t>
  </si>
  <si>
    <t>Dornfelder</t>
  </si>
  <si>
    <t>Wine1</t>
  </si>
  <si>
    <t>Wine1 Color</t>
  </si>
  <si>
    <t>Wine1 Guess</t>
  </si>
  <si>
    <t>Wine1 Rating</t>
  </si>
  <si>
    <t>Response 2 (3)</t>
  </si>
  <si>
    <t>Wine2</t>
  </si>
  <si>
    <t>Wine2 Color</t>
  </si>
  <si>
    <t>Wine2 Guess</t>
  </si>
  <si>
    <t>Wine2 Rating</t>
  </si>
  <si>
    <t>Case4</t>
  </si>
  <si>
    <t>Response 1 (8)</t>
  </si>
  <si>
    <t>8 vs 9</t>
  </si>
  <si>
    <t>Response 2 (9)</t>
  </si>
  <si>
    <t>Pinot Grigio 2015</t>
  </si>
  <si>
    <t>Case5</t>
  </si>
  <si>
    <t>Response 1 (1)</t>
  </si>
  <si>
    <t>1 vs 5</t>
  </si>
  <si>
    <t>* 5 was cold</t>
  </si>
  <si>
    <t>Response 2 (5)</t>
  </si>
  <si>
    <t>Riesling 2016 *</t>
  </si>
  <si>
    <t>Case6</t>
  </si>
  <si>
    <t xml:space="preserve">2 vs 9 </t>
  </si>
  <si>
    <t>Matt D.</t>
  </si>
  <si>
    <t>Response 1 (5)</t>
  </si>
  <si>
    <t>5 vs 3</t>
  </si>
  <si>
    <t>1 vs 7</t>
  </si>
  <si>
    <t>Case7</t>
  </si>
  <si>
    <t>5 vs 8</t>
  </si>
  <si>
    <t>Response 2 (7)</t>
  </si>
  <si>
    <t>Response 1 (3)</t>
  </si>
  <si>
    <t>3 vs 7</t>
  </si>
  <si>
    <t>Response 2 (8)</t>
  </si>
  <si>
    <t>5 vs 6</t>
  </si>
  <si>
    <t>Case8</t>
  </si>
  <si>
    <t>2 vs 8</t>
  </si>
  <si>
    <t>5 (wants whole glass)</t>
  </si>
  <si>
    <t>1 vs 6</t>
  </si>
  <si>
    <t xml:space="preserve">1 vs 8 </t>
  </si>
  <si>
    <t>Case9</t>
  </si>
  <si>
    <t>Response 1 (7)</t>
  </si>
  <si>
    <t xml:space="preserve">7 vs 9 </t>
  </si>
  <si>
    <t>Merlot</t>
  </si>
  <si>
    <t>7 vs 8</t>
  </si>
  <si>
    <t>Response 1</t>
  </si>
  <si>
    <t>9 vs 10</t>
  </si>
  <si>
    <t>Response 2</t>
  </si>
  <si>
    <t>Case10</t>
  </si>
  <si>
    <t>Response 1 (10)</t>
  </si>
  <si>
    <t>5 vs 7</t>
  </si>
  <si>
    <t>10 vs 9</t>
  </si>
  <si>
    <t>*5 was cold</t>
  </si>
  <si>
    <t>Case11</t>
  </si>
  <si>
    <t>Bonus</t>
  </si>
  <si>
    <t>Total Score</t>
  </si>
  <si>
    <t>Percentage</t>
  </si>
  <si>
    <t>Avg Red Score</t>
  </si>
  <si>
    <t>STDEV Red</t>
  </si>
  <si>
    <t>Avg White Score</t>
  </si>
  <si>
    <t>STDEV White</t>
  </si>
  <si>
    <t>Avg Rose Score</t>
  </si>
  <si>
    <t>GROUP 2</t>
  </si>
  <si>
    <t>Cabernet Sauvignon (fridge)</t>
  </si>
  <si>
    <t>Cabernet Sauvignon (non-fridge)</t>
  </si>
  <si>
    <t>Albarino</t>
  </si>
  <si>
    <t>Wine 1</t>
  </si>
  <si>
    <t>Guess 1</t>
  </si>
  <si>
    <t>Wine 2</t>
  </si>
  <si>
    <t>Guess 2</t>
  </si>
  <si>
    <t>Wine 3</t>
  </si>
  <si>
    <t>Guess 3</t>
  </si>
  <si>
    <t>Wine 4</t>
  </si>
  <si>
    <t>Guess 4</t>
  </si>
  <si>
    <t>Wine 5</t>
  </si>
  <si>
    <t>Guess 5</t>
  </si>
  <si>
    <t>Wine 6</t>
  </si>
  <si>
    <t>Guess 6</t>
  </si>
  <si>
    <t>Wine 7</t>
  </si>
  <si>
    <t>Guess 7</t>
  </si>
  <si>
    <t>Wine 8</t>
  </si>
  <si>
    <t>Guess 8</t>
  </si>
  <si>
    <t>Wine 9</t>
  </si>
  <si>
    <t>Guess 9</t>
  </si>
  <si>
    <t>Wine 10</t>
  </si>
  <si>
    <t>Guess 10</t>
  </si>
  <si>
    <t>Dry Riesling 2016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</si>
</sst>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"/>
    <numFmt numFmtId="165" formatCode="&quot;$&quot;#,##0"/>
    <numFmt numFmtId="166" formatCode="m, d"/>
    <numFmt numFmtId="167" formatCode="m/d/yy h:mm am/pm"/>
  </numFmts>
  <fonts count="39">
    <font>
      <sz val="10.0"/>
      <color rgb="FF000000"/>
      <name val="Arial"/>
    </font>
    <font/>
    <font>
      <b/>
      <sz val="14.0"/>
    </font>
    <font>
      <sz val="12.0"/>
    </font>
    <font>
      <sz val="18.0"/>
      <color rgb="FFFFFFFF"/>
    </font>
    <font>
      <sz val="13.0"/>
    </font>
    <font>
      <color rgb="FFFFFFFF"/>
    </font>
    <font>
      <sz val="6.0"/>
    </font>
    <font>
      <sz val="14.0"/>
      <color rgb="FF000000"/>
    </font>
    <font>
      <b/>
    </font>
    <font>
      <b/>
      <sz val="18.0"/>
      <color rgb="FFFFFFFF"/>
    </font>
    <font>
      <sz val="14.0"/>
    </font>
    <font>
      <b/>
      <sz val="18.0"/>
    </font>
    <font>
      <sz val="18.0"/>
    </font>
    <font>
      <b/>
      <color rgb="FFFF0000"/>
    </font>
    <font>
      <sz val="18.0"/>
      <color rgb="FFFF0000"/>
      <name val="Arial"/>
    </font>
    <font>
      <color rgb="FFF3F3F3"/>
    </font>
    <font>
      <name val="Arial"/>
    </font>
    <font>
      <b/>
      <name val="Arial"/>
    </font>
    <font>
      <b/>
      <color rgb="FFFFFFFF"/>
    </font>
    <font>
      <color rgb="FF000000"/>
      <name val="Arial"/>
    </font>
    <font>
      <sz val="40.0"/>
      <name val="Georgia"/>
    </font>
    <font>
      <name val="Georgia"/>
    </font>
    <font>
      <sz val="24.0"/>
      <color rgb="FF000000"/>
      <name val="Georgia"/>
    </font>
    <font>
      <b/>
      <name val="Georgia"/>
    </font>
    <font>
      <strike/>
    </font>
    <font>
      <strike/>
      <name val="Georgia"/>
    </font>
    <font>
      <u/>
    </font>
    <font>
      <b/>
      <sz val="11.0"/>
      <name val="Georgia"/>
    </font>
    <font>
      <sz val="24.0"/>
      <color rgb="FFF3F3F3"/>
      <name val="Georgia"/>
    </font>
    <font>
      <b/>
      <sz val="12.0"/>
      <name val="Arial"/>
    </font>
    <font>
      <b/>
      <sz val="10.0"/>
      <name val="Georgia"/>
    </font>
    <font>
      <sz val="10.0"/>
      <name val="Georgia"/>
    </font>
    <font>
      <color rgb="FFFFFFFF"/>
      <name val="Arial"/>
    </font>
    <font>
      <sz val="10.0"/>
    </font>
    <font>
      <sz val="10.0"/>
      <name val="Arial"/>
    </font>
    <font>
      <sz val="8.0"/>
      <name val="Arial"/>
    </font>
    <font>
      <sz val="9.0"/>
      <name val="Arial"/>
    </font>
    <font>
      <sz val="7.0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666666"/>
        <bgColor rgb="FF666666"/>
      </patternFill>
    </fill>
    <fill>
      <patternFill patternType="solid">
        <fgColor rgb="FFF1C232"/>
        <bgColor rgb="FFF1C232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D5A6BD"/>
        <bgColor rgb="FFD5A6BD"/>
      </patternFill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  <fill>
      <patternFill patternType="solid">
        <fgColor rgb="FF674EA7"/>
        <bgColor rgb="FF674EA7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horizontal="center" readingOrder="0"/>
    </xf>
    <xf borderId="0" fillId="0" fontId="5" numFmtId="0" xfId="0" applyAlignment="1" applyFont="1">
      <alignment readingOrder="0"/>
    </xf>
    <xf borderId="0" fillId="3" fontId="6" numFmtId="0" xfId="0" applyFont="1"/>
    <xf borderId="0" fillId="4" fontId="7" numFmtId="0" xfId="0" applyFill="1" applyFont="1"/>
    <xf borderId="0" fillId="3" fontId="1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5" fontId="10" numFmtId="0" xfId="0" applyAlignment="1" applyFill="1" applyFont="1">
      <alignment horizontal="center" readingOrder="0"/>
    </xf>
    <xf borderId="0" fillId="6" fontId="1" numFmtId="0" xfId="0" applyAlignment="1" applyFill="1" applyFont="1">
      <alignment readingOrder="0"/>
    </xf>
    <xf borderId="0" fillId="5" fontId="6" numFmtId="0" xfId="0" applyFont="1"/>
    <xf borderId="0" fillId="0" fontId="8" numFmtId="0" xfId="0" applyAlignment="1" applyFont="1">
      <alignment horizontal="center" readingOrder="0" shrinkToFit="0" wrapText="1"/>
    </xf>
    <xf borderId="0" fillId="7" fontId="1" numFmtId="0" xfId="0" applyAlignment="1" applyFill="1" applyFont="1">
      <alignment readingOrder="0"/>
    </xf>
    <xf borderId="0" fillId="0" fontId="11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/>
    </xf>
    <xf borderId="0" fillId="0" fontId="8" numFmtId="0" xfId="0" applyFont="1"/>
    <xf borderId="0" fillId="0" fontId="11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1"/>
    </xf>
    <xf borderId="0" fillId="8" fontId="9" numFmtId="0" xfId="0" applyAlignment="1" applyFill="1" applyFont="1">
      <alignment readingOrder="0"/>
    </xf>
    <xf borderId="0" fillId="8" fontId="9" numFmtId="0" xfId="0" applyFont="1"/>
    <xf borderId="0" fillId="8" fontId="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0" fillId="0" fontId="12" numFmtId="0" xfId="0" applyAlignment="1" applyFont="1">
      <alignment horizontal="center" readingOrder="0"/>
    </xf>
    <xf borderId="0" fillId="2" fontId="9" numFmtId="0" xfId="0" applyFont="1"/>
    <xf borderId="0" fillId="0" fontId="13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9" numFmtId="164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0" fontId="13" numFmtId="0" xfId="0" applyAlignment="1" applyFont="1">
      <alignment horizontal="center" readingOrder="0" shrinkToFit="0" wrapText="1"/>
    </xf>
    <xf borderId="0" fillId="9" fontId="15" numFmtId="0" xfId="0" applyAlignment="1" applyFill="1" applyFont="1">
      <alignment horizontal="center" readingOrder="0" shrinkToFit="0" vertical="bottom" wrapText="0"/>
    </xf>
    <xf borderId="0" fillId="8" fontId="1" numFmtId="0" xfId="0" applyFont="1"/>
    <xf borderId="1" fillId="0" fontId="1" numFmtId="0" xfId="0" applyBorder="1" applyFont="1"/>
    <xf borderId="0" fillId="8" fontId="16" numFmtId="0" xfId="0" applyAlignment="1" applyFont="1">
      <alignment readingOrder="0"/>
    </xf>
    <xf borderId="1" fillId="0" fontId="17" numFmtId="0" xfId="0" applyAlignment="1" applyBorder="1" applyFont="1">
      <alignment shrinkToFit="0" vertical="bottom" wrapText="0"/>
    </xf>
    <xf borderId="0" fillId="0" fontId="17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18" numFmtId="0" xfId="0" applyAlignment="1" applyFont="1">
      <alignment readingOrder="0" vertical="bottom"/>
    </xf>
    <xf borderId="0" fillId="0" fontId="17" numFmtId="0" xfId="0" applyAlignment="1" applyFont="1">
      <alignment horizontal="right" vertical="bottom"/>
    </xf>
    <xf borderId="0" fillId="10" fontId="19" numFmtId="0" xfId="0" applyAlignment="1" applyFill="1" applyFont="1">
      <alignment readingOrder="0" shrinkToFit="0" wrapText="1"/>
    </xf>
    <xf borderId="0" fillId="0" fontId="1" numFmtId="164" xfId="0" applyFont="1" applyNumberFormat="1"/>
    <xf borderId="0" fillId="10" fontId="19" numFmtId="0" xfId="0" applyAlignment="1" applyFont="1">
      <alignment readingOrder="0"/>
    </xf>
    <xf borderId="0" fillId="0" fontId="17" numFmtId="0" xfId="0" applyAlignment="1" applyFont="1">
      <alignment horizontal="right" readingOrder="0" vertical="bottom"/>
    </xf>
    <xf borderId="0" fillId="10" fontId="6" numFmtId="0" xfId="0" applyFont="1"/>
    <xf borderId="0" fillId="0" fontId="1" numFmtId="0" xfId="0" applyAlignment="1" applyFont="1">
      <alignment horizontal="right" readingOrder="0"/>
    </xf>
    <xf borderId="0" fillId="10" fontId="6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11" fontId="20" numFmtId="0" xfId="0" applyAlignment="1" applyFill="1" applyFont="1">
      <alignment horizontal="right" readingOrder="0"/>
    </xf>
    <xf borderId="0" fillId="0" fontId="15" numFmtId="0" xfId="0" applyAlignment="1" applyFont="1">
      <alignment horizontal="center" readingOrder="0" shrinkToFit="0" vertical="bottom" wrapText="0"/>
    </xf>
    <xf borderId="0" fillId="0" fontId="17" numFmtId="0" xfId="0" applyAlignment="1" applyFont="1">
      <alignment readingOrder="0" vertical="bottom"/>
    </xf>
    <xf borderId="0" fillId="0" fontId="1" numFmtId="0" xfId="0" applyAlignment="1" applyFont="1">
      <alignment horizontal="center" readingOrder="0"/>
    </xf>
    <xf borderId="0" fillId="0" fontId="17" numFmtId="0" xfId="0" applyAlignment="1" applyFont="1">
      <alignment horizontal="left" readingOrder="0" vertical="bottom"/>
    </xf>
    <xf borderId="0" fillId="12" fontId="1" numFmtId="0" xfId="0" applyAlignment="1" applyFill="1" applyFont="1">
      <alignment readingOrder="0"/>
    </xf>
    <xf borderId="0" fillId="0" fontId="9" numFmtId="0" xfId="0" applyAlignment="1" applyFont="1">
      <alignment horizontal="center" readingOrder="0"/>
    </xf>
    <xf borderId="0" fillId="0" fontId="18" numFmtId="0" xfId="0" applyAlignment="1" applyFont="1">
      <alignment horizontal="center" readingOrder="0" vertical="bottom"/>
    </xf>
    <xf borderId="0" fillId="0" fontId="18" numFmtId="0" xfId="0" applyAlignment="1" applyFont="1">
      <alignment horizontal="center" vertical="bottom"/>
    </xf>
    <xf borderId="0" fillId="0" fontId="17" numFmtId="0" xfId="0" applyAlignment="1" applyFont="1">
      <alignment horizontal="center" readingOrder="0" vertical="bottom"/>
    </xf>
    <xf borderId="0" fillId="0" fontId="21" numFmtId="0" xfId="0" applyAlignment="1" applyFont="1">
      <alignment horizontal="center" readingOrder="0"/>
    </xf>
    <xf borderId="0" fillId="0" fontId="17" numFmtId="165" xfId="0" applyAlignment="1" applyFont="1" applyNumberFormat="1">
      <alignment readingOrder="0" vertical="bottom"/>
    </xf>
    <xf borderId="0" fillId="0" fontId="22" numFmtId="0" xfId="0" applyFont="1"/>
    <xf borderId="0" fillId="0" fontId="1" numFmtId="0" xfId="0" applyAlignment="1" applyFont="1">
      <alignment horizontal="left" readingOrder="0"/>
    </xf>
    <xf borderId="0" fillId="0" fontId="22" numFmtId="0" xfId="0" applyAlignment="1" applyFont="1">
      <alignment readingOrder="0"/>
    </xf>
    <xf borderId="0" fillId="0" fontId="1" numFmtId="166" xfId="0" applyAlignment="1" applyFont="1" applyNumberFormat="1">
      <alignment horizontal="center" readingOrder="0"/>
    </xf>
    <xf borderId="0" fillId="0" fontId="22" numFmtId="167" xfId="0" applyAlignment="1" applyFont="1" applyNumberFormat="1">
      <alignment readingOrder="0"/>
    </xf>
    <xf borderId="0" fillId="12" fontId="1" numFmtId="0" xfId="0" applyFont="1"/>
    <xf borderId="0" fillId="5" fontId="23" numFmtId="0" xfId="0" applyAlignment="1" applyFont="1">
      <alignment horizontal="center" readingOrder="0"/>
    </xf>
    <xf borderId="0" fillId="0" fontId="17" numFmtId="165" xfId="0" applyAlignment="1" applyFont="1" applyNumberFormat="1">
      <alignment horizontal="right" readingOrder="0" vertical="bottom"/>
    </xf>
    <xf borderId="0" fillId="0" fontId="24" numFmtId="0" xfId="0" applyAlignment="1" applyFon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25" numFmtId="0" xfId="0" applyAlignment="1" applyFont="1">
      <alignment readingOrder="0"/>
    </xf>
    <xf borderId="0" fillId="0" fontId="18" numFmtId="165" xfId="0" applyAlignment="1" applyFont="1" applyNumberFormat="1">
      <alignment horizontal="center" readingOrder="0" vertical="bottom"/>
    </xf>
    <xf borderId="0" fillId="0" fontId="1" numFmtId="0" xfId="0" applyAlignment="1" applyFont="1">
      <alignment horizontal="left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0" fillId="11" fontId="20" numFmtId="0" xfId="0" applyAlignment="1" applyFont="1">
      <alignment horizontal="left" readingOrder="0"/>
    </xf>
    <xf borderId="0" fillId="0" fontId="1" numFmtId="165" xfId="0" applyAlignment="1" applyFont="1" applyNumberFormat="1">
      <alignment horizontal="left" readingOrder="0"/>
    </xf>
    <xf borderId="0" fillId="13" fontId="1" numFmtId="165" xfId="0" applyAlignment="1" applyFill="1" applyFont="1" applyNumberFormat="1">
      <alignment horizontal="left" readingOrder="0"/>
    </xf>
    <xf borderId="0" fillId="0" fontId="25" numFmtId="0" xfId="0" applyAlignment="1" applyFont="1">
      <alignment horizontal="left" readingOrder="0"/>
    </xf>
    <xf borderId="0" fillId="0" fontId="27" numFmtId="0" xfId="0" applyAlignment="1" applyFont="1">
      <alignment horizontal="left" readingOrder="0"/>
    </xf>
    <xf quotePrefix="1" borderId="0" fillId="0" fontId="1" numFmtId="0" xfId="0" applyAlignment="1" applyFont="1">
      <alignment readingOrder="0"/>
    </xf>
    <xf borderId="0" fillId="0" fontId="28" numFmtId="167" xfId="0" applyAlignment="1" applyFont="1" applyNumberFormat="1">
      <alignment horizontal="left" readingOrder="0"/>
    </xf>
    <xf borderId="0" fillId="3" fontId="29" numFmtId="0" xfId="0" applyAlignment="1" applyFont="1">
      <alignment horizontal="center" readingOrder="0"/>
    </xf>
    <xf borderId="0" fillId="0" fontId="30" numFmtId="0" xfId="0" applyAlignment="1" applyFont="1">
      <alignment horizontal="center" vertical="bottom"/>
    </xf>
    <xf borderId="0" fillId="0" fontId="24" numFmtId="0" xfId="0" applyAlignment="1" applyFont="1">
      <alignment horizontal="center" readingOrder="0"/>
    </xf>
    <xf borderId="0" fillId="9" fontId="17" numFmtId="0" xfId="0" applyAlignment="1" applyFont="1">
      <alignment vertical="bottom"/>
    </xf>
    <xf borderId="0" fillId="0" fontId="31" numFmtId="0" xfId="0" applyAlignment="1" applyFont="1">
      <alignment horizontal="center" readingOrder="0"/>
    </xf>
    <xf borderId="0" fillId="14" fontId="17" numFmtId="0" xfId="0" applyAlignment="1" applyFill="1" applyFont="1">
      <alignment vertical="bottom"/>
    </xf>
    <xf borderId="0" fillId="0" fontId="32" numFmtId="0" xfId="0" applyAlignment="1" applyFont="1">
      <alignment readingOrder="0"/>
    </xf>
    <xf borderId="0" fillId="15" fontId="17" numFmtId="0" xfId="0" applyAlignment="1" applyFill="1" applyFont="1">
      <alignment vertical="bottom"/>
    </xf>
    <xf borderId="0" fillId="0" fontId="32" numFmtId="0" xfId="0" applyAlignment="1" applyFont="1">
      <alignment horizontal="center" readingOrder="0"/>
    </xf>
    <xf borderId="0" fillId="16" fontId="17" numFmtId="0" xfId="0" applyAlignment="1" applyFill="1" applyFont="1">
      <alignment vertical="bottom"/>
    </xf>
    <xf borderId="0" fillId="0" fontId="32" numFmtId="0" xfId="0" applyAlignment="1" applyFont="1">
      <alignment horizontal="right" readingOrder="0"/>
    </xf>
    <xf borderId="0" fillId="0" fontId="32" numFmtId="0" xfId="0" applyFont="1"/>
    <xf borderId="0" fillId="0" fontId="22" numFmtId="0" xfId="0" applyAlignment="1" applyFont="1">
      <alignment horizontal="center" readingOrder="0"/>
    </xf>
    <xf borderId="0" fillId="0" fontId="22" numFmtId="0" xfId="0" applyAlignment="1" applyFont="1">
      <alignment horizontal="right" readingOrder="0"/>
    </xf>
    <xf borderId="0" fillId="11" fontId="17" numFmtId="0" xfId="0" applyAlignment="1" applyFont="1">
      <alignment vertical="bottom"/>
    </xf>
    <xf borderId="0" fillId="0" fontId="32" numFmtId="0" xfId="0" applyAlignment="1" applyFont="1">
      <alignment horizontal="center"/>
    </xf>
    <xf borderId="0" fillId="17" fontId="17" numFmtId="0" xfId="0" applyAlignment="1" applyFill="1" applyFont="1">
      <alignment horizontal="right" vertical="bottom"/>
    </xf>
    <xf borderId="0" fillId="0" fontId="32" numFmtId="0" xfId="0" applyAlignment="1" applyFont="1">
      <alignment horizontal="right"/>
    </xf>
    <xf borderId="0" fillId="17" fontId="20" numFmtId="0" xfId="0" applyAlignment="1" applyFont="1">
      <alignment horizontal="right" vertical="bottom"/>
    </xf>
    <xf borderId="0" fillId="0" fontId="24" numFmtId="0" xfId="0" applyFont="1"/>
    <xf borderId="0" fillId="0" fontId="24" numFmtId="0" xfId="0" applyAlignment="1" applyFont="1">
      <alignment horizontal="center"/>
    </xf>
    <xf borderId="0" fillId="0" fontId="31" numFmtId="0" xfId="0" applyFont="1"/>
    <xf borderId="0" fillId="9" fontId="33" numFmtId="0" xfId="0" applyAlignment="1" applyFont="1">
      <alignment horizontal="right" vertical="bottom"/>
    </xf>
    <xf borderId="0" fillId="0" fontId="34" numFmtId="0" xfId="0" applyAlignment="1" applyFont="1">
      <alignment horizontal="left"/>
    </xf>
    <xf borderId="0" fillId="0" fontId="34" numFmtId="0" xfId="0" applyAlignment="1" applyFont="1">
      <alignment horizontal="left" readingOrder="0"/>
    </xf>
    <xf borderId="0" fillId="0" fontId="35" numFmtId="0" xfId="0" applyAlignment="1" applyFont="1">
      <alignment horizontal="left" readingOrder="0" vertical="bottom"/>
    </xf>
    <xf borderId="0" fillId="0" fontId="34" numFmtId="0" xfId="0" applyFont="1"/>
    <xf borderId="0" fillId="0" fontId="20" numFmtId="0" xfId="0" applyAlignment="1" applyFont="1">
      <alignment horizontal="right" vertical="bottom"/>
    </xf>
    <xf borderId="0" fillId="14" fontId="36" numFmtId="0" xfId="0" applyAlignment="1" applyFont="1">
      <alignment vertical="bottom"/>
    </xf>
    <xf borderId="0" fillId="11" fontId="17" numFmtId="0" xfId="0" applyAlignment="1" applyFont="1">
      <alignment horizontal="right" vertical="bottom"/>
    </xf>
    <xf borderId="0" fillId="14" fontId="37" numFmtId="0" xfId="0" applyAlignment="1" applyFont="1">
      <alignment vertical="bottom"/>
    </xf>
    <xf borderId="0" fillId="17" fontId="17" numFmtId="0" xfId="0" applyAlignment="1" applyFont="1">
      <alignment vertical="bottom"/>
    </xf>
    <xf borderId="0" fillId="11" fontId="36" numFmtId="0" xfId="0" applyAlignment="1" applyFont="1">
      <alignment horizontal="right" vertical="bottom"/>
    </xf>
    <xf borderId="0" fillId="16" fontId="38" numFmtId="0" xfId="0" applyAlignment="1" applyFont="1">
      <alignment vertical="bottom"/>
    </xf>
    <xf borderId="1" fillId="16" fontId="38" numFmtId="0" xfId="0" applyAlignment="1" applyBorder="1" applyFont="1">
      <alignment vertical="bottom"/>
    </xf>
    <xf borderId="0" fillId="18" fontId="17" numFmtId="0" xfId="0" applyAlignment="1" applyFill="1" applyFont="1">
      <alignment vertical="bottom"/>
    </xf>
    <xf borderId="1" fillId="16" fontId="38" numFmtId="0" xfId="0" applyAlignment="1" applyBorder="1" applyFont="1">
      <alignment shrinkToFit="0" vertical="bottom" wrapText="0"/>
    </xf>
    <xf borderId="0" fillId="16" fontId="20" numFmtId="0" xfId="0" applyAlignment="1" applyFont="1">
      <alignment horizontal="right" vertical="bottom"/>
    </xf>
    <xf borderId="0" fillId="14" fontId="17" numFmtId="0" xfId="0" applyAlignment="1" applyFont="1">
      <alignment horizontal="right" vertical="bottom"/>
    </xf>
    <xf borderId="0" fillId="16" fontId="17" numFmtId="0" xfId="0" applyAlignment="1" applyFont="1">
      <alignment horizontal="right" vertical="bottom"/>
    </xf>
    <xf borderId="0" fillId="0" fontId="17" numFmtId="164" xfId="0" applyAlignment="1" applyFont="1" applyNumberFormat="1">
      <alignment horizontal="right" vertical="bottom"/>
    </xf>
    <xf borderId="0" fillId="0" fontId="17" numFmtId="0" xfId="0" applyAlignment="1" applyFont="1">
      <alignment vertical="bottom"/>
    </xf>
    <xf borderId="0" fillId="15" fontId="17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180975</xdr:colOff>
      <xdr:row>5</xdr:row>
      <xdr:rowOff>247650</xdr:rowOff>
    </xdr:from>
    <xdr:ext cx="561975" cy="447675"/>
    <xdr:pic>
      <xdr:nvPicPr>
        <xdr:cNvPr id="0" name="image1.gif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3</xdr:row>
      <xdr:rowOff>19050</xdr:rowOff>
    </xdr:from>
    <xdr:ext cx="1323975" cy="9334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sheetData>
    <row r="1">
      <c r="A1" s="1"/>
      <c r="B1" s="1"/>
      <c r="C1" s="2" t="s">
        <v>0</v>
      </c>
      <c r="D1" s="3" t="s">
        <v>2</v>
      </c>
      <c r="E1" s="3" t="s">
        <v>14</v>
      </c>
      <c r="F1" s="3" t="s">
        <v>6</v>
      </c>
      <c r="G1" s="3" t="s">
        <v>16</v>
      </c>
      <c r="H1" s="3" t="s">
        <v>8</v>
      </c>
      <c r="I1" s="3" t="s">
        <v>10</v>
      </c>
      <c r="J1" s="3" t="s">
        <v>11</v>
      </c>
      <c r="K1" s="3" t="s">
        <v>18</v>
      </c>
      <c r="L1" s="3" t="s">
        <v>19</v>
      </c>
    </row>
    <row r="2">
      <c r="A2" s="12" t="s">
        <v>20</v>
      </c>
      <c r="D2" s="14"/>
      <c r="E2" s="14"/>
      <c r="F2" s="14"/>
      <c r="G2" s="14"/>
      <c r="H2" s="14"/>
      <c r="I2" s="14"/>
      <c r="J2" s="14"/>
      <c r="K2" s="14"/>
      <c r="L2" s="14"/>
    </row>
    <row r="3">
      <c r="A3" s="11" t="s">
        <v>22</v>
      </c>
      <c r="D3" s="16"/>
    </row>
    <row r="4">
      <c r="A4" s="11" t="s">
        <v>24</v>
      </c>
      <c r="B4" s="11" t="s">
        <v>32</v>
      </c>
      <c r="C4" s="11" t="s">
        <v>26</v>
      </c>
    </row>
    <row r="5">
      <c r="A5" s="18" t="s">
        <v>27</v>
      </c>
      <c r="B5" s="18" t="s">
        <v>33</v>
      </c>
      <c r="C5" s="18">
        <v>119.0</v>
      </c>
    </row>
    <row r="6">
      <c r="A6" s="18" t="s">
        <v>34</v>
      </c>
      <c r="B6" s="18" t="s">
        <v>35</v>
      </c>
      <c r="C6" s="18">
        <v>117.9</v>
      </c>
    </row>
    <row r="7">
      <c r="A7" s="18" t="s">
        <v>36</v>
      </c>
      <c r="B7" s="18" t="s">
        <v>37</v>
      </c>
      <c r="C7" s="18">
        <v>112.6</v>
      </c>
    </row>
    <row r="8">
      <c r="A8" s="18" t="s">
        <v>38</v>
      </c>
      <c r="B8" s="18" t="s">
        <v>39</v>
      </c>
      <c r="C8" s="18">
        <v>139.0</v>
      </c>
    </row>
    <row r="9">
      <c r="A9" s="18" t="s">
        <v>40</v>
      </c>
      <c r="B9" s="18" t="s">
        <v>41</v>
      </c>
      <c r="C9" s="18">
        <v>123.6</v>
      </c>
    </row>
    <row r="10">
      <c r="A10" s="18" t="s">
        <v>42</v>
      </c>
      <c r="B10" s="18" t="s">
        <v>43</v>
      </c>
      <c r="C10" s="18">
        <v>114.0</v>
      </c>
    </row>
    <row r="11">
      <c r="A11" s="18" t="s">
        <v>44</v>
      </c>
      <c r="B11" s="22" t="s">
        <v>45</v>
      </c>
      <c r="C11" s="18">
        <v>110.0</v>
      </c>
    </row>
    <row r="12">
      <c r="A12" s="23"/>
      <c r="B12" s="23"/>
      <c r="C12" s="24"/>
      <c r="D12" s="25"/>
      <c r="E12" s="25"/>
      <c r="F12" s="25"/>
      <c r="G12" s="25"/>
      <c r="H12" s="25"/>
      <c r="I12" s="25"/>
      <c r="J12" s="25"/>
      <c r="K12" s="25"/>
      <c r="L12" s="25"/>
    </row>
    <row r="13">
      <c r="A13" s="11" t="s">
        <v>51</v>
      </c>
      <c r="B13" s="11" t="s">
        <v>48</v>
      </c>
      <c r="C13" s="29">
        <f t="shared" ref="C13:C17" si="1">AVERAGE(D13:L13)</f>
        <v>2.444444444</v>
      </c>
      <c r="D13" s="18">
        <v>4.0</v>
      </c>
      <c r="E13" s="18">
        <v>2.0</v>
      </c>
      <c r="F13" s="18">
        <v>3.0</v>
      </c>
      <c r="G13" s="18">
        <v>2.0</v>
      </c>
      <c r="H13" s="18">
        <v>1.0</v>
      </c>
      <c r="I13" s="18">
        <v>2.0</v>
      </c>
      <c r="J13" s="18">
        <v>1.0</v>
      </c>
      <c r="K13" s="18">
        <v>4.0</v>
      </c>
      <c r="L13" s="18">
        <v>3.0</v>
      </c>
    </row>
    <row r="14">
      <c r="B14" s="11" t="s">
        <v>32</v>
      </c>
      <c r="C14" s="29">
        <f t="shared" si="1"/>
        <v>3.222222222</v>
      </c>
      <c r="D14" s="18">
        <v>5.0</v>
      </c>
      <c r="E14" s="18">
        <v>3.0</v>
      </c>
      <c r="F14" s="18">
        <v>5.0</v>
      </c>
      <c r="G14" s="18">
        <v>2.0</v>
      </c>
      <c r="H14" s="18">
        <v>2.0</v>
      </c>
      <c r="I14" s="18">
        <v>4.0</v>
      </c>
      <c r="J14" s="18">
        <v>1.0</v>
      </c>
      <c r="K14" s="18">
        <v>3.0</v>
      </c>
      <c r="L14" s="18">
        <v>4.0</v>
      </c>
    </row>
    <row r="15">
      <c r="A15" s="18" t="s">
        <v>58</v>
      </c>
      <c r="B15" s="11" t="s">
        <v>59</v>
      </c>
      <c r="C15" s="29">
        <f t="shared" si="1"/>
        <v>2.333333333</v>
      </c>
      <c r="D15" s="18">
        <v>1.0</v>
      </c>
      <c r="E15" s="18">
        <v>2.0</v>
      </c>
      <c r="F15" s="18">
        <v>3.0</v>
      </c>
      <c r="G15" s="18">
        <v>3.0</v>
      </c>
      <c r="H15" s="18">
        <v>2.0</v>
      </c>
      <c r="I15" s="18">
        <v>2.0</v>
      </c>
      <c r="J15" s="18">
        <v>1.0</v>
      </c>
      <c r="K15" s="18">
        <v>3.0</v>
      </c>
      <c r="L15" s="18">
        <v>4.0</v>
      </c>
    </row>
    <row r="16">
      <c r="B16" s="11" t="s">
        <v>61</v>
      </c>
      <c r="C16" s="29">
        <f t="shared" si="1"/>
        <v>3.222222222</v>
      </c>
      <c r="D16" s="18">
        <v>5.0</v>
      </c>
      <c r="E16" s="18">
        <v>3.0</v>
      </c>
      <c r="F16" s="18">
        <v>4.0</v>
      </c>
      <c r="G16" s="18">
        <v>4.0</v>
      </c>
      <c r="H16" s="18">
        <v>2.0</v>
      </c>
      <c r="I16" s="18">
        <v>3.0</v>
      </c>
      <c r="J16" s="18">
        <v>1.0</v>
      </c>
      <c r="K16" s="18">
        <v>3.0</v>
      </c>
      <c r="L16" s="18">
        <v>4.0</v>
      </c>
    </row>
    <row r="17">
      <c r="B17" s="11" t="s">
        <v>63</v>
      </c>
      <c r="C17" s="29">
        <f t="shared" si="1"/>
        <v>3.333333333</v>
      </c>
      <c r="D17" s="18">
        <v>4.0</v>
      </c>
      <c r="E17" s="18">
        <v>3.0</v>
      </c>
      <c r="F17" s="18">
        <v>5.0</v>
      </c>
      <c r="G17" s="18">
        <v>3.0</v>
      </c>
      <c r="H17" s="18">
        <v>2.0</v>
      </c>
      <c r="I17" s="18">
        <v>4.0</v>
      </c>
      <c r="J17" s="18">
        <v>1.0</v>
      </c>
      <c r="K17" s="18">
        <v>4.0</v>
      </c>
      <c r="L17" s="18">
        <v>4.0</v>
      </c>
    </row>
    <row r="18">
      <c r="B18" s="11" t="s">
        <v>64</v>
      </c>
      <c r="C18" s="32">
        <v>43199.0</v>
      </c>
      <c r="D18" s="33" t="s">
        <v>33</v>
      </c>
      <c r="E18" s="33" t="s">
        <v>33</v>
      </c>
      <c r="F18" s="18" t="s">
        <v>43</v>
      </c>
      <c r="G18" s="18" t="s">
        <v>41</v>
      </c>
      <c r="H18" s="18" t="s">
        <v>35</v>
      </c>
      <c r="I18" s="18" t="s">
        <v>43</v>
      </c>
      <c r="J18" s="33" t="s">
        <v>33</v>
      </c>
      <c r="K18" s="18" t="s">
        <v>68</v>
      </c>
      <c r="L18" s="33" t="s">
        <v>33</v>
      </c>
    </row>
    <row r="19">
      <c r="A19" s="23"/>
      <c r="B19" s="23"/>
      <c r="C19" s="24"/>
      <c r="D19" s="25"/>
      <c r="E19" s="25"/>
      <c r="F19" s="25"/>
      <c r="G19" s="25"/>
      <c r="H19" s="25"/>
      <c r="I19" s="25"/>
      <c r="J19" s="25"/>
      <c r="K19" s="25"/>
      <c r="L19" s="25"/>
    </row>
    <row r="20">
      <c r="A20" s="11" t="s">
        <v>69</v>
      </c>
      <c r="B20" s="11" t="s">
        <v>48</v>
      </c>
      <c r="C20" s="29">
        <f t="shared" ref="C20:C24" si="2">AVERAGE(D20:L20)</f>
        <v>3.111111111</v>
      </c>
      <c r="D20" s="18">
        <v>4.0</v>
      </c>
      <c r="E20" s="18">
        <v>4.0</v>
      </c>
      <c r="F20" s="18">
        <v>4.0</v>
      </c>
      <c r="G20" s="18">
        <v>3.0</v>
      </c>
      <c r="H20" s="18">
        <v>1.0</v>
      </c>
      <c r="I20" s="18">
        <v>4.0</v>
      </c>
      <c r="J20" s="18">
        <v>3.0</v>
      </c>
      <c r="K20" s="18">
        <v>2.0</v>
      </c>
      <c r="L20" s="18">
        <v>3.0</v>
      </c>
    </row>
    <row r="21">
      <c r="B21" s="11" t="s">
        <v>32</v>
      </c>
      <c r="C21" s="29">
        <f t="shared" si="2"/>
        <v>3</v>
      </c>
      <c r="D21" s="18">
        <v>3.0</v>
      </c>
      <c r="E21" s="18">
        <v>3.0</v>
      </c>
      <c r="F21" s="18">
        <v>5.0</v>
      </c>
      <c r="G21" s="18">
        <v>3.0</v>
      </c>
      <c r="H21" s="18">
        <v>2.0</v>
      </c>
      <c r="I21" s="18">
        <v>2.0</v>
      </c>
      <c r="J21" s="18">
        <v>3.0</v>
      </c>
      <c r="K21" s="18">
        <v>2.0</v>
      </c>
      <c r="L21" s="18">
        <v>4.0</v>
      </c>
    </row>
    <row r="22">
      <c r="B22" s="11" t="s">
        <v>59</v>
      </c>
      <c r="C22" s="29">
        <f t="shared" si="2"/>
        <v>2.444444444</v>
      </c>
      <c r="D22" s="18">
        <v>2.0</v>
      </c>
      <c r="E22" s="18">
        <v>3.0</v>
      </c>
      <c r="F22" s="18">
        <v>3.0</v>
      </c>
      <c r="G22" s="18">
        <v>3.0</v>
      </c>
      <c r="H22" s="18">
        <v>2.0</v>
      </c>
      <c r="I22" s="18">
        <v>1.0</v>
      </c>
      <c r="J22" s="18">
        <v>1.0</v>
      </c>
      <c r="K22" s="18">
        <v>3.0</v>
      </c>
      <c r="L22" s="18">
        <v>4.0</v>
      </c>
    </row>
    <row r="23">
      <c r="B23" s="11" t="s">
        <v>61</v>
      </c>
      <c r="C23" s="29">
        <f t="shared" si="2"/>
        <v>2.666666667</v>
      </c>
      <c r="D23" s="18">
        <v>2.0</v>
      </c>
      <c r="E23" s="18">
        <v>3.0</v>
      </c>
      <c r="F23" s="18">
        <v>2.0</v>
      </c>
      <c r="G23" s="18">
        <v>2.0</v>
      </c>
      <c r="H23" s="18">
        <v>3.0</v>
      </c>
      <c r="I23" s="18">
        <v>2.0</v>
      </c>
      <c r="J23" s="18">
        <v>2.0</v>
      </c>
      <c r="K23" s="18">
        <v>4.0</v>
      </c>
      <c r="L23" s="18">
        <v>4.0</v>
      </c>
    </row>
    <row r="24">
      <c r="B24" s="11" t="s">
        <v>63</v>
      </c>
      <c r="C24" s="29">
        <f t="shared" si="2"/>
        <v>3.222222222</v>
      </c>
      <c r="D24" s="18">
        <v>3.0</v>
      </c>
      <c r="E24" s="18">
        <v>4.0</v>
      </c>
      <c r="F24" s="18">
        <v>5.0</v>
      </c>
      <c r="G24" s="18">
        <v>3.0</v>
      </c>
      <c r="H24" s="18">
        <v>2.0</v>
      </c>
      <c r="I24" s="18">
        <v>3.0</v>
      </c>
      <c r="J24" s="18">
        <v>3.0</v>
      </c>
      <c r="K24" s="18">
        <v>3.0</v>
      </c>
      <c r="L24" s="18">
        <v>3.0</v>
      </c>
    </row>
    <row r="25">
      <c r="B25" s="11" t="s">
        <v>64</v>
      </c>
      <c r="C25" s="32">
        <v>43168.0</v>
      </c>
      <c r="D25" s="18" t="s">
        <v>39</v>
      </c>
      <c r="E25" s="18" t="s">
        <v>33</v>
      </c>
      <c r="F25" s="18" t="s">
        <v>71</v>
      </c>
      <c r="G25" s="33" t="s">
        <v>35</v>
      </c>
      <c r="H25" s="18" t="s">
        <v>33</v>
      </c>
      <c r="I25" s="33" t="s">
        <v>35</v>
      </c>
      <c r="J25" s="18" t="s">
        <v>37</v>
      </c>
      <c r="K25" s="33" t="s">
        <v>35</v>
      </c>
      <c r="L25" s="18" t="s">
        <v>43</v>
      </c>
    </row>
    <row r="26">
      <c r="A26" s="23"/>
      <c r="B26" s="23"/>
      <c r="C26" s="24"/>
      <c r="D26" s="25"/>
      <c r="E26" s="25"/>
      <c r="F26" s="25"/>
      <c r="G26" s="25"/>
      <c r="H26" s="25"/>
      <c r="I26" s="25"/>
      <c r="J26" s="25"/>
      <c r="K26" s="25"/>
      <c r="L26" s="25"/>
    </row>
    <row r="27">
      <c r="A27" s="11" t="s">
        <v>72</v>
      </c>
      <c r="B27" s="11" t="s">
        <v>48</v>
      </c>
      <c r="C27" s="29">
        <f t="shared" ref="C27:C31" si="3">AVERAGE(D27:L27)</f>
        <v>2.888888889</v>
      </c>
      <c r="D27" s="18">
        <v>4.0</v>
      </c>
      <c r="E27" s="18">
        <v>3.0</v>
      </c>
      <c r="F27" s="18">
        <v>2.0</v>
      </c>
      <c r="G27" s="18">
        <v>3.0</v>
      </c>
      <c r="H27" s="18">
        <v>3.0</v>
      </c>
      <c r="I27" s="18">
        <v>3.0</v>
      </c>
      <c r="J27" s="18">
        <v>3.0</v>
      </c>
      <c r="K27" s="18">
        <v>1.0</v>
      </c>
      <c r="L27" s="18">
        <v>4.0</v>
      </c>
    </row>
    <row r="28">
      <c r="B28" s="11" t="s">
        <v>32</v>
      </c>
      <c r="C28" s="29">
        <f t="shared" si="3"/>
        <v>2.333333333</v>
      </c>
      <c r="D28" s="18">
        <v>3.0</v>
      </c>
      <c r="E28" s="18">
        <v>2.0</v>
      </c>
      <c r="F28" s="18">
        <v>2.0</v>
      </c>
      <c r="G28" s="18">
        <v>3.0</v>
      </c>
      <c r="H28" s="18">
        <v>2.0</v>
      </c>
      <c r="I28" s="18">
        <v>2.0</v>
      </c>
      <c r="J28" s="18">
        <v>2.0</v>
      </c>
      <c r="K28" s="18">
        <v>3.0</v>
      </c>
      <c r="L28" s="18">
        <v>2.0</v>
      </c>
    </row>
    <row r="29">
      <c r="B29" s="11" t="s">
        <v>59</v>
      </c>
      <c r="C29" s="29">
        <f t="shared" si="3"/>
        <v>1.888888889</v>
      </c>
      <c r="D29" s="18">
        <v>1.0</v>
      </c>
      <c r="E29" s="18">
        <v>2.0</v>
      </c>
      <c r="F29" s="18">
        <v>1.0</v>
      </c>
      <c r="G29" s="18">
        <v>3.0</v>
      </c>
      <c r="H29" s="18">
        <v>2.0</v>
      </c>
      <c r="I29" s="18">
        <v>1.0</v>
      </c>
      <c r="J29" s="18">
        <v>2.0</v>
      </c>
      <c r="K29" s="18">
        <v>2.0</v>
      </c>
      <c r="L29" s="18">
        <v>3.0</v>
      </c>
    </row>
    <row r="30">
      <c r="B30" s="11" t="s">
        <v>61</v>
      </c>
      <c r="C30" s="29">
        <f t="shared" si="3"/>
        <v>2.666666667</v>
      </c>
      <c r="D30" s="18">
        <v>3.0</v>
      </c>
      <c r="E30" s="18">
        <v>2.0</v>
      </c>
      <c r="F30" s="18">
        <v>4.0</v>
      </c>
      <c r="G30" s="18">
        <v>2.0</v>
      </c>
      <c r="H30" s="18">
        <v>2.0</v>
      </c>
      <c r="I30" s="18">
        <v>3.0</v>
      </c>
      <c r="J30" s="18">
        <v>3.0</v>
      </c>
      <c r="K30" s="18">
        <v>3.0</v>
      </c>
      <c r="L30" s="18">
        <v>2.0</v>
      </c>
    </row>
    <row r="31">
      <c r="B31" s="11" t="s">
        <v>63</v>
      </c>
      <c r="C31" s="29">
        <f t="shared" si="3"/>
        <v>2.555555556</v>
      </c>
      <c r="D31" s="18">
        <v>3.0</v>
      </c>
      <c r="E31" s="18">
        <v>3.0</v>
      </c>
      <c r="F31" s="18">
        <v>3.0</v>
      </c>
      <c r="G31" s="18">
        <v>2.0</v>
      </c>
      <c r="H31" s="18">
        <v>2.0</v>
      </c>
      <c r="I31" s="18">
        <v>3.0</v>
      </c>
      <c r="J31" s="18">
        <v>3.0</v>
      </c>
      <c r="K31" s="18">
        <v>2.0</v>
      </c>
      <c r="L31" s="18">
        <v>2.0</v>
      </c>
    </row>
    <row r="32">
      <c r="B32" s="11" t="s">
        <v>64</v>
      </c>
      <c r="C32" s="32">
        <v>43140.0</v>
      </c>
      <c r="D32" s="18" t="s">
        <v>35</v>
      </c>
      <c r="E32" s="33" t="s">
        <v>37</v>
      </c>
      <c r="F32" s="18" t="s">
        <v>39</v>
      </c>
      <c r="G32" s="18" t="s">
        <v>39</v>
      </c>
      <c r="H32" s="18" t="s">
        <v>41</v>
      </c>
      <c r="I32" s="18" t="s">
        <v>33</v>
      </c>
      <c r="J32" s="18" t="s">
        <v>39</v>
      </c>
      <c r="K32" s="18" t="s">
        <v>68</v>
      </c>
      <c r="L32" s="33" t="s">
        <v>37</v>
      </c>
    </row>
    <row r="33">
      <c r="A33" s="23"/>
      <c r="B33" s="23"/>
      <c r="C33" s="24"/>
      <c r="D33" s="25"/>
      <c r="E33" s="25"/>
      <c r="F33" s="25"/>
      <c r="G33" s="25"/>
      <c r="H33" s="25"/>
      <c r="I33" s="25"/>
      <c r="J33" s="25"/>
      <c r="K33" s="25"/>
      <c r="L33" s="25"/>
    </row>
    <row r="34">
      <c r="A34" s="11" t="s">
        <v>74</v>
      </c>
      <c r="B34" s="11" t="s">
        <v>48</v>
      </c>
      <c r="C34" s="29">
        <f t="shared" ref="C34:C38" si="4">AVERAGE(D34:L34)</f>
        <v>2.333333333</v>
      </c>
      <c r="D34" s="18">
        <v>3.0</v>
      </c>
      <c r="E34" s="18">
        <v>3.0</v>
      </c>
      <c r="F34" s="18">
        <v>3.0</v>
      </c>
      <c r="G34" s="18">
        <v>2.0</v>
      </c>
      <c r="H34" s="18">
        <v>1.0</v>
      </c>
      <c r="I34" s="18">
        <v>1.0</v>
      </c>
      <c r="J34" s="18">
        <v>2.0</v>
      </c>
      <c r="K34" s="18">
        <v>3.0</v>
      </c>
      <c r="L34" s="18">
        <v>3.0</v>
      </c>
    </row>
    <row r="35">
      <c r="B35" s="11" t="s">
        <v>32</v>
      </c>
      <c r="C35" s="29">
        <f t="shared" si="4"/>
        <v>2.555555556</v>
      </c>
      <c r="D35" s="18">
        <v>3.0</v>
      </c>
      <c r="E35" s="18">
        <v>2.0</v>
      </c>
      <c r="F35" s="18">
        <v>2.0</v>
      </c>
      <c r="G35" s="18">
        <v>2.0</v>
      </c>
      <c r="H35" s="18">
        <v>1.0</v>
      </c>
      <c r="I35" s="18">
        <v>3.0</v>
      </c>
      <c r="J35" s="18">
        <v>3.0</v>
      </c>
      <c r="K35" s="18">
        <v>2.0</v>
      </c>
      <c r="L35" s="18">
        <v>5.0</v>
      </c>
    </row>
    <row r="36">
      <c r="B36" s="11" t="s">
        <v>59</v>
      </c>
      <c r="C36" s="29">
        <f t="shared" si="4"/>
        <v>2</v>
      </c>
      <c r="D36" s="18">
        <v>4.0</v>
      </c>
      <c r="E36" s="18">
        <v>2.0</v>
      </c>
      <c r="F36" s="18">
        <v>1.0</v>
      </c>
      <c r="G36" s="18">
        <v>2.0</v>
      </c>
      <c r="H36" s="18">
        <v>1.0</v>
      </c>
      <c r="I36" s="18">
        <v>2.0</v>
      </c>
      <c r="J36" s="18">
        <v>2.0</v>
      </c>
      <c r="K36" s="18">
        <v>2.0</v>
      </c>
      <c r="L36" s="18">
        <v>2.0</v>
      </c>
    </row>
    <row r="37">
      <c r="B37" s="11" t="s">
        <v>61</v>
      </c>
      <c r="C37" s="29">
        <f t="shared" si="4"/>
        <v>2.555555556</v>
      </c>
      <c r="D37" s="18">
        <v>4.0</v>
      </c>
      <c r="E37" s="18">
        <v>1.0</v>
      </c>
      <c r="F37" s="18">
        <v>4.0</v>
      </c>
      <c r="G37" s="18">
        <v>1.0</v>
      </c>
      <c r="H37" s="18">
        <v>1.0</v>
      </c>
      <c r="I37" s="18">
        <v>3.0</v>
      </c>
      <c r="J37" s="18">
        <v>1.0</v>
      </c>
      <c r="K37" s="18">
        <v>3.0</v>
      </c>
      <c r="L37" s="18">
        <v>5.0</v>
      </c>
    </row>
    <row r="38">
      <c r="B38" s="11" t="s">
        <v>63</v>
      </c>
      <c r="C38" s="29">
        <f t="shared" si="4"/>
        <v>2.333333333</v>
      </c>
      <c r="D38" s="18">
        <v>3.0</v>
      </c>
      <c r="E38" s="18">
        <v>1.0</v>
      </c>
      <c r="F38" s="18">
        <v>3.0</v>
      </c>
      <c r="G38" s="18">
        <v>2.0</v>
      </c>
      <c r="H38" s="18">
        <v>1.0</v>
      </c>
      <c r="I38" s="18">
        <v>2.0</v>
      </c>
      <c r="J38" s="18">
        <v>2.0</v>
      </c>
      <c r="K38" s="18">
        <v>2.0</v>
      </c>
      <c r="L38" s="18">
        <v>5.0</v>
      </c>
    </row>
    <row r="39">
      <c r="B39" s="11" t="s">
        <v>64</v>
      </c>
      <c r="C39" s="32">
        <v>43140.0</v>
      </c>
      <c r="D39" s="18" t="s">
        <v>35</v>
      </c>
      <c r="E39" s="18" t="s">
        <v>33</v>
      </c>
      <c r="F39" s="18" t="s">
        <v>37</v>
      </c>
      <c r="G39" s="33" t="s">
        <v>39</v>
      </c>
      <c r="H39" s="18" t="s">
        <v>37</v>
      </c>
      <c r="I39" s="33" t="s">
        <v>39</v>
      </c>
      <c r="J39" s="18" t="s">
        <v>43</v>
      </c>
      <c r="K39" s="18" t="s">
        <v>68</v>
      </c>
      <c r="L39" s="18" t="s">
        <v>41</v>
      </c>
    </row>
    <row r="40">
      <c r="A40" s="23"/>
      <c r="B40" s="23"/>
      <c r="C40" s="24"/>
      <c r="D40" s="25"/>
      <c r="E40" s="25"/>
      <c r="F40" s="25"/>
      <c r="G40" s="25"/>
      <c r="H40" s="25"/>
      <c r="I40" s="25"/>
      <c r="J40" s="25"/>
      <c r="K40" s="25"/>
      <c r="L40" s="25"/>
    </row>
    <row r="41">
      <c r="A41" s="11" t="s">
        <v>76</v>
      </c>
      <c r="B41" s="11" t="s">
        <v>48</v>
      </c>
      <c r="C41" s="29">
        <f t="shared" ref="C41:C45" si="5">AVERAGE(D41:L41)</f>
        <v>2.222222222</v>
      </c>
      <c r="D41" s="18">
        <v>1.0</v>
      </c>
      <c r="E41" s="18">
        <v>2.0</v>
      </c>
      <c r="F41" s="18">
        <v>3.0</v>
      </c>
      <c r="G41" s="18">
        <v>3.0</v>
      </c>
      <c r="H41" s="18">
        <v>1.0</v>
      </c>
      <c r="I41" s="18">
        <v>3.0</v>
      </c>
      <c r="J41" s="18">
        <v>3.0</v>
      </c>
      <c r="K41" s="18">
        <v>3.0</v>
      </c>
      <c r="L41" s="18">
        <v>1.0</v>
      </c>
    </row>
    <row r="42">
      <c r="B42" s="11" t="s">
        <v>32</v>
      </c>
      <c r="C42" s="29">
        <f t="shared" si="5"/>
        <v>2.555555556</v>
      </c>
      <c r="D42" s="18">
        <v>2.0</v>
      </c>
      <c r="E42" s="18">
        <v>3.0</v>
      </c>
      <c r="F42" s="18">
        <v>3.0</v>
      </c>
      <c r="G42" s="18">
        <v>2.0</v>
      </c>
      <c r="H42" s="18">
        <v>2.0</v>
      </c>
      <c r="I42" s="18">
        <v>3.0</v>
      </c>
      <c r="J42" s="18">
        <v>3.0</v>
      </c>
      <c r="K42" s="18">
        <v>2.0</v>
      </c>
      <c r="L42" s="18">
        <v>3.0</v>
      </c>
    </row>
    <row r="43">
      <c r="B43" s="11" t="s">
        <v>59</v>
      </c>
      <c r="C43" s="29">
        <f t="shared" si="5"/>
        <v>2.333333333</v>
      </c>
      <c r="D43" s="18">
        <v>2.0</v>
      </c>
      <c r="E43" s="18">
        <v>3.0</v>
      </c>
      <c r="F43" s="18">
        <v>2.0</v>
      </c>
      <c r="G43" s="18">
        <v>3.0</v>
      </c>
      <c r="H43" s="18">
        <v>3.0</v>
      </c>
      <c r="I43" s="18">
        <v>1.0</v>
      </c>
      <c r="J43" s="18">
        <v>1.0</v>
      </c>
      <c r="K43" s="18">
        <v>3.0</v>
      </c>
      <c r="L43" s="18">
        <v>3.0</v>
      </c>
    </row>
    <row r="44">
      <c r="B44" s="11" t="s">
        <v>61</v>
      </c>
      <c r="C44" s="29">
        <f t="shared" si="5"/>
        <v>2.666666667</v>
      </c>
      <c r="D44" s="18">
        <v>3.0</v>
      </c>
      <c r="E44" s="18">
        <v>2.0</v>
      </c>
      <c r="F44" s="18">
        <v>2.0</v>
      </c>
      <c r="G44" s="18">
        <v>3.0</v>
      </c>
      <c r="H44" s="18">
        <v>2.0</v>
      </c>
      <c r="I44" s="18">
        <v>3.0</v>
      </c>
      <c r="J44" s="18">
        <v>2.0</v>
      </c>
      <c r="K44" s="18">
        <v>3.0</v>
      </c>
      <c r="L44" s="18">
        <v>4.0</v>
      </c>
    </row>
    <row r="45">
      <c r="B45" s="11" t="s">
        <v>63</v>
      </c>
      <c r="C45" s="29">
        <f t="shared" si="5"/>
        <v>2.444444444</v>
      </c>
      <c r="D45" s="18">
        <v>2.0</v>
      </c>
      <c r="E45" s="18">
        <v>2.0</v>
      </c>
      <c r="F45" s="18">
        <v>2.0</v>
      </c>
      <c r="G45" s="18">
        <v>3.0</v>
      </c>
      <c r="H45" s="18">
        <v>2.0</v>
      </c>
      <c r="I45" s="18">
        <v>3.0</v>
      </c>
      <c r="J45" s="18">
        <v>3.0</v>
      </c>
      <c r="K45" s="18">
        <v>3.0</v>
      </c>
      <c r="L45" s="18">
        <v>2.0</v>
      </c>
    </row>
    <row r="46">
      <c r="B46" s="11" t="s">
        <v>64</v>
      </c>
      <c r="C46" s="32">
        <v>43168.0</v>
      </c>
      <c r="D46" s="18" t="s">
        <v>37</v>
      </c>
      <c r="E46" s="33" t="s">
        <v>41</v>
      </c>
      <c r="F46" s="18" t="s">
        <v>35</v>
      </c>
      <c r="G46" s="18" t="s">
        <v>33</v>
      </c>
      <c r="H46" s="33" t="s">
        <v>41</v>
      </c>
      <c r="I46" s="18" t="s">
        <v>37</v>
      </c>
      <c r="J46" s="33" t="s">
        <v>41</v>
      </c>
      <c r="K46" s="18" t="s">
        <v>68</v>
      </c>
      <c r="L46" s="18" t="s">
        <v>43</v>
      </c>
    </row>
    <row r="47">
      <c r="A47" s="23"/>
      <c r="B47" s="23"/>
      <c r="C47" s="24"/>
      <c r="D47" s="25"/>
      <c r="E47" s="25"/>
      <c r="F47" s="25"/>
      <c r="G47" s="25"/>
      <c r="H47" s="25"/>
      <c r="I47" s="25"/>
      <c r="J47" s="25"/>
      <c r="K47" s="25"/>
      <c r="L47" s="25"/>
    </row>
    <row r="48">
      <c r="A48" s="11" t="s">
        <v>78</v>
      </c>
      <c r="B48" s="11" t="s">
        <v>48</v>
      </c>
      <c r="C48" s="29">
        <f t="shared" ref="C48:C52" si="6">AVERAGE(D48:L48)</f>
        <v>2</v>
      </c>
      <c r="D48" s="18">
        <v>2.0</v>
      </c>
      <c r="E48" s="18">
        <v>1.0</v>
      </c>
      <c r="F48" s="18">
        <v>3.0</v>
      </c>
      <c r="G48" s="18">
        <v>4.0</v>
      </c>
      <c r="H48" s="18">
        <v>2.0</v>
      </c>
      <c r="I48" s="18">
        <v>2.0</v>
      </c>
      <c r="J48" s="18">
        <v>1.0</v>
      </c>
      <c r="K48" s="18">
        <v>2.0</v>
      </c>
      <c r="L48" s="18">
        <v>1.0</v>
      </c>
    </row>
    <row r="49">
      <c r="B49" s="11" t="s">
        <v>32</v>
      </c>
      <c r="C49" s="29">
        <f t="shared" si="6"/>
        <v>2.444444444</v>
      </c>
      <c r="D49" s="18">
        <v>2.0</v>
      </c>
      <c r="E49" s="18">
        <v>4.0</v>
      </c>
      <c r="F49" s="18">
        <v>3.0</v>
      </c>
      <c r="G49" s="18">
        <v>4.0</v>
      </c>
      <c r="H49" s="18">
        <v>3.0</v>
      </c>
      <c r="I49" s="18">
        <v>2.0</v>
      </c>
      <c r="J49" s="18">
        <v>1.0</v>
      </c>
      <c r="K49" s="18">
        <v>2.0</v>
      </c>
      <c r="L49" s="18">
        <v>1.0</v>
      </c>
    </row>
    <row r="50">
      <c r="B50" s="11" t="s">
        <v>59</v>
      </c>
      <c r="C50" s="29">
        <f t="shared" si="6"/>
        <v>3</v>
      </c>
      <c r="D50" s="18">
        <v>2.0</v>
      </c>
      <c r="E50" s="18">
        <v>4.0</v>
      </c>
      <c r="F50" s="18">
        <v>2.0</v>
      </c>
      <c r="G50" s="18">
        <v>3.0</v>
      </c>
      <c r="H50" s="18">
        <v>4.0</v>
      </c>
      <c r="I50" s="18">
        <v>3.0</v>
      </c>
      <c r="J50" s="18">
        <v>1.0</v>
      </c>
      <c r="K50" s="18">
        <v>3.0</v>
      </c>
      <c r="L50" s="18">
        <v>5.0</v>
      </c>
    </row>
    <row r="51">
      <c r="B51" s="11" t="s">
        <v>61</v>
      </c>
      <c r="C51" s="29">
        <f t="shared" si="6"/>
        <v>3.333333333</v>
      </c>
      <c r="D51" s="18">
        <v>3.0</v>
      </c>
      <c r="E51" s="18">
        <v>4.0</v>
      </c>
      <c r="F51" s="18">
        <v>3.0</v>
      </c>
      <c r="G51" s="18">
        <v>4.0</v>
      </c>
      <c r="H51" s="18">
        <v>3.0</v>
      </c>
      <c r="I51" s="18">
        <v>5.0</v>
      </c>
      <c r="J51" s="18">
        <v>1.0</v>
      </c>
      <c r="K51" s="18">
        <v>3.0</v>
      </c>
      <c r="L51" s="18">
        <v>4.0</v>
      </c>
    </row>
    <row r="52">
      <c r="B52" s="11" t="s">
        <v>63</v>
      </c>
      <c r="C52" s="29">
        <f t="shared" si="6"/>
        <v>2.888888889</v>
      </c>
      <c r="D52" s="18">
        <v>3.0</v>
      </c>
      <c r="E52" s="18">
        <v>4.0</v>
      </c>
      <c r="F52" s="18">
        <v>2.0</v>
      </c>
      <c r="G52" s="18">
        <v>4.0</v>
      </c>
      <c r="H52" s="18">
        <v>3.0</v>
      </c>
      <c r="I52" s="18">
        <v>4.0</v>
      </c>
      <c r="J52" s="18">
        <v>1.0</v>
      </c>
      <c r="K52" s="18">
        <v>3.0</v>
      </c>
      <c r="L52" s="18">
        <v>2.0</v>
      </c>
    </row>
    <row r="53">
      <c r="B53" s="11" t="s">
        <v>64</v>
      </c>
      <c r="C53" s="32">
        <v>43140.0</v>
      </c>
      <c r="D53" s="18" t="s">
        <v>39</v>
      </c>
      <c r="E53" s="33" t="s">
        <v>43</v>
      </c>
      <c r="F53" s="18" t="s">
        <v>33</v>
      </c>
      <c r="G53" s="33" t="s">
        <v>43</v>
      </c>
      <c r="H53" s="18" t="s">
        <v>39</v>
      </c>
      <c r="I53" s="18" t="s">
        <v>41</v>
      </c>
      <c r="J53" s="18" t="s">
        <v>35</v>
      </c>
      <c r="K53" s="18" t="s">
        <v>68</v>
      </c>
      <c r="L53" s="18" t="s">
        <v>35</v>
      </c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8" t="s">
        <v>81</v>
      </c>
      <c r="K54" s="36"/>
      <c r="L54" s="36"/>
    </row>
    <row r="55">
      <c r="A55" s="11" t="s">
        <v>83</v>
      </c>
      <c r="B55" s="11" t="s">
        <v>48</v>
      </c>
      <c r="C55" s="29">
        <f t="shared" ref="C55:C59" si="7">AVERAGE(D55:L55)</f>
        <v>2.111111111</v>
      </c>
      <c r="D55" s="18">
        <v>2.0</v>
      </c>
      <c r="E55" s="18">
        <v>1.0</v>
      </c>
      <c r="F55" s="18">
        <v>2.0</v>
      </c>
      <c r="G55" s="18">
        <v>4.0</v>
      </c>
      <c r="H55" s="18">
        <v>2.0</v>
      </c>
      <c r="I55" s="18">
        <v>2.0</v>
      </c>
      <c r="J55" s="18">
        <v>3.0</v>
      </c>
      <c r="K55" s="18">
        <v>1.0</v>
      </c>
      <c r="L55" s="18">
        <v>2.0</v>
      </c>
    </row>
    <row r="56">
      <c r="B56" s="11" t="s">
        <v>32</v>
      </c>
      <c r="C56" s="29">
        <f t="shared" si="7"/>
        <v>2.666666667</v>
      </c>
      <c r="D56" s="18">
        <v>3.0</v>
      </c>
      <c r="E56" s="18">
        <v>3.0</v>
      </c>
      <c r="F56" s="18">
        <v>2.0</v>
      </c>
      <c r="G56" s="18">
        <v>4.0</v>
      </c>
      <c r="H56" s="18">
        <v>3.0</v>
      </c>
      <c r="I56" s="18">
        <v>2.0</v>
      </c>
      <c r="J56" s="18">
        <v>3.0</v>
      </c>
      <c r="K56" s="18">
        <v>1.0</v>
      </c>
      <c r="L56" s="18">
        <v>3.0</v>
      </c>
    </row>
    <row r="57">
      <c r="B57" s="11" t="s">
        <v>59</v>
      </c>
      <c r="C57" s="29">
        <f t="shared" si="7"/>
        <v>3.222222222</v>
      </c>
      <c r="D57" s="18">
        <v>3.0</v>
      </c>
      <c r="E57" s="18">
        <v>4.0</v>
      </c>
      <c r="F57" s="18">
        <v>4.0</v>
      </c>
      <c r="G57" s="18">
        <v>3.0</v>
      </c>
      <c r="H57" s="18">
        <v>4.0</v>
      </c>
      <c r="I57" s="18">
        <v>3.0</v>
      </c>
      <c r="J57" s="18">
        <v>2.0</v>
      </c>
      <c r="K57" s="18">
        <v>3.0</v>
      </c>
      <c r="L57" s="18">
        <v>3.0</v>
      </c>
    </row>
    <row r="58">
      <c r="B58" s="11" t="s">
        <v>61</v>
      </c>
      <c r="C58" s="29">
        <f t="shared" si="7"/>
        <v>3.555555556</v>
      </c>
      <c r="D58" s="18">
        <v>4.0</v>
      </c>
      <c r="E58" s="18">
        <v>5.0</v>
      </c>
      <c r="F58" s="18">
        <v>4.0</v>
      </c>
      <c r="G58" s="18">
        <v>3.0</v>
      </c>
      <c r="H58" s="18">
        <v>4.0</v>
      </c>
      <c r="I58" s="18">
        <v>5.0</v>
      </c>
      <c r="J58" s="18">
        <v>2.0</v>
      </c>
      <c r="K58" s="18">
        <v>1.0</v>
      </c>
      <c r="L58" s="18">
        <v>4.0</v>
      </c>
    </row>
    <row r="59">
      <c r="B59" s="11" t="s">
        <v>63</v>
      </c>
      <c r="C59" s="29">
        <f t="shared" si="7"/>
        <v>3</v>
      </c>
      <c r="D59" s="18">
        <v>3.0</v>
      </c>
      <c r="E59" s="18">
        <v>4.0</v>
      </c>
      <c r="F59" s="18">
        <v>2.0</v>
      </c>
      <c r="G59" s="18">
        <v>4.0</v>
      </c>
      <c r="H59" s="18">
        <v>4.0</v>
      </c>
      <c r="I59" s="18">
        <v>4.0</v>
      </c>
      <c r="J59" s="18">
        <v>2.0</v>
      </c>
      <c r="K59" s="18">
        <v>1.0</v>
      </c>
      <c r="L59" s="18">
        <v>3.0</v>
      </c>
    </row>
    <row r="60">
      <c r="B60" s="11" t="s">
        <v>64</v>
      </c>
      <c r="C60" s="32">
        <v>43290.0</v>
      </c>
      <c r="D60" s="33" t="s">
        <v>43</v>
      </c>
      <c r="E60" s="33" t="s">
        <v>43</v>
      </c>
      <c r="F60" s="33" t="s">
        <v>43</v>
      </c>
      <c r="G60" s="33" t="s">
        <v>43</v>
      </c>
      <c r="H60" s="33" t="s">
        <v>43</v>
      </c>
      <c r="I60" s="33" t="s">
        <v>43</v>
      </c>
      <c r="J60" s="33" t="s">
        <v>43</v>
      </c>
      <c r="K60" s="18" t="s">
        <v>68</v>
      </c>
      <c r="L60" s="18" t="s">
        <v>39</v>
      </c>
    </row>
    <row r="61">
      <c r="A61" s="44" t="s">
        <v>89</v>
      </c>
      <c r="B61" s="46" t="s">
        <v>48</v>
      </c>
      <c r="C61" s="48"/>
      <c r="D61" s="50" t="s">
        <v>92</v>
      </c>
      <c r="E61" s="50" t="s">
        <v>103</v>
      </c>
      <c r="F61" s="50" t="s">
        <v>103</v>
      </c>
      <c r="G61" s="50" t="s">
        <v>104</v>
      </c>
      <c r="H61" s="50" t="s">
        <v>105</v>
      </c>
      <c r="I61" s="46" t="s">
        <v>103</v>
      </c>
      <c r="J61" s="48"/>
      <c r="K61" s="48"/>
      <c r="L61" s="48"/>
    </row>
    <row r="62">
      <c r="B62" s="46" t="s">
        <v>32</v>
      </c>
      <c r="C62" s="48"/>
      <c r="D62" s="50" t="s">
        <v>112</v>
      </c>
      <c r="E62" s="50" t="s">
        <v>104</v>
      </c>
      <c r="F62" s="50" t="s">
        <v>114</v>
      </c>
      <c r="G62" s="50" t="s">
        <v>104</v>
      </c>
      <c r="H62" s="50" t="s">
        <v>104</v>
      </c>
      <c r="I62" s="48"/>
      <c r="J62" s="48"/>
      <c r="K62" s="48"/>
      <c r="L62" s="48"/>
    </row>
    <row r="63">
      <c r="B63" s="46" t="s">
        <v>61</v>
      </c>
      <c r="C63" s="48"/>
      <c r="D63" s="50" t="s">
        <v>115</v>
      </c>
      <c r="E63" s="50" t="s">
        <v>104</v>
      </c>
      <c r="F63" s="50" t="s">
        <v>116</v>
      </c>
      <c r="G63" s="50" t="s">
        <v>117</v>
      </c>
      <c r="H63" s="50" t="s">
        <v>118</v>
      </c>
      <c r="I63" s="48"/>
      <c r="J63" s="48"/>
      <c r="K63" s="48"/>
      <c r="L63" s="48"/>
    </row>
    <row r="64">
      <c r="B64" s="46" t="s">
        <v>63</v>
      </c>
      <c r="C64" s="48"/>
      <c r="D64" s="50" t="s">
        <v>115</v>
      </c>
      <c r="E64" s="50" t="s">
        <v>118</v>
      </c>
      <c r="F64" s="50" t="s">
        <v>114</v>
      </c>
      <c r="G64" s="50" t="s">
        <v>104</v>
      </c>
      <c r="H64" s="50" t="s">
        <v>104</v>
      </c>
      <c r="I64" s="48"/>
      <c r="J64" s="48"/>
      <c r="K64" s="48"/>
      <c r="L64" s="48"/>
    </row>
    <row r="68">
      <c r="F68" s="18"/>
      <c r="I68" s="45"/>
    </row>
    <row r="69">
      <c r="G69" s="1"/>
      <c r="H69" s="1"/>
      <c r="I69" s="1"/>
    </row>
    <row r="70">
      <c r="I70" s="1"/>
    </row>
    <row r="71">
      <c r="I71" s="1"/>
    </row>
    <row r="72">
      <c r="I72" s="1"/>
    </row>
    <row r="73">
      <c r="I73" s="1"/>
    </row>
    <row r="74">
      <c r="I74" s="1"/>
    </row>
    <row r="75">
      <c r="I75" s="1"/>
    </row>
    <row r="76">
      <c r="I76" s="1"/>
    </row>
    <row r="77">
      <c r="I77" s="1"/>
    </row>
    <row r="80">
      <c r="I80" s="45"/>
    </row>
  </sheetData>
  <mergeCells count="3">
    <mergeCell ref="A2:C2"/>
    <mergeCell ref="D3:L11"/>
    <mergeCell ref="A61:A64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9"/>
      <c r="B1" s="110" t="s">
        <v>514</v>
      </c>
      <c r="C1" s="110" t="s">
        <v>514</v>
      </c>
      <c r="D1" s="110" t="s">
        <v>514</v>
      </c>
      <c r="E1" s="110" t="s">
        <v>514</v>
      </c>
      <c r="F1" s="110" t="s">
        <v>514</v>
      </c>
      <c r="G1" s="110" t="s">
        <v>514</v>
      </c>
      <c r="H1" s="110" t="s">
        <v>514</v>
      </c>
      <c r="I1" s="110" t="s">
        <v>514</v>
      </c>
      <c r="J1" s="110" t="s">
        <v>549</v>
      </c>
      <c r="K1" s="110" t="s">
        <v>549</v>
      </c>
      <c r="L1" s="110" t="s">
        <v>549</v>
      </c>
      <c r="M1" s="110" t="s">
        <v>549</v>
      </c>
      <c r="N1" s="110" t="s">
        <v>549</v>
      </c>
      <c r="O1" s="110" t="s">
        <v>549</v>
      </c>
      <c r="P1" s="110" t="s">
        <v>549</v>
      </c>
      <c r="Q1" s="110" t="s">
        <v>549</v>
      </c>
    </row>
    <row r="2">
      <c r="A2" s="109"/>
      <c r="B2" s="110" t="s">
        <v>558</v>
      </c>
      <c r="C2" s="110" t="s">
        <v>559</v>
      </c>
      <c r="D2" s="110" t="s">
        <v>560</v>
      </c>
      <c r="E2" s="111" t="s">
        <v>561</v>
      </c>
      <c r="F2" s="110" t="s">
        <v>563</v>
      </c>
      <c r="G2" s="110" t="s">
        <v>564</v>
      </c>
      <c r="H2" s="110" t="s">
        <v>565</v>
      </c>
      <c r="I2" s="111" t="s">
        <v>566</v>
      </c>
      <c r="J2" s="110" t="s">
        <v>558</v>
      </c>
      <c r="K2" s="110" t="s">
        <v>559</v>
      </c>
      <c r="L2" s="110" t="s">
        <v>560</v>
      </c>
      <c r="M2" s="111" t="s">
        <v>561</v>
      </c>
      <c r="N2" s="110" t="s">
        <v>563</v>
      </c>
      <c r="O2" s="110" t="s">
        <v>564</v>
      </c>
      <c r="P2" s="110" t="s">
        <v>565</v>
      </c>
      <c r="Q2" s="111" t="s">
        <v>566</v>
      </c>
    </row>
    <row r="3">
      <c r="A3" s="111" t="s">
        <v>137</v>
      </c>
      <c r="B3" s="91" t="s">
        <v>533</v>
      </c>
      <c r="C3" s="91" t="s">
        <v>126</v>
      </c>
      <c r="D3" s="91" t="s">
        <v>126</v>
      </c>
      <c r="E3" s="111">
        <v>3.0</v>
      </c>
      <c r="F3" s="95" t="s">
        <v>524</v>
      </c>
      <c r="G3" s="95" t="s">
        <v>179</v>
      </c>
      <c r="H3" s="95" t="s">
        <v>179</v>
      </c>
      <c r="I3" s="65">
        <v>4.0</v>
      </c>
      <c r="J3" s="91" t="s">
        <v>552</v>
      </c>
      <c r="K3" s="91" t="s">
        <v>126</v>
      </c>
      <c r="L3" s="91" t="s">
        <v>126</v>
      </c>
      <c r="M3" s="18">
        <v>1.0</v>
      </c>
      <c r="N3" s="91" t="s">
        <v>533</v>
      </c>
      <c r="O3" s="91" t="s">
        <v>126</v>
      </c>
      <c r="P3" s="91" t="s">
        <v>126</v>
      </c>
      <c r="Q3" s="18">
        <v>2.0</v>
      </c>
    </row>
    <row r="4">
      <c r="A4" s="110" t="s">
        <v>100</v>
      </c>
      <c r="B4" s="91" t="s">
        <v>533</v>
      </c>
      <c r="C4" s="91" t="s">
        <v>126</v>
      </c>
      <c r="D4" s="91" t="s">
        <v>126</v>
      </c>
      <c r="E4" s="110">
        <v>2.0</v>
      </c>
      <c r="F4" s="95" t="s">
        <v>524</v>
      </c>
      <c r="G4" s="95" t="s">
        <v>179</v>
      </c>
      <c r="H4" s="95" t="s">
        <v>179</v>
      </c>
      <c r="I4" s="65">
        <v>3.0</v>
      </c>
      <c r="J4" s="91" t="s">
        <v>552</v>
      </c>
      <c r="K4" s="91" t="s">
        <v>126</v>
      </c>
      <c r="L4" s="95" t="s">
        <v>179</v>
      </c>
      <c r="M4" s="18">
        <v>1.0</v>
      </c>
      <c r="N4" s="91" t="s">
        <v>533</v>
      </c>
      <c r="O4" s="91" t="s">
        <v>126</v>
      </c>
      <c r="P4" s="93" t="s">
        <v>516</v>
      </c>
      <c r="Q4" s="18">
        <v>2.0</v>
      </c>
    </row>
    <row r="5">
      <c r="A5" s="110" t="s">
        <v>125</v>
      </c>
      <c r="B5" s="91" t="s">
        <v>533</v>
      </c>
      <c r="C5" s="91" t="s">
        <v>126</v>
      </c>
      <c r="D5" s="93" t="s">
        <v>516</v>
      </c>
      <c r="E5" s="110">
        <v>3.0</v>
      </c>
      <c r="F5" s="95" t="s">
        <v>524</v>
      </c>
      <c r="G5" s="95" t="s">
        <v>179</v>
      </c>
      <c r="H5" s="95" t="s">
        <v>179</v>
      </c>
      <c r="I5" s="65">
        <v>2.0</v>
      </c>
      <c r="J5" s="91" t="s">
        <v>552</v>
      </c>
      <c r="K5" s="91" t="s">
        <v>126</v>
      </c>
      <c r="L5" s="91" t="s">
        <v>126</v>
      </c>
      <c r="M5" s="18">
        <v>2.0</v>
      </c>
      <c r="N5" s="91" t="s">
        <v>533</v>
      </c>
      <c r="O5" s="91" t="s">
        <v>126</v>
      </c>
      <c r="P5" s="91" t="s">
        <v>126</v>
      </c>
      <c r="Q5" s="18">
        <v>3.0</v>
      </c>
    </row>
    <row r="6">
      <c r="A6" s="110" t="s">
        <v>508</v>
      </c>
      <c r="B6" s="91" t="s">
        <v>533</v>
      </c>
      <c r="C6" s="91" t="s">
        <v>126</v>
      </c>
      <c r="D6" s="91" t="s">
        <v>126</v>
      </c>
      <c r="E6" s="110">
        <v>5.0</v>
      </c>
      <c r="F6" s="95" t="s">
        <v>524</v>
      </c>
      <c r="G6" s="95" t="s">
        <v>179</v>
      </c>
      <c r="H6" s="95" t="s">
        <v>179</v>
      </c>
      <c r="I6" s="65">
        <v>3.0</v>
      </c>
      <c r="J6" s="91" t="s">
        <v>552</v>
      </c>
      <c r="K6" s="91" t="s">
        <v>126</v>
      </c>
      <c r="L6" s="91" t="s">
        <v>126</v>
      </c>
      <c r="M6" s="18">
        <v>4.0</v>
      </c>
      <c r="N6" s="91" t="s">
        <v>533</v>
      </c>
      <c r="O6" s="91" t="s">
        <v>126</v>
      </c>
      <c r="P6" s="93" t="s">
        <v>516</v>
      </c>
      <c r="Q6" s="18">
        <v>5.0</v>
      </c>
    </row>
    <row r="7">
      <c r="A7" s="110" t="s">
        <v>509</v>
      </c>
      <c r="B7" s="91" t="s">
        <v>533</v>
      </c>
      <c r="C7" s="91" t="s">
        <v>126</v>
      </c>
      <c r="D7" s="95" t="s">
        <v>179</v>
      </c>
      <c r="E7" s="110">
        <v>3.0</v>
      </c>
      <c r="F7" s="95" t="s">
        <v>524</v>
      </c>
      <c r="G7" s="95" t="s">
        <v>179</v>
      </c>
      <c r="H7" s="91" t="s">
        <v>126</v>
      </c>
      <c r="I7" s="65">
        <v>2.0</v>
      </c>
      <c r="J7" s="91" t="s">
        <v>552</v>
      </c>
      <c r="K7" s="91" t="s">
        <v>126</v>
      </c>
      <c r="L7" s="95" t="s">
        <v>179</v>
      </c>
      <c r="M7" s="18">
        <v>3.0</v>
      </c>
      <c r="N7" s="91" t="s">
        <v>533</v>
      </c>
      <c r="O7" s="91" t="s">
        <v>126</v>
      </c>
      <c r="P7" s="91" t="s">
        <v>126</v>
      </c>
      <c r="Q7" s="18">
        <v>3.0</v>
      </c>
    </row>
    <row r="8">
      <c r="A8" s="110" t="s">
        <v>510</v>
      </c>
      <c r="B8" s="91" t="s">
        <v>533</v>
      </c>
      <c r="C8" s="91" t="s">
        <v>126</v>
      </c>
      <c r="D8" s="91" t="s">
        <v>126</v>
      </c>
      <c r="E8" s="110">
        <v>2.0</v>
      </c>
      <c r="F8" s="95" t="s">
        <v>524</v>
      </c>
      <c r="G8" s="95" t="s">
        <v>179</v>
      </c>
      <c r="H8" s="95" t="s">
        <v>179</v>
      </c>
      <c r="I8" s="65">
        <v>3.0</v>
      </c>
      <c r="J8" s="91" t="s">
        <v>552</v>
      </c>
      <c r="K8" s="91" t="s">
        <v>126</v>
      </c>
      <c r="L8" s="91" t="s">
        <v>126</v>
      </c>
      <c r="M8" s="18">
        <v>2.0</v>
      </c>
      <c r="N8" s="91" t="s">
        <v>533</v>
      </c>
      <c r="O8" s="91" t="s">
        <v>126</v>
      </c>
      <c r="P8" s="91" t="s">
        <v>126</v>
      </c>
      <c r="Q8" s="18">
        <v>2.0</v>
      </c>
    </row>
    <row r="9">
      <c r="A9" s="110" t="s">
        <v>511</v>
      </c>
      <c r="B9" s="91" t="s">
        <v>533</v>
      </c>
      <c r="C9" s="91" t="s">
        <v>126</v>
      </c>
      <c r="D9" s="91" t="s">
        <v>126</v>
      </c>
      <c r="E9" s="110">
        <v>3.0</v>
      </c>
      <c r="F9" s="95" t="s">
        <v>524</v>
      </c>
      <c r="G9" s="95" t="s">
        <v>179</v>
      </c>
      <c r="H9" s="95" t="s">
        <v>179</v>
      </c>
      <c r="I9" s="65">
        <v>2.0</v>
      </c>
      <c r="J9" s="91" t="s">
        <v>552</v>
      </c>
      <c r="K9" s="91" t="s">
        <v>126</v>
      </c>
      <c r="L9" s="91" t="s">
        <v>126</v>
      </c>
      <c r="M9" s="18">
        <v>3.0</v>
      </c>
      <c r="N9" s="91" t="s">
        <v>533</v>
      </c>
      <c r="O9" s="91" t="s">
        <v>126</v>
      </c>
      <c r="P9" s="91" t="s">
        <v>126</v>
      </c>
      <c r="Q9" s="18">
        <v>5.0</v>
      </c>
    </row>
    <row r="10">
      <c r="A10" s="110" t="s">
        <v>11</v>
      </c>
      <c r="B10" s="91" t="s">
        <v>533</v>
      </c>
      <c r="C10" s="91" t="s">
        <v>126</v>
      </c>
      <c r="D10" s="91" t="s">
        <v>126</v>
      </c>
      <c r="E10" s="110">
        <v>4.0</v>
      </c>
      <c r="F10" s="95" t="s">
        <v>524</v>
      </c>
      <c r="G10" s="95" t="s">
        <v>179</v>
      </c>
      <c r="H10" s="95" t="s">
        <v>179</v>
      </c>
      <c r="I10" s="65">
        <v>2.0</v>
      </c>
      <c r="J10" s="91" t="s">
        <v>552</v>
      </c>
      <c r="K10" s="91" t="s">
        <v>126</v>
      </c>
      <c r="L10" s="91" t="s">
        <v>126</v>
      </c>
      <c r="M10" s="18">
        <v>2.0</v>
      </c>
      <c r="N10" s="91" t="s">
        <v>533</v>
      </c>
      <c r="O10" s="91" t="s">
        <v>126</v>
      </c>
      <c r="P10" s="91" t="s">
        <v>126</v>
      </c>
      <c r="Q10" s="18">
        <v>4.0</v>
      </c>
    </row>
    <row r="11">
      <c r="A11" s="112"/>
      <c r="B11" s="112"/>
      <c r="C11" s="112"/>
      <c r="D11" s="112"/>
      <c r="E11" s="112"/>
      <c r="F11" s="112"/>
    </row>
    <row r="13"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</row>
    <row r="14">
      <c r="B14" s="40"/>
      <c r="C14" s="40"/>
      <c r="D14" s="40"/>
      <c r="E14" s="40"/>
      <c r="F14" s="40"/>
      <c r="G14" s="40"/>
      <c r="H14" s="40"/>
      <c r="I14" s="40"/>
      <c r="J14" s="43"/>
      <c r="K14" s="43"/>
      <c r="L14" s="43"/>
      <c r="M14" s="43"/>
      <c r="N14" s="43"/>
      <c r="O14" s="43"/>
      <c r="P14" s="43"/>
      <c r="Q14" s="43"/>
      <c r="R14" s="43"/>
      <c r="S14" s="43"/>
    </row>
    <row r="15">
      <c r="B15" s="40"/>
      <c r="C15" s="43"/>
      <c r="D15" s="43"/>
      <c r="E15" s="43"/>
      <c r="F15" s="43"/>
      <c r="G15" s="43"/>
      <c r="H15" s="43"/>
      <c r="I15" s="43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>
      <c r="B16" s="40"/>
      <c r="C16" s="40"/>
      <c r="D16" s="40"/>
      <c r="E16" s="40"/>
      <c r="F16" s="40"/>
      <c r="G16" s="40"/>
      <c r="H16" s="40"/>
      <c r="I16" s="40"/>
      <c r="J16" s="43"/>
      <c r="K16" s="43"/>
      <c r="L16" s="43"/>
      <c r="M16" s="43"/>
      <c r="N16" s="43"/>
      <c r="O16" s="43"/>
      <c r="P16" s="43"/>
      <c r="Q16" s="43"/>
      <c r="R16" s="113"/>
      <c r="S16" s="113"/>
    </row>
    <row r="17">
      <c r="B17" s="40"/>
      <c r="C17" s="43"/>
      <c r="D17" s="43"/>
      <c r="E17" s="43"/>
      <c r="F17" s="43"/>
      <c r="G17" s="43"/>
      <c r="H17" s="43"/>
      <c r="I17" s="43"/>
      <c r="J17" s="40"/>
      <c r="K17" s="40"/>
      <c r="L17" s="40"/>
      <c r="M17" s="40"/>
      <c r="N17" s="40"/>
      <c r="O17" s="40"/>
      <c r="P17" s="40"/>
      <c r="Q17" s="40"/>
      <c r="R17" s="40"/>
      <c r="S17" s="40"/>
    </row>
    <row r="18">
      <c r="B18" s="40"/>
      <c r="C18" s="40"/>
      <c r="D18" s="40"/>
      <c r="E18" s="40"/>
      <c r="F18" s="40"/>
      <c r="G18" s="40"/>
      <c r="H18" s="40"/>
      <c r="I18" s="40"/>
      <c r="J18" s="43"/>
      <c r="K18" s="43"/>
      <c r="L18" s="43"/>
      <c r="M18" s="43"/>
      <c r="N18" s="43"/>
      <c r="O18" s="43"/>
      <c r="P18" s="43"/>
      <c r="Q18" s="43"/>
      <c r="R18" s="43"/>
      <c r="S18" s="43"/>
    </row>
    <row r="19">
      <c r="B19" s="40"/>
      <c r="C19" s="43"/>
      <c r="D19" s="43"/>
      <c r="E19" s="43"/>
      <c r="F19" s="43"/>
      <c r="G19" s="43"/>
      <c r="H19" s="43"/>
      <c r="I19" s="43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</row>
    <row r="21">
      <c r="B21" s="40"/>
      <c r="C21" s="43"/>
      <c r="D21" s="43"/>
      <c r="E21" s="43"/>
      <c r="F21" s="43"/>
      <c r="G21" s="43"/>
      <c r="H21" s="43"/>
      <c r="I21" s="43"/>
      <c r="J21" s="43"/>
      <c r="K21" s="113"/>
      <c r="L21" s="11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0"/>
      <c r="B1" s="40"/>
      <c r="C1" s="40" t="s">
        <v>137</v>
      </c>
      <c r="D1" s="40" t="s">
        <v>100</v>
      </c>
      <c r="E1" s="40" t="s">
        <v>125</v>
      </c>
      <c r="F1" s="40" t="s">
        <v>508</v>
      </c>
      <c r="G1" s="40" t="s">
        <v>509</v>
      </c>
      <c r="H1" s="40" t="s">
        <v>510</v>
      </c>
      <c r="I1" s="40" t="s">
        <v>511</v>
      </c>
      <c r="J1" s="40" t="s">
        <v>11</v>
      </c>
      <c r="K1" s="40"/>
      <c r="L1" s="40"/>
      <c r="M1" s="40"/>
      <c r="N1" s="40" t="s">
        <v>527</v>
      </c>
      <c r="O1" s="40" t="s">
        <v>9</v>
      </c>
      <c r="P1" s="40" t="s">
        <v>19</v>
      </c>
      <c r="Q1" s="40" t="s">
        <v>7</v>
      </c>
      <c r="R1" s="40" t="s">
        <v>10</v>
      </c>
      <c r="S1" s="40" t="s">
        <v>140</v>
      </c>
      <c r="T1" s="40" t="s">
        <v>580</v>
      </c>
      <c r="U1" s="40" t="s">
        <v>14</v>
      </c>
    </row>
    <row r="2">
      <c r="A2" s="40" t="s">
        <v>514</v>
      </c>
      <c r="B2" s="40" t="s">
        <v>515</v>
      </c>
      <c r="C2" s="91" t="s">
        <v>126</v>
      </c>
      <c r="D2" s="91" t="s">
        <v>126</v>
      </c>
      <c r="E2" s="93" t="s">
        <v>516</v>
      </c>
      <c r="F2" s="91" t="s">
        <v>126</v>
      </c>
      <c r="G2" s="95" t="s">
        <v>179</v>
      </c>
      <c r="H2" s="91" t="s">
        <v>126</v>
      </c>
      <c r="I2" s="91" t="s">
        <v>126</v>
      </c>
      <c r="J2" s="91" t="s">
        <v>126</v>
      </c>
      <c r="K2" s="40"/>
      <c r="L2" s="40" t="s">
        <v>514</v>
      </c>
      <c r="M2" s="40" t="s">
        <v>581</v>
      </c>
      <c r="N2" s="91" t="s">
        <v>126</v>
      </c>
      <c r="O2" s="91" t="s">
        <v>126</v>
      </c>
      <c r="P2" s="91" t="s">
        <v>126</v>
      </c>
      <c r="Q2" s="91" t="s">
        <v>126</v>
      </c>
      <c r="R2" s="91" t="s">
        <v>126</v>
      </c>
      <c r="S2" s="91" t="s">
        <v>126</v>
      </c>
      <c r="T2" s="91" t="s">
        <v>126</v>
      </c>
      <c r="U2" s="91" t="s">
        <v>126</v>
      </c>
    </row>
    <row r="3">
      <c r="A3" s="40" t="s">
        <v>518</v>
      </c>
      <c r="B3" s="40" t="s">
        <v>519</v>
      </c>
      <c r="C3" s="43">
        <v>3.0</v>
      </c>
      <c r="D3" s="43">
        <v>2.0</v>
      </c>
      <c r="E3" s="43">
        <v>3.0</v>
      </c>
      <c r="F3" s="43">
        <v>5.0</v>
      </c>
      <c r="G3" s="43">
        <v>3.0</v>
      </c>
      <c r="H3" s="43">
        <v>2.0</v>
      </c>
      <c r="I3" s="43">
        <v>3.0</v>
      </c>
      <c r="J3" s="43">
        <v>4.0</v>
      </c>
      <c r="K3" s="40"/>
      <c r="L3" s="40" t="s">
        <v>582</v>
      </c>
      <c r="M3" s="40" t="s">
        <v>519</v>
      </c>
      <c r="N3" s="115">
        <v>3.0</v>
      </c>
      <c r="O3" s="115">
        <v>3.0</v>
      </c>
      <c r="P3" s="115">
        <v>3.0</v>
      </c>
      <c r="Q3" s="115">
        <v>4.0</v>
      </c>
      <c r="R3" s="115">
        <v>1.0</v>
      </c>
      <c r="S3" s="115">
        <v>3.0</v>
      </c>
      <c r="T3" s="115">
        <v>3.0</v>
      </c>
      <c r="U3" s="115">
        <v>2.0</v>
      </c>
    </row>
    <row r="4">
      <c r="A4" s="40" t="s">
        <v>531</v>
      </c>
      <c r="B4" s="40" t="s">
        <v>532</v>
      </c>
      <c r="C4" s="91" t="s">
        <v>126</v>
      </c>
      <c r="D4" s="91" t="s">
        <v>126</v>
      </c>
      <c r="E4" s="91" t="s">
        <v>126</v>
      </c>
      <c r="F4" s="91" t="s">
        <v>126</v>
      </c>
      <c r="G4" s="91" t="s">
        <v>126</v>
      </c>
      <c r="H4" s="91" t="s">
        <v>126</v>
      </c>
      <c r="I4" s="91" t="s">
        <v>126</v>
      </c>
      <c r="J4" s="91" t="s">
        <v>126</v>
      </c>
      <c r="K4" s="40"/>
      <c r="L4" s="40"/>
      <c r="M4" s="40" t="s">
        <v>532</v>
      </c>
      <c r="N4" s="116" t="s">
        <v>126</v>
      </c>
      <c r="O4" s="116" t="s">
        <v>126</v>
      </c>
      <c r="P4" s="116" t="s">
        <v>126</v>
      </c>
      <c r="Q4" s="116" t="s">
        <v>126</v>
      </c>
      <c r="R4" s="116" t="s">
        <v>126</v>
      </c>
      <c r="S4" s="116" t="s">
        <v>126</v>
      </c>
      <c r="T4" s="116" t="s">
        <v>126</v>
      </c>
      <c r="U4" s="116" t="s">
        <v>126</v>
      </c>
    </row>
    <row r="5">
      <c r="A5" s="100"/>
      <c r="B5" s="100"/>
      <c r="C5" s="102">
        <v>1.0</v>
      </c>
      <c r="D5" s="102">
        <v>1.0</v>
      </c>
      <c r="E5" s="102">
        <v>0.0</v>
      </c>
      <c r="F5" s="102">
        <v>1.0</v>
      </c>
      <c r="G5" s="102">
        <v>0.0</v>
      </c>
      <c r="H5" s="102">
        <v>1.0</v>
      </c>
      <c r="I5" s="102">
        <v>1.0</v>
      </c>
      <c r="J5" s="102">
        <v>1.0</v>
      </c>
      <c r="K5" s="40"/>
      <c r="L5" s="100"/>
      <c r="M5" s="100"/>
      <c r="N5" s="102">
        <v>1.0</v>
      </c>
      <c r="O5" s="102">
        <v>1.0</v>
      </c>
      <c r="P5" s="102">
        <v>1.0</v>
      </c>
      <c r="Q5" s="102">
        <v>1.0</v>
      </c>
      <c r="R5" s="102">
        <v>1.0</v>
      </c>
      <c r="S5" s="102">
        <v>1.0</v>
      </c>
      <c r="T5" s="102">
        <v>1.0</v>
      </c>
      <c r="U5" s="102">
        <v>1.0</v>
      </c>
    </row>
    <row r="6">
      <c r="A6" s="40"/>
      <c r="B6" s="40" t="s">
        <v>546</v>
      </c>
      <c r="C6" s="95" t="s">
        <v>179</v>
      </c>
      <c r="D6" s="95" t="s">
        <v>179</v>
      </c>
      <c r="E6" s="95" t="s">
        <v>179</v>
      </c>
      <c r="F6" s="95" t="s">
        <v>179</v>
      </c>
      <c r="G6" s="91" t="s">
        <v>126</v>
      </c>
      <c r="H6" s="95" t="s">
        <v>179</v>
      </c>
      <c r="I6" s="95" t="s">
        <v>179</v>
      </c>
      <c r="J6" s="95" t="s">
        <v>179</v>
      </c>
      <c r="K6" s="40"/>
      <c r="L6" s="40"/>
      <c r="M6" s="40" t="s">
        <v>562</v>
      </c>
      <c r="N6" s="95" t="s">
        <v>179</v>
      </c>
      <c r="O6" s="95" t="s">
        <v>179</v>
      </c>
      <c r="P6" s="95" t="s">
        <v>179</v>
      </c>
      <c r="Q6" s="95" t="s">
        <v>179</v>
      </c>
      <c r="R6" s="95" t="s">
        <v>179</v>
      </c>
      <c r="S6" s="91" t="s">
        <v>126</v>
      </c>
      <c r="T6" s="95" t="s">
        <v>179</v>
      </c>
      <c r="U6" s="95" t="s">
        <v>179</v>
      </c>
    </row>
    <row r="7">
      <c r="A7" s="40"/>
      <c r="B7" s="40" t="s">
        <v>547</v>
      </c>
      <c r="C7" s="43">
        <v>4.0</v>
      </c>
      <c r="D7" s="43">
        <v>3.0</v>
      </c>
      <c r="E7" s="43">
        <v>2.0</v>
      </c>
      <c r="F7" s="43">
        <v>3.0</v>
      </c>
      <c r="G7" s="43">
        <v>2.0</v>
      </c>
      <c r="H7" s="43">
        <v>3.0</v>
      </c>
      <c r="I7" s="43">
        <v>2.0</v>
      </c>
      <c r="J7" s="43">
        <v>2.0</v>
      </c>
      <c r="K7" s="40"/>
      <c r="L7" s="40"/>
      <c r="M7" s="40" t="s">
        <v>547</v>
      </c>
      <c r="N7" s="115">
        <v>2.0</v>
      </c>
      <c r="O7" s="115">
        <v>2.0</v>
      </c>
      <c r="P7" s="115">
        <v>3.0</v>
      </c>
      <c r="Q7" s="115">
        <v>3.0</v>
      </c>
      <c r="R7" s="115">
        <v>3.0</v>
      </c>
      <c r="S7" s="115">
        <v>2.0</v>
      </c>
      <c r="T7" s="115">
        <v>2.0</v>
      </c>
      <c r="U7" s="115">
        <v>4.0</v>
      </c>
    </row>
    <row r="8">
      <c r="A8" s="40"/>
      <c r="B8" s="40" t="s">
        <v>548</v>
      </c>
      <c r="C8" s="95" t="s">
        <v>179</v>
      </c>
      <c r="D8" s="95" t="s">
        <v>179</v>
      </c>
      <c r="E8" s="95" t="s">
        <v>179</v>
      </c>
      <c r="F8" s="95" t="s">
        <v>179</v>
      </c>
      <c r="G8" s="95" t="s">
        <v>179</v>
      </c>
      <c r="H8" s="95" t="s">
        <v>179</v>
      </c>
      <c r="I8" s="95" t="s">
        <v>179</v>
      </c>
      <c r="J8" s="95" t="s">
        <v>179</v>
      </c>
      <c r="K8" s="40"/>
      <c r="L8" s="40"/>
      <c r="M8" s="40" t="s">
        <v>548</v>
      </c>
      <c r="N8" s="95" t="s">
        <v>179</v>
      </c>
      <c r="O8" s="95" t="s">
        <v>179</v>
      </c>
      <c r="P8" s="95" t="s">
        <v>179</v>
      </c>
      <c r="Q8" s="95" t="s">
        <v>179</v>
      </c>
      <c r="R8" s="95" t="s">
        <v>179</v>
      </c>
      <c r="S8" s="95" t="s">
        <v>179</v>
      </c>
      <c r="T8" s="95" t="s">
        <v>179</v>
      </c>
      <c r="U8" s="95" t="s">
        <v>179</v>
      </c>
    </row>
    <row r="9">
      <c r="A9" s="100"/>
      <c r="B9" s="100"/>
      <c r="C9" s="102">
        <v>1.0</v>
      </c>
      <c r="D9" s="102">
        <v>1.0</v>
      </c>
      <c r="E9" s="102">
        <v>1.0</v>
      </c>
      <c r="F9" s="102">
        <v>1.0</v>
      </c>
      <c r="G9" s="102">
        <v>0.0</v>
      </c>
      <c r="H9" s="102">
        <v>1.0</v>
      </c>
      <c r="I9" s="102">
        <v>1.0</v>
      </c>
      <c r="J9" s="102">
        <v>1.0</v>
      </c>
      <c r="K9" s="40"/>
      <c r="L9" s="100"/>
      <c r="M9" s="100"/>
      <c r="N9" s="102">
        <v>1.0</v>
      </c>
      <c r="O9" s="102">
        <v>1.0</v>
      </c>
      <c r="P9" s="102">
        <v>1.0</v>
      </c>
      <c r="Q9" s="102">
        <v>1.0</v>
      </c>
      <c r="R9" s="102">
        <v>1.0</v>
      </c>
      <c r="S9" s="102">
        <v>0.0</v>
      </c>
      <c r="T9" s="102">
        <v>1.0</v>
      </c>
      <c r="U9" s="102">
        <v>1.0</v>
      </c>
    </row>
    <row r="10">
      <c r="A10" s="40" t="s">
        <v>549</v>
      </c>
      <c r="B10" s="40" t="s">
        <v>550</v>
      </c>
      <c r="C10" s="91" t="s">
        <v>126</v>
      </c>
      <c r="D10" s="95" t="s">
        <v>179</v>
      </c>
      <c r="E10" s="91" t="s">
        <v>126</v>
      </c>
      <c r="F10" s="91" t="s">
        <v>126</v>
      </c>
      <c r="G10" s="95" t="s">
        <v>179</v>
      </c>
      <c r="H10" s="91" t="s">
        <v>126</v>
      </c>
      <c r="I10" s="91" t="s">
        <v>126</v>
      </c>
      <c r="J10" s="91" t="s">
        <v>126</v>
      </c>
      <c r="K10" s="40"/>
      <c r="L10" s="40" t="s">
        <v>549</v>
      </c>
      <c r="M10" s="40" t="s">
        <v>573</v>
      </c>
      <c r="N10" s="93" t="s">
        <v>516</v>
      </c>
      <c r="O10" s="91" t="s">
        <v>126</v>
      </c>
      <c r="P10" s="93" t="s">
        <v>516</v>
      </c>
      <c r="Q10" s="91" t="s">
        <v>126</v>
      </c>
      <c r="R10" s="91" t="s">
        <v>126</v>
      </c>
      <c r="S10" s="91" t="s">
        <v>126</v>
      </c>
      <c r="T10" s="91" t="s">
        <v>126</v>
      </c>
      <c r="U10" s="93" t="s">
        <v>516</v>
      </c>
    </row>
    <row r="11">
      <c r="A11" s="40" t="s">
        <v>551</v>
      </c>
      <c r="B11" s="40" t="s">
        <v>519</v>
      </c>
      <c r="C11" s="43">
        <v>1.0</v>
      </c>
      <c r="D11" s="43">
        <v>1.0</v>
      </c>
      <c r="E11" s="43">
        <v>2.0</v>
      </c>
      <c r="F11" s="43">
        <v>4.0</v>
      </c>
      <c r="G11" s="43">
        <v>3.0</v>
      </c>
      <c r="H11" s="43">
        <v>2.0</v>
      </c>
      <c r="I11" s="43">
        <v>3.0</v>
      </c>
      <c r="J11" s="43">
        <v>2.0</v>
      </c>
      <c r="K11" s="40"/>
      <c r="L11" s="40" t="s">
        <v>583</v>
      </c>
      <c r="M11" s="40" t="s">
        <v>519</v>
      </c>
      <c r="N11" s="115">
        <v>3.0</v>
      </c>
      <c r="O11" s="115">
        <v>4.0</v>
      </c>
      <c r="P11" s="115">
        <v>4.0</v>
      </c>
      <c r="Q11" s="115">
        <v>0.0</v>
      </c>
      <c r="R11" s="115">
        <v>3.0</v>
      </c>
      <c r="S11" s="43">
        <v>4.0</v>
      </c>
      <c r="T11" s="115">
        <v>2.0</v>
      </c>
      <c r="U11" s="115">
        <v>4.0</v>
      </c>
    </row>
    <row r="12">
      <c r="A12" s="40"/>
      <c r="B12" s="40" t="s">
        <v>532</v>
      </c>
      <c r="C12" s="91" t="s">
        <v>126</v>
      </c>
      <c r="D12" s="91" t="s">
        <v>126</v>
      </c>
      <c r="E12" s="91" t="s">
        <v>126</v>
      </c>
      <c r="F12" s="91" t="s">
        <v>126</v>
      </c>
      <c r="G12" s="91" t="s">
        <v>126</v>
      </c>
      <c r="H12" s="91" t="s">
        <v>126</v>
      </c>
      <c r="I12" s="91" t="s">
        <v>126</v>
      </c>
      <c r="J12" s="91" t="s">
        <v>126</v>
      </c>
      <c r="K12" s="40"/>
      <c r="L12" s="40"/>
      <c r="M12" s="40" t="s">
        <v>532</v>
      </c>
      <c r="N12" s="91" t="s">
        <v>126</v>
      </c>
      <c r="O12" s="91" t="s">
        <v>126</v>
      </c>
      <c r="P12" s="91" t="s">
        <v>126</v>
      </c>
      <c r="Q12" s="91" t="s">
        <v>126</v>
      </c>
      <c r="R12" s="91" t="s">
        <v>126</v>
      </c>
      <c r="S12" s="91" t="s">
        <v>126</v>
      </c>
      <c r="T12" s="91" t="s">
        <v>126</v>
      </c>
      <c r="U12" s="91" t="s">
        <v>126</v>
      </c>
    </row>
    <row r="13">
      <c r="A13" s="100"/>
      <c r="B13" s="100"/>
      <c r="C13" s="102">
        <v>1.0</v>
      </c>
      <c r="D13" s="102">
        <v>0.0</v>
      </c>
      <c r="E13" s="102">
        <v>1.0</v>
      </c>
      <c r="F13" s="102">
        <v>1.0</v>
      </c>
      <c r="G13" s="102">
        <v>0.0</v>
      </c>
      <c r="H13" s="102">
        <v>1.0</v>
      </c>
      <c r="I13" s="102">
        <v>1.0</v>
      </c>
      <c r="J13" s="102">
        <v>1.0</v>
      </c>
      <c r="K13" s="40"/>
      <c r="L13" s="100"/>
      <c r="M13" s="100"/>
      <c r="N13" s="102">
        <v>0.0</v>
      </c>
      <c r="O13" s="102">
        <v>1.0</v>
      </c>
      <c r="P13" s="102">
        <v>0.0</v>
      </c>
      <c r="Q13" s="102">
        <v>1.0</v>
      </c>
      <c r="R13" s="102">
        <v>1.0</v>
      </c>
      <c r="S13" s="102">
        <v>1.0</v>
      </c>
      <c r="T13" s="102">
        <v>1.0</v>
      </c>
      <c r="U13" s="102">
        <v>0.0</v>
      </c>
    </row>
    <row r="14">
      <c r="A14" s="40"/>
      <c r="B14" s="40" t="s">
        <v>553</v>
      </c>
      <c r="C14" s="91" t="s">
        <v>126</v>
      </c>
      <c r="D14" s="93" t="s">
        <v>516</v>
      </c>
      <c r="E14" s="91" t="s">
        <v>126</v>
      </c>
      <c r="F14" s="93" t="s">
        <v>516</v>
      </c>
      <c r="G14" s="91" t="s">
        <v>126</v>
      </c>
      <c r="H14" s="91" t="s">
        <v>126</v>
      </c>
      <c r="I14" s="91" t="s">
        <v>126</v>
      </c>
      <c r="J14" s="91" t="s">
        <v>126</v>
      </c>
      <c r="K14" s="40"/>
      <c r="L14" s="40"/>
      <c r="M14" s="40" t="s">
        <v>586</v>
      </c>
      <c r="N14" s="95" t="s">
        <v>179</v>
      </c>
      <c r="O14" s="95" t="s">
        <v>179</v>
      </c>
      <c r="P14" s="95" t="s">
        <v>179</v>
      </c>
      <c r="Q14" s="95" t="s">
        <v>179</v>
      </c>
      <c r="R14" s="95" t="s">
        <v>179</v>
      </c>
      <c r="S14" s="95" t="s">
        <v>179</v>
      </c>
      <c r="T14" s="95" t="s">
        <v>179</v>
      </c>
      <c r="U14" s="95" t="s">
        <v>179</v>
      </c>
    </row>
    <row r="15">
      <c r="A15" s="40"/>
      <c r="B15" s="40" t="s">
        <v>547</v>
      </c>
      <c r="C15" s="43">
        <v>2.0</v>
      </c>
      <c r="D15" s="43">
        <v>2.0</v>
      </c>
      <c r="E15" s="43">
        <v>3.0</v>
      </c>
      <c r="F15" s="43">
        <v>5.0</v>
      </c>
      <c r="G15" s="43">
        <v>3.0</v>
      </c>
      <c r="H15" s="43">
        <v>2.0</v>
      </c>
      <c r="I15" s="43">
        <v>5.0</v>
      </c>
      <c r="J15" s="43">
        <v>4.0</v>
      </c>
      <c r="K15" s="40"/>
      <c r="L15" s="40"/>
      <c r="M15" s="40" t="s">
        <v>547</v>
      </c>
      <c r="N15" s="115">
        <v>2.0</v>
      </c>
      <c r="O15" s="115">
        <v>5.0</v>
      </c>
      <c r="P15" s="115">
        <v>4.0</v>
      </c>
      <c r="Q15" s="115">
        <v>3.0</v>
      </c>
      <c r="R15" s="115">
        <v>2.0</v>
      </c>
      <c r="S15" s="43">
        <v>4.0</v>
      </c>
      <c r="T15" s="115">
        <v>2.0</v>
      </c>
      <c r="U15" s="115">
        <v>1.0</v>
      </c>
    </row>
    <row r="16">
      <c r="A16" s="40"/>
      <c r="B16" s="40" t="s">
        <v>548</v>
      </c>
      <c r="C16" s="91" t="s">
        <v>126</v>
      </c>
      <c r="D16" s="91" t="s">
        <v>126</v>
      </c>
      <c r="E16" s="91" t="s">
        <v>126</v>
      </c>
      <c r="F16" s="91" t="s">
        <v>126</v>
      </c>
      <c r="G16" s="91" t="s">
        <v>126</v>
      </c>
      <c r="H16" s="91" t="s">
        <v>126</v>
      </c>
      <c r="I16" s="91" t="s">
        <v>126</v>
      </c>
      <c r="J16" s="91" t="s">
        <v>126</v>
      </c>
      <c r="K16" s="40"/>
      <c r="L16" s="40"/>
      <c r="M16" s="40" t="s">
        <v>548</v>
      </c>
      <c r="N16" s="95" t="s">
        <v>179</v>
      </c>
      <c r="O16" s="95" t="s">
        <v>179</v>
      </c>
      <c r="P16" s="95" t="s">
        <v>179</v>
      </c>
      <c r="Q16" s="95" t="s">
        <v>179</v>
      </c>
      <c r="R16" s="95" t="s">
        <v>179</v>
      </c>
      <c r="S16" s="95" t="s">
        <v>179</v>
      </c>
      <c r="T16" s="95" t="s">
        <v>179</v>
      </c>
      <c r="U16" s="95" t="s">
        <v>179</v>
      </c>
    </row>
    <row r="17">
      <c r="A17" s="100"/>
      <c r="B17" s="100"/>
      <c r="C17" s="102">
        <v>1.0</v>
      </c>
      <c r="D17" s="102">
        <v>0.0</v>
      </c>
      <c r="E17" s="102">
        <v>1.0</v>
      </c>
      <c r="F17" s="102">
        <v>0.0</v>
      </c>
      <c r="G17" s="102">
        <v>1.0</v>
      </c>
      <c r="H17" s="102">
        <v>1.0</v>
      </c>
      <c r="I17" s="102">
        <v>1.0</v>
      </c>
      <c r="J17" s="102">
        <v>1.0</v>
      </c>
      <c r="K17" s="40"/>
      <c r="L17" s="100"/>
      <c r="M17" s="100"/>
      <c r="N17" s="102">
        <v>1.0</v>
      </c>
      <c r="O17" s="102">
        <v>1.0</v>
      </c>
      <c r="P17" s="102">
        <v>1.0</v>
      </c>
      <c r="Q17" s="102">
        <v>1.0</v>
      </c>
      <c r="R17" s="102">
        <v>1.0</v>
      </c>
      <c r="S17" s="102">
        <v>1.0</v>
      </c>
      <c r="T17" s="102">
        <v>1.0</v>
      </c>
      <c r="U17" s="102">
        <v>1.0</v>
      </c>
    </row>
    <row r="18">
      <c r="A18" s="40" t="s">
        <v>554</v>
      </c>
      <c r="B18" s="40" t="s">
        <v>555</v>
      </c>
      <c r="C18" s="95" t="s">
        <v>179</v>
      </c>
      <c r="D18" s="91" t="s">
        <v>126</v>
      </c>
      <c r="E18" s="95" t="s">
        <v>179</v>
      </c>
      <c r="F18" s="95" t="s">
        <v>179</v>
      </c>
      <c r="G18" s="95" t="s">
        <v>179</v>
      </c>
      <c r="H18" s="95" t="s">
        <v>179</v>
      </c>
      <c r="I18" s="95" t="s">
        <v>179</v>
      </c>
      <c r="J18" s="91" t="s">
        <v>126</v>
      </c>
      <c r="K18" s="40"/>
      <c r="L18" s="40" t="s">
        <v>554</v>
      </c>
      <c r="M18" s="40" t="s">
        <v>587</v>
      </c>
      <c r="N18" s="91" t="s">
        <v>126</v>
      </c>
      <c r="O18" s="91" t="s">
        <v>126</v>
      </c>
      <c r="P18" s="95" t="s">
        <v>179</v>
      </c>
      <c r="Q18" s="95" t="s">
        <v>179</v>
      </c>
      <c r="R18" s="95" t="s">
        <v>179</v>
      </c>
      <c r="S18" s="91" t="s">
        <v>126</v>
      </c>
      <c r="T18" s="95" t="s">
        <v>179</v>
      </c>
      <c r="U18" s="95" t="s">
        <v>179</v>
      </c>
    </row>
    <row r="19">
      <c r="A19" s="40" t="s">
        <v>556</v>
      </c>
      <c r="B19" s="40" t="s">
        <v>519</v>
      </c>
      <c r="C19" s="43">
        <v>3.0</v>
      </c>
      <c r="D19" s="43">
        <v>1.0</v>
      </c>
      <c r="E19" s="43">
        <v>1.0</v>
      </c>
      <c r="F19" s="43">
        <v>4.0</v>
      </c>
      <c r="G19" s="43">
        <v>4.0</v>
      </c>
      <c r="H19" s="43">
        <v>1.0</v>
      </c>
      <c r="I19" s="43">
        <v>2.0</v>
      </c>
      <c r="J19" s="43">
        <v>4.0</v>
      </c>
      <c r="K19" s="40"/>
      <c r="L19" s="40" t="s">
        <v>588</v>
      </c>
      <c r="M19" s="40" t="s">
        <v>519</v>
      </c>
      <c r="N19" s="115">
        <v>3.0</v>
      </c>
      <c r="O19" s="115">
        <v>2.0</v>
      </c>
      <c r="P19" s="115">
        <v>2.0</v>
      </c>
      <c r="Q19" s="115">
        <v>3.0</v>
      </c>
      <c r="R19" s="115">
        <v>4.0</v>
      </c>
      <c r="S19" s="115">
        <v>0.0</v>
      </c>
      <c r="T19" s="115">
        <v>2.0</v>
      </c>
      <c r="U19" s="115">
        <v>3.0</v>
      </c>
    </row>
    <row r="20">
      <c r="A20" s="40"/>
      <c r="B20" s="40" t="s">
        <v>532</v>
      </c>
      <c r="C20" s="95" t="s">
        <v>179</v>
      </c>
      <c r="D20" s="95" t="s">
        <v>179</v>
      </c>
      <c r="E20" s="95" t="s">
        <v>179</v>
      </c>
      <c r="F20" s="95" t="s">
        <v>179</v>
      </c>
      <c r="G20" s="95" t="s">
        <v>179</v>
      </c>
      <c r="H20" s="95" t="s">
        <v>179</v>
      </c>
      <c r="I20" s="95" t="s">
        <v>179</v>
      </c>
      <c r="J20" s="95" t="s">
        <v>179</v>
      </c>
      <c r="K20" s="40"/>
      <c r="L20" s="40"/>
      <c r="M20" s="40" t="s">
        <v>532</v>
      </c>
      <c r="N20" s="95" t="s">
        <v>179</v>
      </c>
      <c r="O20" s="95" t="s">
        <v>179</v>
      </c>
      <c r="P20" s="95" t="s">
        <v>179</v>
      </c>
      <c r="Q20" s="95" t="s">
        <v>179</v>
      </c>
      <c r="R20" s="95" t="s">
        <v>179</v>
      </c>
      <c r="S20" s="95" t="s">
        <v>179</v>
      </c>
      <c r="T20" s="95" t="s">
        <v>179</v>
      </c>
      <c r="U20" s="95" t="s">
        <v>179</v>
      </c>
    </row>
    <row r="21">
      <c r="A21" s="100"/>
      <c r="B21" s="100"/>
      <c r="C21" s="102">
        <v>1.0</v>
      </c>
      <c r="D21" s="102">
        <v>0.0</v>
      </c>
      <c r="E21" s="102">
        <v>1.0</v>
      </c>
      <c r="F21" s="102">
        <v>1.0</v>
      </c>
      <c r="G21" s="102">
        <v>1.0</v>
      </c>
      <c r="H21" s="102">
        <v>1.0</v>
      </c>
      <c r="I21" s="102">
        <v>1.0</v>
      </c>
      <c r="J21" s="102">
        <v>0.0</v>
      </c>
      <c r="K21" s="40"/>
      <c r="L21" s="100"/>
      <c r="M21" s="100"/>
      <c r="N21" s="102">
        <v>0.0</v>
      </c>
      <c r="O21" s="102">
        <v>0.0</v>
      </c>
      <c r="P21" s="102">
        <v>1.0</v>
      </c>
      <c r="Q21" s="102">
        <v>1.0</v>
      </c>
      <c r="R21" s="102">
        <v>1.0</v>
      </c>
      <c r="S21" s="102">
        <v>0.0</v>
      </c>
      <c r="T21" s="102">
        <v>1.0</v>
      </c>
      <c r="U21" s="102">
        <v>1.0</v>
      </c>
    </row>
    <row r="22">
      <c r="A22" s="40"/>
      <c r="B22" s="40" t="s">
        <v>562</v>
      </c>
      <c r="C22" s="91" t="s">
        <v>126</v>
      </c>
      <c r="D22" s="91" t="s">
        <v>126</v>
      </c>
      <c r="E22" s="95" t="s">
        <v>179</v>
      </c>
      <c r="F22" s="95" t="s">
        <v>179</v>
      </c>
      <c r="G22" s="95" t="s">
        <v>179</v>
      </c>
      <c r="H22" s="93" t="s">
        <v>516</v>
      </c>
      <c r="I22" s="93" t="s">
        <v>516</v>
      </c>
      <c r="J22" s="91" t="s">
        <v>126</v>
      </c>
      <c r="K22" s="40"/>
      <c r="L22" s="40"/>
      <c r="M22" s="40" t="s">
        <v>586</v>
      </c>
      <c r="N22" s="95" t="s">
        <v>179</v>
      </c>
      <c r="O22" s="95" t="s">
        <v>179</v>
      </c>
      <c r="P22" s="95" t="s">
        <v>179</v>
      </c>
      <c r="Q22" s="95" t="s">
        <v>179</v>
      </c>
      <c r="R22" s="95" t="s">
        <v>179</v>
      </c>
      <c r="S22" s="95" t="s">
        <v>179</v>
      </c>
      <c r="T22" s="95" t="s">
        <v>179</v>
      </c>
      <c r="U22" s="95" t="s">
        <v>179</v>
      </c>
    </row>
    <row r="23">
      <c r="A23" s="40"/>
      <c r="B23" s="40" t="s">
        <v>547</v>
      </c>
      <c r="C23" s="43">
        <v>2.0</v>
      </c>
      <c r="D23" s="43">
        <v>1.0</v>
      </c>
      <c r="E23" s="43">
        <v>2.0</v>
      </c>
      <c r="F23" s="43">
        <v>2.0</v>
      </c>
      <c r="G23" s="43">
        <v>5.0</v>
      </c>
      <c r="H23" s="43">
        <v>3.0</v>
      </c>
      <c r="I23" s="43">
        <v>1.0</v>
      </c>
      <c r="J23" s="43">
        <v>3.0</v>
      </c>
      <c r="K23" s="40"/>
      <c r="L23" s="40"/>
      <c r="M23" s="40" t="s">
        <v>547</v>
      </c>
      <c r="N23" s="115">
        <v>4.0</v>
      </c>
      <c r="O23" s="115">
        <v>3.0</v>
      </c>
      <c r="P23" s="115">
        <v>3.0</v>
      </c>
      <c r="Q23" s="115">
        <v>4.0</v>
      </c>
      <c r="R23" s="115">
        <v>5.0</v>
      </c>
      <c r="S23" s="115">
        <v>4.0</v>
      </c>
      <c r="T23" s="115">
        <v>1.0</v>
      </c>
      <c r="U23" s="115">
        <v>3.0</v>
      </c>
    </row>
    <row r="24">
      <c r="A24" s="40"/>
      <c r="B24" s="40" t="s">
        <v>548</v>
      </c>
      <c r="C24" s="93" t="s">
        <v>516</v>
      </c>
      <c r="D24" s="93" t="s">
        <v>516</v>
      </c>
      <c r="E24" s="93" t="s">
        <v>516</v>
      </c>
      <c r="F24" s="93" t="s">
        <v>516</v>
      </c>
      <c r="G24" s="93" t="s">
        <v>516</v>
      </c>
      <c r="H24" s="93" t="s">
        <v>516</v>
      </c>
      <c r="I24" s="93" t="s">
        <v>516</v>
      </c>
      <c r="J24" s="93" t="s">
        <v>516</v>
      </c>
      <c r="K24" s="40"/>
      <c r="L24" s="40"/>
      <c r="M24" s="40" t="s">
        <v>548</v>
      </c>
      <c r="N24" s="95" t="s">
        <v>179</v>
      </c>
      <c r="O24" s="95" t="s">
        <v>179</v>
      </c>
      <c r="P24" s="95" t="s">
        <v>179</v>
      </c>
      <c r="Q24" s="95" t="s">
        <v>179</v>
      </c>
      <c r="R24" s="95" t="s">
        <v>179</v>
      </c>
      <c r="S24" s="95" t="s">
        <v>179</v>
      </c>
      <c r="T24" s="95" t="s">
        <v>179</v>
      </c>
      <c r="U24" s="95" t="s">
        <v>179</v>
      </c>
    </row>
    <row r="25">
      <c r="A25" s="100"/>
      <c r="B25" s="100"/>
      <c r="C25" s="102">
        <v>0.0</v>
      </c>
      <c r="D25" s="102">
        <v>0.0</v>
      </c>
      <c r="E25" s="102">
        <v>0.0</v>
      </c>
      <c r="F25" s="102">
        <v>0.0</v>
      </c>
      <c r="G25" s="102">
        <v>0.0</v>
      </c>
      <c r="H25" s="102">
        <v>1.0</v>
      </c>
      <c r="I25" s="102">
        <v>1.0</v>
      </c>
      <c r="J25" s="102">
        <v>0.0</v>
      </c>
      <c r="K25" s="40"/>
      <c r="L25" s="100"/>
      <c r="M25" s="100"/>
      <c r="N25" s="102">
        <v>1.0</v>
      </c>
      <c r="O25" s="102">
        <v>1.0</v>
      </c>
      <c r="P25" s="102">
        <v>1.0</v>
      </c>
      <c r="Q25" s="102">
        <v>1.0</v>
      </c>
      <c r="R25" s="102">
        <v>1.0</v>
      </c>
      <c r="S25" s="102">
        <v>1.0</v>
      </c>
      <c r="T25" s="102">
        <v>1.0</v>
      </c>
      <c r="U25" s="102">
        <v>1.0</v>
      </c>
    </row>
    <row r="26">
      <c r="A26" s="40" t="s">
        <v>567</v>
      </c>
      <c r="B26" s="40" t="s">
        <v>568</v>
      </c>
      <c r="C26" s="95" t="s">
        <v>179</v>
      </c>
      <c r="D26" s="95" t="s">
        <v>179</v>
      </c>
      <c r="E26" s="95" t="s">
        <v>179</v>
      </c>
      <c r="F26" s="95" t="s">
        <v>179</v>
      </c>
      <c r="G26" s="91" t="s">
        <v>126</v>
      </c>
      <c r="H26" s="95" t="s">
        <v>179</v>
      </c>
      <c r="I26" s="95" t="s">
        <v>179</v>
      </c>
      <c r="J26" s="95" t="s">
        <v>179</v>
      </c>
      <c r="K26" s="40"/>
      <c r="L26" s="40" t="s">
        <v>567</v>
      </c>
      <c r="M26" s="40" t="s">
        <v>581</v>
      </c>
      <c r="N26" s="91" t="s">
        <v>126</v>
      </c>
      <c r="O26" s="91" t="s">
        <v>126</v>
      </c>
      <c r="P26" s="93" t="s">
        <v>516</v>
      </c>
      <c r="Q26" s="91" t="s">
        <v>126</v>
      </c>
      <c r="R26" s="91" t="s">
        <v>126</v>
      </c>
      <c r="S26" s="93" t="s">
        <v>516</v>
      </c>
      <c r="T26" s="91" t="s">
        <v>126</v>
      </c>
      <c r="U26" s="91" t="s">
        <v>126</v>
      </c>
    </row>
    <row r="27">
      <c r="A27" s="40" t="s">
        <v>569</v>
      </c>
      <c r="B27" s="40" t="s">
        <v>519</v>
      </c>
      <c r="C27" s="43">
        <v>2.0</v>
      </c>
      <c r="D27" s="43">
        <v>4.0</v>
      </c>
      <c r="E27" s="43">
        <v>1.0</v>
      </c>
      <c r="F27" s="43">
        <v>2.0</v>
      </c>
      <c r="G27" s="43">
        <v>2.0</v>
      </c>
      <c r="H27" s="43">
        <v>4.0</v>
      </c>
      <c r="I27" s="43">
        <v>2.0</v>
      </c>
      <c r="J27" s="43">
        <v>2.0</v>
      </c>
      <c r="K27" s="40"/>
      <c r="L27" s="40" t="s">
        <v>590</v>
      </c>
      <c r="M27" s="40" t="s">
        <v>519</v>
      </c>
      <c r="N27" s="115">
        <v>4.0</v>
      </c>
      <c r="O27" s="115">
        <v>3.0</v>
      </c>
      <c r="P27" s="115">
        <v>3.0</v>
      </c>
      <c r="Q27" s="115">
        <v>4.0</v>
      </c>
      <c r="R27" s="115">
        <v>3.0</v>
      </c>
      <c r="S27" s="115">
        <v>2.0</v>
      </c>
      <c r="T27" s="115">
        <v>3.0</v>
      </c>
      <c r="U27" s="115">
        <v>3.0</v>
      </c>
    </row>
    <row r="28">
      <c r="A28" s="40"/>
      <c r="B28" s="40" t="s">
        <v>532</v>
      </c>
      <c r="C28" s="95" t="s">
        <v>179</v>
      </c>
      <c r="D28" s="95" t="s">
        <v>179</v>
      </c>
      <c r="E28" s="95" t="s">
        <v>179</v>
      </c>
      <c r="F28" s="95" t="s">
        <v>179</v>
      </c>
      <c r="G28" s="95" t="s">
        <v>179</v>
      </c>
      <c r="H28" s="95" t="s">
        <v>179</v>
      </c>
      <c r="I28" s="95" t="s">
        <v>179</v>
      </c>
      <c r="J28" s="95" t="s">
        <v>179</v>
      </c>
      <c r="K28" s="40"/>
      <c r="L28" s="40"/>
      <c r="M28" s="40" t="s">
        <v>532</v>
      </c>
      <c r="N28" s="116" t="s">
        <v>126</v>
      </c>
      <c r="O28" s="116" t="s">
        <v>126</v>
      </c>
      <c r="P28" s="116" t="s">
        <v>126</v>
      </c>
      <c r="Q28" s="116" t="s">
        <v>126</v>
      </c>
      <c r="R28" s="116" t="s">
        <v>126</v>
      </c>
      <c r="S28" s="116" t="s">
        <v>126</v>
      </c>
      <c r="T28" s="116" t="s">
        <v>126</v>
      </c>
      <c r="U28" s="116" t="s">
        <v>126</v>
      </c>
    </row>
    <row r="29">
      <c r="A29" s="100"/>
      <c r="B29" s="100"/>
      <c r="C29" s="102">
        <v>1.0</v>
      </c>
      <c r="D29" s="102">
        <v>1.0</v>
      </c>
      <c r="E29" s="102">
        <v>1.0</v>
      </c>
      <c r="F29" s="102">
        <v>1.0</v>
      </c>
      <c r="G29" s="102">
        <v>0.0</v>
      </c>
      <c r="H29" s="102">
        <v>1.0</v>
      </c>
      <c r="I29" s="102">
        <v>1.0</v>
      </c>
      <c r="J29" s="102">
        <v>1.0</v>
      </c>
      <c r="K29" s="40"/>
      <c r="L29" s="100"/>
      <c r="M29" s="100"/>
      <c r="N29" s="102">
        <v>1.0</v>
      </c>
      <c r="O29" s="102">
        <v>1.0</v>
      </c>
      <c r="P29" s="102">
        <v>0.0</v>
      </c>
      <c r="Q29" s="102">
        <v>1.0</v>
      </c>
      <c r="R29" s="102">
        <v>1.0</v>
      </c>
      <c r="S29" s="117"/>
      <c r="T29" s="102">
        <v>1.0</v>
      </c>
      <c r="U29" s="102">
        <v>1.0</v>
      </c>
    </row>
    <row r="30">
      <c r="A30" s="40"/>
      <c r="B30" s="40" t="s">
        <v>570</v>
      </c>
      <c r="C30" s="91" t="s">
        <v>126</v>
      </c>
      <c r="D30" s="95" t="s">
        <v>179</v>
      </c>
      <c r="E30" s="91" t="s">
        <v>126</v>
      </c>
      <c r="F30" s="91" t="s">
        <v>126</v>
      </c>
      <c r="G30" s="93" t="s">
        <v>516</v>
      </c>
      <c r="H30" s="91" t="s">
        <v>126</v>
      </c>
      <c r="I30" s="91" t="s">
        <v>126</v>
      </c>
      <c r="J30" s="91" t="s">
        <v>126</v>
      </c>
      <c r="K30" s="40"/>
      <c r="L30" s="40"/>
      <c r="M30" s="40" t="s">
        <v>553</v>
      </c>
      <c r="N30" s="95" t="s">
        <v>179</v>
      </c>
      <c r="O30" s="95" t="s">
        <v>179</v>
      </c>
      <c r="P30" s="95" t="s">
        <v>179</v>
      </c>
      <c r="Q30" s="95" t="s">
        <v>179</v>
      </c>
      <c r="R30" s="91" t="s">
        <v>126</v>
      </c>
      <c r="S30" s="95" t="s">
        <v>179</v>
      </c>
      <c r="T30" s="95" t="s">
        <v>179</v>
      </c>
      <c r="U30" s="95" t="s">
        <v>179</v>
      </c>
    </row>
    <row r="31">
      <c r="A31" s="40"/>
      <c r="B31" s="40" t="s">
        <v>547</v>
      </c>
      <c r="C31" s="43">
        <v>3.0</v>
      </c>
      <c r="D31" s="43">
        <v>1.0</v>
      </c>
      <c r="E31" s="43">
        <v>2.0</v>
      </c>
      <c r="F31" s="43">
        <v>4.0</v>
      </c>
      <c r="G31" s="43">
        <v>3.0</v>
      </c>
      <c r="H31" s="43">
        <v>3.0</v>
      </c>
      <c r="I31" s="43">
        <v>2.0</v>
      </c>
      <c r="J31" s="43">
        <v>4.0</v>
      </c>
      <c r="K31" s="40"/>
      <c r="L31" s="40"/>
      <c r="M31" s="40" t="s">
        <v>547</v>
      </c>
      <c r="N31" s="115">
        <v>3.0</v>
      </c>
      <c r="O31" s="118" t="s">
        <v>593</v>
      </c>
      <c r="P31" s="115">
        <v>4.0</v>
      </c>
      <c r="Q31" s="115">
        <v>4.0</v>
      </c>
      <c r="R31" s="115">
        <v>4.0</v>
      </c>
      <c r="S31" s="115">
        <v>4.5</v>
      </c>
      <c r="T31" s="115">
        <v>2.0</v>
      </c>
      <c r="U31" s="115">
        <v>3.0</v>
      </c>
    </row>
    <row r="32">
      <c r="A32" s="40"/>
      <c r="B32" s="40" t="s">
        <v>548</v>
      </c>
      <c r="C32" s="114" t="s">
        <v>126</v>
      </c>
      <c r="D32" s="114" t="s">
        <v>126</v>
      </c>
      <c r="E32" s="114" t="s">
        <v>126</v>
      </c>
      <c r="F32" s="114" t="s">
        <v>126</v>
      </c>
      <c r="G32" s="114" t="s">
        <v>126</v>
      </c>
      <c r="H32" s="114" t="s">
        <v>126</v>
      </c>
      <c r="I32" s="114" t="s">
        <v>126</v>
      </c>
      <c r="J32" s="114" t="s">
        <v>126</v>
      </c>
      <c r="K32" s="40"/>
      <c r="L32" s="40"/>
      <c r="M32" s="40" t="s">
        <v>548</v>
      </c>
      <c r="N32" s="95" t="s">
        <v>179</v>
      </c>
      <c r="O32" s="95" t="s">
        <v>179</v>
      </c>
      <c r="P32" s="95" t="s">
        <v>179</v>
      </c>
      <c r="Q32" s="95" t="s">
        <v>179</v>
      </c>
      <c r="R32" s="95" t="s">
        <v>179</v>
      </c>
      <c r="S32" s="95" t="s">
        <v>179</v>
      </c>
      <c r="T32" s="95" t="s">
        <v>179</v>
      </c>
      <c r="U32" s="95" t="s">
        <v>179</v>
      </c>
    </row>
    <row r="33">
      <c r="A33" s="100"/>
      <c r="B33" s="100"/>
      <c r="C33" s="102">
        <v>1.0</v>
      </c>
      <c r="D33" s="102">
        <v>0.0</v>
      </c>
      <c r="E33" s="102">
        <v>1.0</v>
      </c>
      <c r="F33" s="102">
        <v>1.0</v>
      </c>
      <c r="G33" s="102">
        <v>0.0</v>
      </c>
      <c r="H33" s="102">
        <v>1.0</v>
      </c>
      <c r="I33" s="102">
        <v>1.0</v>
      </c>
      <c r="J33" s="102">
        <v>1.0</v>
      </c>
      <c r="K33" s="40"/>
      <c r="L33" s="100"/>
      <c r="M33" s="100"/>
      <c r="N33" s="102">
        <v>1.0</v>
      </c>
      <c r="O33" s="102">
        <v>1.0</v>
      </c>
      <c r="P33" s="102">
        <v>1.0</v>
      </c>
      <c r="Q33" s="102">
        <v>1.0</v>
      </c>
      <c r="R33" s="102">
        <v>0.0</v>
      </c>
      <c r="S33" s="102">
        <v>1.0</v>
      </c>
      <c r="T33" s="102">
        <v>1.0</v>
      </c>
      <c r="U33" s="102">
        <v>1.0</v>
      </c>
    </row>
    <row r="34">
      <c r="A34" s="40" t="s">
        <v>572</v>
      </c>
      <c r="B34" s="40" t="s">
        <v>573</v>
      </c>
      <c r="C34" s="95" t="s">
        <v>179</v>
      </c>
      <c r="D34" s="95" t="s">
        <v>179</v>
      </c>
      <c r="E34" s="95" t="s">
        <v>179</v>
      </c>
      <c r="F34" s="95" t="s">
        <v>179</v>
      </c>
      <c r="G34" s="91" t="s">
        <v>126</v>
      </c>
      <c r="H34" s="95" t="s">
        <v>179</v>
      </c>
      <c r="I34" s="95" t="s">
        <v>179</v>
      </c>
      <c r="J34" s="95" t="s">
        <v>179</v>
      </c>
      <c r="K34" s="40"/>
      <c r="L34" s="40" t="s">
        <v>572</v>
      </c>
      <c r="M34" s="40" t="s">
        <v>573</v>
      </c>
      <c r="N34" s="93" t="s">
        <v>516</v>
      </c>
      <c r="O34" s="91" t="s">
        <v>126</v>
      </c>
      <c r="P34" s="93" t="s">
        <v>516</v>
      </c>
      <c r="Q34" s="91" t="s">
        <v>126</v>
      </c>
      <c r="R34" s="93" t="s">
        <v>516</v>
      </c>
      <c r="S34" s="91" t="s">
        <v>126</v>
      </c>
      <c r="T34" s="91" t="s">
        <v>126</v>
      </c>
      <c r="U34" s="93" t="s">
        <v>516</v>
      </c>
    </row>
    <row r="35">
      <c r="A35" s="40" t="s">
        <v>574</v>
      </c>
      <c r="B35" s="40" t="s">
        <v>519</v>
      </c>
      <c r="C35" s="43">
        <v>3.0</v>
      </c>
      <c r="D35" s="43">
        <v>5.0</v>
      </c>
      <c r="E35" s="43">
        <v>3.0</v>
      </c>
      <c r="F35" s="43">
        <v>3.0</v>
      </c>
      <c r="G35" s="43">
        <v>1.0</v>
      </c>
      <c r="H35" s="43">
        <v>4.0</v>
      </c>
      <c r="I35" s="43">
        <v>4.0</v>
      </c>
      <c r="J35" s="43">
        <v>1.0</v>
      </c>
      <c r="K35" s="40"/>
      <c r="L35" s="40" t="s">
        <v>594</v>
      </c>
      <c r="M35" s="40" t="s">
        <v>519</v>
      </c>
      <c r="N35" s="115">
        <v>3.0</v>
      </c>
      <c r="O35" s="115">
        <v>4.0</v>
      </c>
      <c r="P35" s="115">
        <v>4.0</v>
      </c>
      <c r="Q35" s="115">
        <v>0.0</v>
      </c>
      <c r="R35" s="115">
        <v>3.0</v>
      </c>
      <c r="S35" s="43">
        <v>4.0</v>
      </c>
      <c r="T35" s="115">
        <v>2.0</v>
      </c>
      <c r="U35" s="115">
        <v>4.0</v>
      </c>
    </row>
    <row r="36">
      <c r="A36" s="40"/>
      <c r="B36" s="40" t="s">
        <v>532</v>
      </c>
      <c r="C36" s="95" t="s">
        <v>179</v>
      </c>
      <c r="D36" s="95" t="s">
        <v>179</v>
      </c>
      <c r="E36" s="95" t="s">
        <v>179</v>
      </c>
      <c r="F36" s="95" t="s">
        <v>179</v>
      </c>
      <c r="G36" s="95" t="s">
        <v>179</v>
      </c>
      <c r="H36" s="95" t="s">
        <v>179</v>
      </c>
      <c r="I36" s="95" t="s">
        <v>179</v>
      </c>
      <c r="J36" s="95" t="s">
        <v>179</v>
      </c>
      <c r="K36" s="40"/>
      <c r="L36" s="40"/>
      <c r="M36" s="40" t="s">
        <v>532</v>
      </c>
      <c r="N36" s="91" t="s">
        <v>126</v>
      </c>
      <c r="O36" s="91" t="s">
        <v>126</v>
      </c>
      <c r="P36" s="91" t="s">
        <v>126</v>
      </c>
      <c r="Q36" s="91" t="s">
        <v>126</v>
      </c>
      <c r="R36" s="91" t="s">
        <v>126</v>
      </c>
      <c r="S36" s="91" t="s">
        <v>126</v>
      </c>
      <c r="T36" s="91" t="s">
        <v>126</v>
      </c>
      <c r="U36" s="91" t="s">
        <v>126</v>
      </c>
    </row>
    <row r="37">
      <c r="A37" s="100"/>
      <c r="B37" s="100"/>
      <c r="C37" s="104">
        <v>1.0</v>
      </c>
      <c r="D37" s="104">
        <v>1.0</v>
      </c>
      <c r="E37" s="104">
        <v>1.0</v>
      </c>
      <c r="F37" s="104">
        <v>1.0</v>
      </c>
      <c r="G37" s="104">
        <v>0.0</v>
      </c>
      <c r="H37" s="104">
        <v>1.0</v>
      </c>
      <c r="I37" s="104">
        <v>1.0</v>
      </c>
      <c r="J37" s="104">
        <v>1.0</v>
      </c>
      <c r="K37" s="40"/>
      <c r="L37" s="100"/>
      <c r="M37" s="100"/>
      <c r="N37" s="102">
        <v>0.0</v>
      </c>
      <c r="O37" s="102">
        <v>1.0</v>
      </c>
      <c r="P37" s="102">
        <v>0.0</v>
      </c>
      <c r="Q37" s="102">
        <v>1.0</v>
      </c>
      <c r="R37" s="102">
        <v>0.0</v>
      </c>
      <c r="S37" s="102">
        <v>1.0</v>
      </c>
      <c r="T37" s="102">
        <v>1.0</v>
      </c>
      <c r="U37" s="102">
        <v>0.0</v>
      </c>
    </row>
    <row r="38">
      <c r="A38" s="40" t="s">
        <v>575</v>
      </c>
      <c r="B38" s="40" t="s">
        <v>576</v>
      </c>
      <c r="C38" s="91" t="s">
        <v>126</v>
      </c>
      <c r="D38" s="91" t="s">
        <v>126</v>
      </c>
      <c r="E38" s="91" t="s">
        <v>126</v>
      </c>
      <c r="F38" s="91" t="s">
        <v>126</v>
      </c>
      <c r="G38" s="91" t="s">
        <v>126</v>
      </c>
      <c r="H38" s="91" t="s">
        <v>126</v>
      </c>
      <c r="I38" s="91" t="s">
        <v>126</v>
      </c>
      <c r="J38" s="91" t="s">
        <v>126</v>
      </c>
      <c r="K38" s="40"/>
      <c r="L38" s="40"/>
      <c r="M38" s="40" t="s">
        <v>553</v>
      </c>
      <c r="N38" s="95" t="s">
        <v>179</v>
      </c>
      <c r="O38" s="95" t="s">
        <v>179</v>
      </c>
      <c r="P38" s="95" t="s">
        <v>179</v>
      </c>
      <c r="Q38" s="95" t="s">
        <v>179</v>
      </c>
      <c r="R38" s="95" t="s">
        <v>179</v>
      </c>
      <c r="S38" s="95" t="s">
        <v>179</v>
      </c>
      <c r="T38" s="95" t="s">
        <v>179</v>
      </c>
      <c r="U38" s="95" t="s">
        <v>179</v>
      </c>
    </row>
    <row r="39">
      <c r="A39" s="40"/>
      <c r="B39" s="40" t="s">
        <v>547</v>
      </c>
      <c r="C39" s="43">
        <v>2.0</v>
      </c>
      <c r="D39" s="43">
        <v>5.0</v>
      </c>
      <c r="E39" s="43">
        <v>4.0</v>
      </c>
      <c r="F39" s="43">
        <v>5.0</v>
      </c>
      <c r="G39" s="43">
        <v>4.0</v>
      </c>
      <c r="H39" s="43">
        <v>2.0</v>
      </c>
      <c r="I39" s="43">
        <v>5.0</v>
      </c>
      <c r="J39" s="43">
        <v>2.0</v>
      </c>
      <c r="K39" s="40"/>
      <c r="L39" s="40"/>
      <c r="M39" s="40" t="s">
        <v>547</v>
      </c>
      <c r="N39" s="115">
        <v>3.0</v>
      </c>
      <c r="O39" s="115">
        <v>4.0</v>
      </c>
      <c r="P39" s="115">
        <v>4.0</v>
      </c>
      <c r="Q39" s="115">
        <v>5.0</v>
      </c>
      <c r="R39" s="115">
        <v>3.0</v>
      </c>
      <c r="S39" s="43">
        <v>4.5</v>
      </c>
      <c r="T39" s="115">
        <v>1.0</v>
      </c>
      <c r="U39" s="115">
        <v>5.0</v>
      </c>
    </row>
    <row r="40">
      <c r="A40" s="40"/>
      <c r="B40" s="40" t="s">
        <v>548</v>
      </c>
      <c r="C40" s="91" t="s">
        <v>126</v>
      </c>
      <c r="D40" s="91" t="s">
        <v>126</v>
      </c>
      <c r="E40" s="91" t="s">
        <v>126</v>
      </c>
      <c r="F40" s="91" t="s">
        <v>126</v>
      </c>
      <c r="G40" s="91" t="s">
        <v>126</v>
      </c>
      <c r="H40" s="91" t="s">
        <v>126</v>
      </c>
      <c r="I40" s="91" t="s">
        <v>126</v>
      </c>
      <c r="J40" s="91" t="s">
        <v>126</v>
      </c>
      <c r="K40" s="40"/>
      <c r="L40" s="40"/>
      <c r="M40" s="40" t="s">
        <v>548</v>
      </c>
      <c r="N40" s="95" t="s">
        <v>179</v>
      </c>
      <c r="O40" s="95" t="s">
        <v>179</v>
      </c>
      <c r="P40" s="95" t="s">
        <v>179</v>
      </c>
      <c r="Q40" s="95" t="s">
        <v>179</v>
      </c>
      <c r="R40" s="95" t="s">
        <v>179</v>
      </c>
      <c r="S40" s="95" t="s">
        <v>179</v>
      </c>
      <c r="T40" s="95" t="s">
        <v>179</v>
      </c>
      <c r="U40" s="95" t="s">
        <v>179</v>
      </c>
    </row>
    <row r="41">
      <c r="A41" s="100"/>
      <c r="B41" s="100"/>
      <c r="C41" s="104">
        <v>1.0</v>
      </c>
      <c r="D41" s="104">
        <v>1.0</v>
      </c>
      <c r="E41" s="104">
        <v>1.0</v>
      </c>
      <c r="F41" s="104">
        <v>1.0</v>
      </c>
      <c r="G41" s="104">
        <v>1.0</v>
      </c>
      <c r="H41" s="104">
        <v>1.0</v>
      </c>
      <c r="I41" s="104">
        <v>1.0</v>
      </c>
      <c r="J41" s="104">
        <v>1.0</v>
      </c>
      <c r="K41" s="40"/>
      <c r="L41" s="100"/>
      <c r="M41" s="100"/>
      <c r="N41" s="102">
        <v>1.0</v>
      </c>
      <c r="O41" s="102">
        <v>1.0</v>
      </c>
      <c r="P41" s="102">
        <v>1.0</v>
      </c>
      <c r="Q41" s="102">
        <v>1.0</v>
      </c>
      <c r="R41" s="102">
        <v>1.0</v>
      </c>
      <c r="S41" s="102">
        <v>1.0</v>
      </c>
      <c r="T41" s="102">
        <v>1.0</v>
      </c>
      <c r="U41" s="102">
        <v>1.0</v>
      </c>
    </row>
    <row r="42">
      <c r="A42" s="40" t="s">
        <v>578</v>
      </c>
      <c r="B42" s="40" t="s">
        <v>555</v>
      </c>
      <c r="C42" s="95" t="s">
        <v>179</v>
      </c>
      <c r="D42" s="95" t="s">
        <v>179</v>
      </c>
      <c r="E42" s="91" t="s">
        <v>126</v>
      </c>
      <c r="F42" s="93" t="s">
        <v>516</v>
      </c>
      <c r="G42" s="95" t="s">
        <v>179</v>
      </c>
      <c r="H42" s="93" t="s">
        <v>516</v>
      </c>
      <c r="I42" s="95" t="s">
        <v>179</v>
      </c>
      <c r="J42" s="91" t="s">
        <v>126</v>
      </c>
      <c r="K42" s="40"/>
      <c r="L42" s="40" t="s">
        <v>578</v>
      </c>
      <c r="M42" s="40" t="s">
        <v>573</v>
      </c>
      <c r="N42" s="93" t="s">
        <v>516</v>
      </c>
      <c r="O42" s="93" t="s">
        <v>516</v>
      </c>
      <c r="P42" s="91" t="s">
        <v>126</v>
      </c>
      <c r="Q42" s="91" t="s">
        <v>126</v>
      </c>
      <c r="R42" s="91" t="s">
        <v>126</v>
      </c>
      <c r="S42" s="91" t="s">
        <v>126</v>
      </c>
      <c r="T42" s="91" t="s">
        <v>126</v>
      </c>
      <c r="U42" s="93" t="s">
        <v>516</v>
      </c>
    </row>
    <row r="43">
      <c r="A43" s="40" t="s">
        <v>579</v>
      </c>
      <c r="B43" s="40" t="s">
        <v>519</v>
      </c>
      <c r="C43" s="43">
        <v>2.0</v>
      </c>
      <c r="D43" s="43">
        <v>1.0</v>
      </c>
      <c r="E43" s="43">
        <v>1.0</v>
      </c>
      <c r="F43" s="43">
        <v>4.0</v>
      </c>
      <c r="G43" s="43">
        <v>2.0</v>
      </c>
      <c r="H43" s="43">
        <v>3.0</v>
      </c>
      <c r="I43" s="43">
        <v>3.0</v>
      </c>
      <c r="J43" s="43">
        <v>4.0</v>
      </c>
      <c r="K43" s="40"/>
      <c r="L43" s="40" t="s">
        <v>595</v>
      </c>
      <c r="M43" s="40" t="s">
        <v>519</v>
      </c>
      <c r="N43" s="115">
        <v>3.0</v>
      </c>
      <c r="O43" s="115">
        <v>4.0</v>
      </c>
      <c r="P43" s="115">
        <v>3.0</v>
      </c>
      <c r="Q43" s="115">
        <v>0.0</v>
      </c>
      <c r="R43" s="115">
        <v>3.0</v>
      </c>
      <c r="S43" s="115">
        <v>4.0</v>
      </c>
      <c r="T43" s="115">
        <v>2.0</v>
      </c>
      <c r="U43" s="115">
        <v>4.0</v>
      </c>
    </row>
    <row r="44">
      <c r="A44" s="40"/>
      <c r="B44" s="40" t="s">
        <v>532</v>
      </c>
      <c r="C44" s="95" t="s">
        <v>179</v>
      </c>
      <c r="D44" s="95" t="s">
        <v>179</v>
      </c>
      <c r="E44" s="95" t="s">
        <v>179</v>
      </c>
      <c r="F44" s="95" t="s">
        <v>179</v>
      </c>
      <c r="G44" s="95" t="s">
        <v>179</v>
      </c>
      <c r="H44" s="95" t="s">
        <v>179</v>
      </c>
      <c r="I44" s="95" t="s">
        <v>179</v>
      </c>
      <c r="J44" s="95" t="s">
        <v>179</v>
      </c>
      <c r="K44" s="40"/>
      <c r="L44" s="40"/>
      <c r="M44" s="40" t="s">
        <v>532</v>
      </c>
      <c r="N44" s="91" t="s">
        <v>126</v>
      </c>
      <c r="O44" s="91" t="s">
        <v>126</v>
      </c>
      <c r="P44" s="91" t="s">
        <v>126</v>
      </c>
      <c r="Q44" s="91" t="s">
        <v>126</v>
      </c>
      <c r="R44" s="91" t="s">
        <v>126</v>
      </c>
      <c r="S44" s="91" t="s">
        <v>126</v>
      </c>
      <c r="T44" s="91" t="s">
        <v>126</v>
      </c>
      <c r="U44" s="91" t="s">
        <v>126</v>
      </c>
    </row>
    <row r="45">
      <c r="A45" s="40"/>
      <c r="B45" s="40"/>
      <c r="C45" s="104">
        <v>1.0</v>
      </c>
      <c r="D45" s="104">
        <v>1.0</v>
      </c>
      <c r="E45" s="104">
        <v>0.0</v>
      </c>
      <c r="F45" s="104">
        <v>0.0</v>
      </c>
      <c r="G45" s="104">
        <v>1.0</v>
      </c>
      <c r="H45" s="104">
        <v>0.0</v>
      </c>
      <c r="I45" s="104">
        <v>1.0</v>
      </c>
      <c r="J45" s="104">
        <v>0.0</v>
      </c>
      <c r="K45" s="40"/>
      <c r="L45" s="40"/>
      <c r="M45" s="100"/>
      <c r="N45" s="102">
        <v>0.0</v>
      </c>
      <c r="O45" s="102">
        <v>0.0</v>
      </c>
      <c r="P45" s="102">
        <v>1.0</v>
      </c>
      <c r="Q45" s="102">
        <v>1.0</v>
      </c>
      <c r="R45" s="102">
        <v>1.0</v>
      </c>
      <c r="S45" s="102">
        <v>1.0</v>
      </c>
      <c r="T45" s="102">
        <v>1.0</v>
      </c>
      <c r="U45" s="102">
        <v>0.0</v>
      </c>
    </row>
    <row r="46">
      <c r="A46" s="40"/>
      <c r="B46" s="40" t="s">
        <v>570</v>
      </c>
      <c r="C46" s="91" t="s">
        <v>126</v>
      </c>
      <c r="D46" s="91" t="s">
        <v>126</v>
      </c>
      <c r="E46" s="95" t="s">
        <v>179</v>
      </c>
      <c r="F46" s="95" t="s">
        <v>179</v>
      </c>
      <c r="G46" s="95" t="s">
        <v>179</v>
      </c>
      <c r="H46" s="91" t="s">
        <v>126</v>
      </c>
      <c r="I46" s="91" t="s">
        <v>126</v>
      </c>
      <c r="J46" s="91" t="s">
        <v>126</v>
      </c>
      <c r="K46" s="40"/>
      <c r="L46" s="40"/>
      <c r="M46" s="40" t="s">
        <v>589</v>
      </c>
      <c r="N46" s="95" t="s">
        <v>179</v>
      </c>
      <c r="O46" s="95" t="s">
        <v>179</v>
      </c>
      <c r="P46" s="95" t="s">
        <v>179</v>
      </c>
      <c r="Q46" s="95" t="s">
        <v>179</v>
      </c>
      <c r="R46" s="91" t="s">
        <v>126</v>
      </c>
      <c r="S46" s="95" t="s">
        <v>179</v>
      </c>
      <c r="T46" s="95" t="s">
        <v>179</v>
      </c>
      <c r="U46" s="95" t="s">
        <v>179</v>
      </c>
    </row>
    <row r="47">
      <c r="A47" s="40"/>
      <c r="B47" s="40" t="s">
        <v>547</v>
      </c>
      <c r="C47" s="43">
        <v>3.0</v>
      </c>
      <c r="D47" s="43">
        <v>2.0</v>
      </c>
      <c r="E47" s="43">
        <v>2.0</v>
      </c>
      <c r="F47" s="43">
        <v>3.0</v>
      </c>
      <c r="G47" s="43">
        <v>3.0</v>
      </c>
      <c r="H47" s="43">
        <v>3.0</v>
      </c>
      <c r="I47" s="43">
        <v>1.0</v>
      </c>
      <c r="J47" s="43">
        <v>4.0</v>
      </c>
      <c r="K47" s="40"/>
      <c r="L47" s="40"/>
      <c r="M47" s="40" t="s">
        <v>547</v>
      </c>
      <c r="N47" s="115">
        <v>2.0</v>
      </c>
      <c r="O47" s="115">
        <v>3.0</v>
      </c>
      <c r="P47" s="115">
        <v>3.0</v>
      </c>
      <c r="Q47" s="115">
        <v>3.0</v>
      </c>
      <c r="R47" s="115">
        <v>3.0</v>
      </c>
      <c r="S47" s="115">
        <v>3.0</v>
      </c>
      <c r="T47" s="115">
        <v>1.0</v>
      </c>
      <c r="U47" s="115">
        <v>1.0</v>
      </c>
    </row>
    <row r="48">
      <c r="A48" s="40"/>
      <c r="B48" s="40" t="s">
        <v>548</v>
      </c>
      <c r="C48" s="114" t="s">
        <v>126</v>
      </c>
      <c r="D48" s="114" t="s">
        <v>126</v>
      </c>
      <c r="E48" s="114" t="s">
        <v>126</v>
      </c>
      <c r="F48" s="114" t="s">
        <v>126</v>
      </c>
      <c r="G48" s="114" t="s">
        <v>126</v>
      </c>
      <c r="H48" s="114" t="s">
        <v>126</v>
      </c>
      <c r="I48" s="114" t="s">
        <v>126</v>
      </c>
      <c r="J48" s="114" t="s">
        <v>126</v>
      </c>
      <c r="K48" s="40"/>
      <c r="L48" s="40"/>
      <c r="M48" s="40" t="s">
        <v>548</v>
      </c>
      <c r="N48" s="119" t="s">
        <v>179</v>
      </c>
      <c r="O48" s="119" t="s">
        <v>179</v>
      </c>
      <c r="P48" s="119" t="s">
        <v>179</v>
      </c>
      <c r="Q48" s="119" t="s">
        <v>179</v>
      </c>
      <c r="R48" s="119" t="s">
        <v>179</v>
      </c>
      <c r="S48" s="119" t="s">
        <v>179</v>
      </c>
      <c r="T48" s="119" t="s">
        <v>179</v>
      </c>
      <c r="U48" s="120" t="s">
        <v>179</v>
      </c>
    </row>
    <row r="49">
      <c r="A49" s="100"/>
      <c r="B49" s="100"/>
      <c r="C49" s="104">
        <v>1.0</v>
      </c>
      <c r="D49" s="104">
        <v>1.0</v>
      </c>
      <c r="E49" s="104">
        <v>0.0</v>
      </c>
      <c r="F49" s="104">
        <v>0.0</v>
      </c>
      <c r="G49" s="104">
        <v>0.0</v>
      </c>
      <c r="H49" s="104">
        <v>1.0</v>
      </c>
      <c r="I49" s="104">
        <v>1.0</v>
      </c>
      <c r="J49" s="104">
        <v>1.0</v>
      </c>
      <c r="K49" s="40"/>
      <c r="L49" s="100"/>
      <c r="M49" s="100"/>
      <c r="N49" s="102">
        <v>1.0</v>
      </c>
      <c r="O49" s="102">
        <v>1.0</v>
      </c>
      <c r="P49" s="102">
        <v>1.0</v>
      </c>
      <c r="Q49" s="102">
        <v>1.0</v>
      </c>
      <c r="R49" s="102">
        <v>0.0</v>
      </c>
      <c r="S49" s="102">
        <v>1.0</v>
      </c>
      <c r="T49" s="102">
        <v>1.0</v>
      </c>
      <c r="U49" s="102">
        <v>1.0</v>
      </c>
    </row>
    <row r="50">
      <c r="A50" s="40" t="s">
        <v>584</v>
      </c>
      <c r="B50" s="40" t="s">
        <v>581</v>
      </c>
      <c r="C50" s="91" t="s">
        <v>126</v>
      </c>
      <c r="D50" s="91" t="s">
        <v>126</v>
      </c>
      <c r="E50" s="91" t="s">
        <v>126</v>
      </c>
      <c r="F50" s="91" t="s">
        <v>126</v>
      </c>
      <c r="G50" s="91" t="s">
        <v>126</v>
      </c>
      <c r="H50" s="91" t="s">
        <v>126</v>
      </c>
      <c r="I50" s="91" t="s">
        <v>126</v>
      </c>
      <c r="J50" s="91" t="s">
        <v>126</v>
      </c>
      <c r="K50" s="40"/>
      <c r="L50" s="40" t="s">
        <v>584</v>
      </c>
      <c r="M50" s="40" t="s">
        <v>550</v>
      </c>
      <c r="N50" s="95" t="s">
        <v>179</v>
      </c>
      <c r="O50" s="95" t="s">
        <v>179</v>
      </c>
      <c r="P50" s="95" t="s">
        <v>179</v>
      </c>
      <c r="Q50" s="95" t="s">
        <v>179</v>
      </c>
      <c r="R50" s="95" t="s">
        <v>179</v>
      </c>
      <c r="S50" s="95" t="s">
        <v>179</v>
      </c>
      <c r="T50" s="95" t="s">
        <v>179</v>
      </c>
      <c r="U50" s="95" t="s">
        <v>179</v>
      </c>
    </row>
    <row r="51">
      <c r="A51" s="40" t="s">
        <v>585</v>
      </c>
      <c r="B51" s="40" t="s">
        <v>519</v>
      </c>
      <c r="C51" s="43">
        <v>2.0</v>
      </c>
      <c r="D51" s="43">
        <v>4.0</v>
      </c>
      <c r="E51" s="43">
        <v>4.0</v>
      </c>
      <c r="F51" s="43">
        <v>4.0</v>
      </c>
      <c r="G51" s="43">
        <v>3.0</v>
      </c>
      <c r="H51" s="43">
        <v>3.0</v>
      </c>
      <c r="I51" s="43">
        <v>3.0</v>
      </c>
      <c r="J51" s="43">
        <v>3.0</v>
      </c>
      <c r="K51" s="40"/>
      <c r="L51" s="40" t="s">
        <v>551</v>
      </c>
      <c r="M51" s="40" t="s">
        <v>519</v>
      </c>
      <c r="N51" s="115">
        <v>4.0</v>
      </c>
      <c r="O51" s="115">
        <v>2.0</v>
      </c>
      <c r="P51" s="115">
        <v>4.0</v>
      </c>
      <c r="Q51" s="115">
        <v>5.0</v>
      </c>
      <c r="R51" s="115">
        <v>4.0</v>
      </c>
      <c r="S51" s="43">
        <v>3.5</v>
      </c>
      <c r="T51" s="115">
        <v>4.0</v>
      </c>
      <c r="U51" s="115">
        <v>3.0</v>
      </c>
    </row>
    <row r="52">
      <c r="A52" s="40"/>
      <c r="B52" s="40" t="s">
        <v>532</v>
      </c>
      <c r="C52" s="91" t="s">
        <v>126</v>
      </c>
      <c r="D52" s="91" t="s">
        <v>126</v>
      </c>
      <c r="E52" s="91" t="s">
        <v>126</v>
      </c>
      <c r="F52" s="91" t="s">
        <v>126</v>
      </c>
      <c r="G52" s="91" t="s">
        <v>126</v>
      </c>
      <c r="H52" s="91" t="s">
        <v>126</v>
      </c>
      <c r="I52" s="91" t="s">
        <v>126</v>
      </c>
      <c r="J52" s="91" t="s">
        <v>126</v>
      </c>
      <c r="K52" s="40"/>
      <c r="L52" s="40"/>
      <c r="M52" s="40" t="s">
        <v>532</v>
      </c>
      <c r="N52" s="95" t="s">
        <v>529</v>
      </c>
      <c r="O52" s="95" t="s">
        <v>179</v>
      </c>
      <c r="P52" s="95" t="s">
        <v>179</v>
      </c>
      <c r="Q52" s="95" t="s">
        <v>179</v>
      </c>
      <c r="R52" s="95" t="s">
        <v>179</v>
      </c>
      <c r="S52" s="95" t="s">
        <v>179</v>
      </c>
      <c r="T52" s="95" t="s">
        <v>179</v>
      </c>
      <c r="U52" s="95" t="s">
        <v>179</v>
      </c>
    </row>
    <row r="53">
      <c r="A53" s="100"/>
      <c r="B53" s="100"/>
      <c r="C53" s="102">
        <v>1.0</v>
      </c>
      <c r="D53" s="102">
        <v>1.0</v>
      </c>
      <c r="E53" s="102">
        <v>1.0</v>
      </c>
      <c r="F53" s="102">
        <v>1.0</v>
      </c>
      <c r="G53" s="102">
        <v>1.0</v>
      </c>
      <c r="H53" s="102">
        <v>1.0</v>
      </c>
      <c r="I53" s="102">
        <v>1.0</v>
      </c>
      <c r="J53" s="102">
        <v>1.0</v>
      </c>
      <c r="K53" s="40"/>
      <c r="L53" s="100"/>
      <c r="M53" s="100"/>
      <c r="N53" s="102">
        <v>1.0</v>
      </c>
      <c r="O53" s="102">
        <v>1.0</v>
      </c>
      <c r="P53" s="102">
        <v>1.0</v>
      </c>
      <c r="Q53" s="102">
        <v>1.0</v>
      </c>
      <c r="R53" s="102">
        <v>1.0</v>
      </c>
      <c r="S53" s="102">
        <v>1.0</v>
      </c>
      <c r="T53" s="102">
        <v>1.0</v>
      </c>
      <c r="U53" s="102">
        <v>1.0</v>
      </c>
    </row>
    <row r="54">
      <c r="A54" s="40" t="s">
        <v>575</v>
      </c>
      <c r="B54" s="40" t="s">
        <v>589</v>
      </c>
      <c r="C54" s="95" t="s">
        <v>179</v>
      </c>
      <c r="D54" s="95" t="s">
        <v>179</v>
      </c>
      <c r="E54" s="95" t="s">
        <v>179</v>
      </c>
      <c r="F54" s="95" t="s">
        <v>179</v>
      </c>
      <c r="G54" s="91" t="s">
        <v>126</v>
      </c>
      <c r="H54" s="95" t="s">
        <v>179</v>
      </c>
      <c r="I54" s="95" t="s">
        <v>179</v>
      </c>
      <c r="J54" s="95" t="s">
        <v>179</v>
      </c>
      <c r="K54" s="40"/>
      <c r="L54" s="40"/>
      <c r="M54" s="40" t="s">
        <v>553</v>
      </c>
      <c r="N54" s="95" t="s">
        <v>179</v>
      </c>
      <c r="O54" s="95" t="s">
        <v>179</v>
      </c>
      <c r="P54" s="91" t="s">
        <v>126</v>
      </c>
      <c r="Q54" s="95" t="s">
        <v>179</v>
      </c>
      <c r="R54" s="95" t="s">
        <v>179</v>
      </c>
      <c r="S54" s="95" t="s">
        <v>179</v>
      </c>
      <c r="T54" s="95" t="s">
        <v>179</v>
      </c>
      <c r="U54" s="95" t="s">
        <v>179</v>
      </c>
    </row>
    <row r="55">
      <c r="A55" s="40"/>
      <c r="B55" s="40" t="s">
        <v>547</v>
      </c>
      <c r="C55" s="43">
        <v>3.0</v>
      </c>
      <c r="D55" s="43">
        <v>5.0</v>
      </c>
      <c r="E55" s="43">
        <v>1.0</v>
      </c>
      <c r="F55" s="43">
        <v>3.0</v>
      </c>
      <c r="G55" s="43">
        <v>3.0</v>
      </c>
      <c r="H55" s="43">
        <v>4.0</v>
      </c>
      <c r="I55" s="43">
        <v>4.0</v>
      </c>
      <c r="J55" s="43">
        <v>2.0</v>
      </c>
      <c r="K55" s="40"/>
      <c r="L55" s="40"/>
      <c r="M55" s="40" t="s">
        <v>547</v>
      </c>
      <c r="N55" s="115">
        <v>3.0</v>
      </c>
      <c r="O55" s="115">
        <v>3.0</v>
      </c>
      <c r="P55" s="115">
        <v>1.0</v>
      </c>
      <c r="Q55" s="115">
        <v>5.0</v>
      </c>
      <c r="R55" s="115">
        <v>4.0</v>
      </c>
      <c r="S55" s="43">
        <v>4.0</v>
      </c>
      <c r="T55" s="115">
        <v>3.0</v>
      </c>
      <c r="U55" s="115">
        <v>3.0</v>
      </c>
    </row>
    <row r="56">
      <c r="A56" s="40"/>
      <c r="B56" s="40" t="s">
        <v>548</v>
      </c>
      <c r="C56" s="95" t="s">
        <v>179</v>
      </c>
      <c r="D56" s="95" t="s">
        <v>179</v>
      </c>
      <c r="E56" s="95" t="s">
        <v>179</v>
      </c>
      <c r="F56" s="95" t="s">
        <v>179</v>
      </c>
      <c r="G56" s="95" t="s">
        <v>179</v>
      </c>
      <c r="H56" s="95" t="s">
        <v>179</v>
      </c>
      <c r="I56" s="95" t="s">
        <v>179</v>
      </c>
      <c r="J56" s="95" t="s">
        <v>179</v>
      </c>
      <c r="K56" s="40"/>
      <c r="L56" s="40"/>
      <c r="M56" s="40" t="s">
        <v>548</v>
      </c>
      <c r="N56" s="95" t="s">
        <v>179</v>
      </c>
      <c r="O56" s="95" t="s">
        <v>179</v>
      </c>
      <c r="P56" s="95" t="s">
        <v>179</v>
      </c>
      <c r="Q56" s="95" t="s">
        <v>179</v>
      </c>
      <c r="R56" s="95" t="s">
        <v>179</v>
      </c>
      <c r="S56" s="95" t="s">
        <v>179</v>
      </c>
      <c r="T56" s="95" t="s">
        <v>179</v>
      </c>
      <c r="U56" s="95" t="s">
        <v>179</v>
      </c>
    </row>
    <row r="57">
      <c r="A57" s="100"/>
      <c r="B57" s="100"/>
      <c r="C57" s="102">
        <v>1.0</v>
      </c>
      <c r="D57" s="102">
        <v>1.0</v>
      </c>
      <c r="E57" s="102">
        <v>1.0</v>
      </c>
      <c r="F57" s="102">
        <v>1.0</v>
      </c>
      <c r="G57" s="102">
        <v>0.0</v>
      </c>
      <c r="H57" s="102">
        <v>1.0</v>
      </c>
      <c r="I57" s="102">
        <v>1.0</v>
      </c>
      <c r="J57" s="102">
        <v>1.0</v>
      </c>
      <c r="K57" s="40"/>
      <c r="L57" s="100"/>
      <c r="M57" s="100"/>
      <c r="N57" s="102">
        <v>1.0</v>
      </c>
      <c r="O57" s="102">
        <v>1.0</v>
      </c>
      <c r="P57" s="102">
        <v>0.0</v>
      </c>
      <c r="Q57" s="102">
        <v>1.0</v>
      </c>
      <c r="R57" s="102">
        <v>1.0</v>
      </c>
      <c r="S57" s="102">
        <v>1.0</v>
      </c>
      <c r="T57" s="102">
        <v>1.0</v>
      </c>
      <c r="U57" s="102">
        <v>1.0</v>
      </c>
    </row>
    <row r="58">
      <c r="A58" s="40" t="s">
        <v>591</v>
      </c>
      <c r="B58" s="40" t="s">
        <v>555</v>
      </c>
      <c r="C58" s="95" t="s">
        <v>179</v>
      </c>
      <c r="D58" s="91" t="s">
        <v>126</v>
      </c>
      <c r="E58" s="93" t="s">
        <v>516</v>
      </c>
      <c r="F58" s="93" t="s">
        <v>516</v>
      </c>
      <c r="G58" s="95" t="s">
        <v>179</v>
      </c>
      <c r="H58" s="93" t="s">
        <v>516</v>
      </c>
      <c r="I58" s="95" t="s">
        <v>179</v>
      </c>
      <c r="J58" s="91" t="s">
        <v>126</v>
      </c>
      <c r="K58" s="40"/>
      <c r="L58" s="40" t="s">
        <v>591</v>
      </c>
      <c r="M58" s="40" t="s">
        <v>597</v>
      </c>
      <c r="N58" s="95" t="s">
        <v>179</v>
      </c>
      <c r="O58" s="95" t="s">
        <v>179</v>
      </c>
      <c r="P58" s="95" t="s">
        <v>179</v>
      </c>
      <c r="Q58" s="95" t="s">
        <v>179</v>
      </c>
      <c r="R58" s="95" t="s">
        <v>179</v>
      </c>
      <c r="S58" s="93" t="s">
        <v>516</v>
      </c>
      <c r="T58" s="95" t="s">
        <v>179</v>
      </c>
      <c r="U58" s="95" t="s">
        <v>179</v>
      </c>
    </row>
    <row r="59">
      <c r="A59" s="40" t="s">
        <v>592</v>
      </c>
      <c r="B59" s="40" t="s">
        <v>519</v>
      </c>
      <c r="C59" s="43">
        <v>1.0</v>
      </c>
      <c r="D59" s="43">
        <v>1.0</v>
      </c>
      <c r="E59" s="43">
        <v>2.0</v>
      </c>
      <c r="F59" s="43">
        <v>3.0</v>
      </c>
      <c r="G59" s="43">
        <v>5.0</v>
      </c>
      <c r="H59" s="43">
        <v>3.0</v>
      </c>
      <c r="I59" s="43">
        <v>3.0</v>
      </c>
      <c r="J59" s="43">
        <v>4.0</v>
      </c>
      <c r="K59" s="40"/>
      <c r="L59" s="40" t="s">
        <v>600</v>
      </c>
      <c r="M59" s="40" t="s">
        <v>519</v>
      </c>
      <c r="N59" s="115">
        <v>4.0</v>
      </c>
      <c r="O59" s="115">
        <v>4.0</v>
      </c>
      <c r="P59" s="115">
        <v>3.0</v>
      </c>
      <c r="Q59" s="115">
        <v>5.0</v>
      </c>
      <c r="R59" s="115">
        <v>2.0</v>
      </c>
      <c r="S59" s="115">
        <v>3.3</v>
      </c>
      <c r="T59" s="115">
        <v>3.0</v>
      </c>
      <c r="U59" s="115">
        <v>4.0</v>
      </c>
    </row>
    <row r="60">
      <c r="A60" s="40"/>
      <c r="B60" s="40" t="s">
        <v>532</v>
      </c>
      <c r="C60" s="95" t="s">
        <v>179</v>
      </c>
      <c r="D60" s="95" t="s">
        <v>179</v>
      </c>
      <c r="E60" s="95" t="s">
        <v>179</v>
      </c>
      <c r="F60" s="95" t="s">
        <v>179</v>
      </c>
      <c r="G60" s="95" t="s">
        <v>179</v>
      </c>
      <c r="H60" s="95" t="s">
        <v>179</v>
      </c>
      <c r="I60" s="95" t="s">
        <v>179</v>
      </c>
      <c r="J60" s="95" t="s">
        <v>179</v>
      </c>
      <c r="K60" s="40"/>
      <c r="L60" s="40"/>
      <c r="M60" s="40" t="s">
        <v>532</v>
      </c>
      <c r="N60" s="95" t="s">
        <v>179</v>
      </c>
      <c r="O60" s="95" t="s">
        <v>179</v>
      </c>
      <c r="P60" s="95" t="s">
        <v>179</v>
      </c>
      <c r="Q60" s="95" t="s">
        <v>179</v>
      </c>
      <c r="R60" s="95" t="s">
        <v>179</v>
      </c>
      <c r="S60" s="95" t="s">
        <v>179</v>
      </c>
      <c r="T60" s="95" t="s">
        <v>179</v>
      </c>
      <c r="U60" s="95" t="s">
        <v>179</v>
      </c>
    </row>
    <row r="61">
      <c r="A61" s="100"/>
      <c r="B61" s="100"/>
      <c r="C61" s="102">
        <v>1.0</v>
      </c>
      <c r="D61" s="102">
        <v>0.0</v>
      </c>
      <c r="E61" s="102">
        <v>0.0</v>
      </c>
      <c r="F61" s="102">
        <v>0.0</v>
      </c>
      <c r="G61" s="102">
        <v>1.0</v>
      </c>
      <c r="H61" s="102">
        <v>0.0</v>
      </c>
      <c r="I61" s="102">
        <v>1.0</v>
      </c>
      <c r="J61" s="102">
        <v>0.0</v>
      </c>
      <c r="K61" s="40"/>
      <c r="L61" s="100"/>
      <c r="M61" s="100"/>
      <c r="N61" s="102">
        <v>1.0</v>
      </c>
      <c r="O61" s="102">
        <v>1.0</v>
      </c>
      <c r="P61" s="102">
        <v>1.0</v>
      </c>
      <c r="Q61" s="102">
        <v>1.0</v>
      </c>
      <c r="R61" s="102">
        <v>1.0</v>
      </c>
      <c r="S61" s="102">
        <v>0.0</v>
      </c>
      <c r="T61" s="102">
        <v>1.0</v>
      </c>
      <c r="U61" s="102">
        <v>1.0</v>
      </c>
    </row>
    <row r="62">
      <c r="A62" s="40"/>
      <c r="B62" s="40" t="s">
        <v>589</v>
      </c>
      <c r="C62" s="95" t="s">
        <v>179</v>
      </c>
      <c r="D62" s="95" t="s">
        <v>179</v>
      </c>
      <c r="E62" s="95" t="s">
        <v>179</v>
      </c>
      <c r="F62" s="95" t="s">
        <v>179</v>
      </c>
      <c r="G62" s="93" t="s">
        <v>516</v>
      </c>
      <c r="H62" s="95" t="s">
        <v>179</v>
      </c>
      <c r="I62" s="91" t="s">
        <v>126</v>
      </c>
      <c r="J62" s="91" t="s">
        <v>126</v>
      </c>
      <c r="K62" s="40"/>
      <c r="L62" s="40"/>
      <c r="M62" s="40" t="s">
        <v>589</v>
      </c>
      <c r="N62" s="95" t="s">
        <v>179</v>
      </c>
      <c r="O62" s="95" t="s">
        <v>179</v>
      </c>
      <c r="P62" s="95" t="s">
        <v>179</v>
      </c>
      <c r="Q62" s="95" t="s">
        <v>179</v>
      </c>
      <c r="R62" s="95" t="s">
        <v>179</v>
      </c>
      <c r="S62" s="95" t="s">
        <v>179</v>
      </c>
      <c r="T62" s="95" t="s">
        <v>179</v>
      </c>
      <c r="U62" s="95" t="s">
        <v>179</v>
      </c>
    </row>
    <row r="63">
      <c r="A63" s="40"/>
      <c r="B63" s="40" t="s">
        <v>547</v>
      </c>
      <c r="C63" s="43">
        <v>3.0</v>
      </c>
      <c r="D63" s="43">
        <v>3.0</v>
      </c>
      <c r="E63" s="43">
        <v>2.0</v>
      </c>
      <c r="F63" s="43">
        <v>1.0</v>
      </c>
      <c r="G63" s="43">
        <v>3.0</v>
      </c>
      <c r="H63" s="43">
        <v>3.0</v>
      </c>
      <c r="I63" s="43">
        <v>3.0</v>
      </c>
      <c r="J63" s="43">
        <v>1.0</v>
      </c>
      <c r="K63" s="40"/>
      <c r="L63" s="40"/>
      <c r="M63" s="40" t="s">
        <v>547</v>
      </c>
      <c r="N63" s="115">
        <v>3.0</v>
      </c>
      <c r="O63" s="115">
        <v>5.0</v>
      </c>
      <c r="P63" s="115">
        <v>2.0</v>
      </c>
      <c r="Q63" s="115">
        <v>4.0</v>
      </c>
      <c r="R63" s="115">
        <v>4.0</v>
      </c>
      <c r="S63" s="115">
        <v>3.5</v>
      </c>
      <c r="T63" s="115">
        <v>2.0</v>
      </c>
      <c r="U63" s="115">
        <v>3.0</v>
      </c>
    </row>
    <row r="64">
      <c r="A64" s="40"/>
      <c r="B64" s="40" t="s">
        <v>548</v>
      </c>
      <c r="C64" s="95" t="s">
        <v>179</v>
      </c>
      <c r="D64" s="95" t="s">
        <v>179</v>
      </c>
      <c r="E64" s="95" t="s">
        <v>179</v>
      </c>
      <c r="F64" s="95" t="s">
        <v>179</v>
      </c>
      <c r="G64" s="95" t="s">
        <v>179</v>
      </c>
      <c r="H64" s="95" t="s">
        <v>179</v>
      </c>
      <c r="I64" s="95" t="s">
        <v>179</v>
      </c>
      <c r="J64" s="95" t="s">
        <v>179</v>
      </c>
      <c r="K64" s="40"/>
      <c r="L64" s="40"/>
      <c r="M64" s="40" t="s">
        <v>548</v>
      </c>
      <c r="N64" s="119" t="s">
        <v>179</v>
      </c>
      <c r="O64" s="119" t="s">
        <v>179</v>
      </c>
      <c r="P64" s="119" t="s">
        <v>179</v>
      </c>
      <c r="Q64" s="119" t="s">
        <v>179</v>
      </c>
      <c r="R64" s="119" t="s">
        <v>179</v>
      </c>
      <c r="S64" s="119" t="s">
        <v>179</v>
      </c>
      <c r="T64" s="119" t="s">
        <v>179</v>
      </c>
      <c r="U64" s="120" t="s">
        <v>179</v>
      </c>
    </row>
    <row r="65">
      <c r="A65" s="100"/>
      <c r="B65" s="100"/>
      <c r="C65" s="102">
        <v>1.0</v>
      </c>
      <c r="D65" s="102">
        <v>1.0</v>
      </c>
      <c r="E65" s="102">
        <v>1.0</v>
      </c>
      <c r="F65" s="102">
        <v>1.0</v>
      </c>
      <c r="G65" s="102">
        <v>0.0</v>
      </c>
      <c r="H65" s="102">
        <v>1.0</v>
      </c>
      <c r="I65" s="102">
        <v>0.0</v>
      </c>
      <c r="J65" s="102">
        <v>0.0</v>
      </c>
      <c r="K65" s="40"/>
      <c r="L65" s="100"/>
      <c r="M65" s="100"/>
      <c r="N65" s="102">
        <v>1.0</v>
      </c>
      <c r="O65" s="102">
        <v>1.0</v>
      </c>
      <c r="P65" s="102">
        <v>1.0</v>
      </c>
      <c r="Q65" s="102">
        <v>1.0</v>
      </c>
      <c r="R65" s="102">
        <v>1.0</v>
      </c>
      <c r="S65" s="102">
        <v>1.0</v>
      </c>
      <c r="T65" s="102">
        <v>1.0</v>
      </c>
      <c r="U65" s="102">
        <v>1.0</v>
      </c>
    </row>
    <row r="66">
      <c r="A66" s="40" t="s">
        <v>596</v>
      </c>
      <c r="B66" s="40" t="s">
        <v>597</v>
      </c>
      <c r="C66" s="95" t="s">
        <v>179</v>
      </c>
      <c r="D66" s="95" t="s">
        <v>179</v>
      </c>
      <c r="E66" s="95" t="s">
        <v>179</v>
      </c>
      <c r="F66" s="95" t="s">
        <v>179</v>
      </c>
      <c r="G66" s="91" t="s">
        <v>126</v>
      </c>
      <c r="H66" s="95" t="s">
        <v>179</v>
      </c>
      <c r="I66" s="95" t="s">
        <v>179</v>
      </c>
      <c r="J66" s="95" t="s">
        <v>179</v>
      </c>
      <c r="K66" s="40"/>
      <c r="L66" s="40" t="s">
        <v>596</v>
      </c>
      <c r="M66" s="40" t="s">
        <v>601</v>
      </c>
      <c r="N66" s="95" t="s">
        <v>179</v>
      </c>
      <c r="O66" s="95" t="s">
        <v>179</v>
      </c>
      <c r="P66" s="91" t="s">
        <v>126</v>
      </c>
      <c r="Q66" s="95" t="s">
        <v>179</v>
      </c>
      <c r="R66" s="95" t="s">
        <v>179</v>
      </c>
      <c r="S66" s="95" t="s">
        <v>179</v>
      </c>
      <c r="T66" s="95" t="s">
        <v>179</v>
      </c>
      <c r="U66" s="95" t="s">
        <v>179</v>
      </c>
    </row>
    <row r="67">
      <c r="A67" s="40" t="s">
        <v>598</v>
      </c>
      <c r="B67" s="40" t="s">
        <v>519</v>
      </c>
      <c r="C67" s="43">
        <v>2.0</v>
      </c>
      <c r="D67" s="43">
        <v>3.0</v>
      </c>
      <c r="E67" s="43">
        <v>1.0</v>
      </c>
      <c r="F67" s="43">
        <v>2.0</v>
      </c>
      <c r="G67" s="43">
        <v>0.0</v>
      </c>
      <c r="H67" s="43">
        <v>4.0</v>
      </c>
      <c r="I67" s="43">
        <v>2.0</v>
      </c>
      <c r="J67" s="43">
        <v>2.0</v>
      </c>
      <c r="K67" s="40"/>
      <c r="L67" s="40" t="s">
        <v>602</v>
      </c>
      <c r="M67" s="40" t="s">
        <v>519</v>
      </c>
      <c r="N67" s="115">
        <v>4.0</v>
      </c>
      <c r="O67" s="115">
        <v>4.0</v>
      </c>
      <c r="P67" s="115">
        <v>2.0</v>
      </c>
      <c r="Q67" s="115">
        <v>5.0</v>
      </c>
      <c r="R67" s="115">
        <v>3.0</v>
      </c>
      <c r="S67" s="115">
        <v>4.0</v>
      </c>
      <c r="T67" s="115">
        <v>4.0</v>
      </c>
      <c r="U67" s="115">
        <v>3.0</v>
      </c>
    </row>
    <row r="68">
      <c r="A68" s="40"/>
      <c r="B68" s="40" t="s">
        <v>532</v>
      </c>
      <c r="C68" s="95" t="s">
        <v>179</v>
      </c>
      <c r="D68" s="95" t="s">
        <v>179</v>
      </c>
      <c r="E68" s="95" t="s">
        <v>179</v>
      </c>
      <c r="F68" s="95" t="s">
        <v>179</v>
      </c>
      <c r="G68" s="95" t="s">
        <v>179</v>
      </c>
      <c r="H68" s="95" t="s">
        <v>179</v>
      </c>
      <c r="I68" s="95" t="s">
        <v>179</v>
      </c>
      <c r="J68" s="95" t="s">
        <v>179</v>
      </c>
      <c r="K68" s="40"/>
      <c r="L68" s="40"/>
      <c r="M68" s="40" t="s">
        <v>532</v>
      </c>
      <c r="N68" s="119" t="s">
        <v>179</v>
      </c>
      <c r="O68" s="119" t="s">
        <v>179</v>
      </c>
      <c r="P68" s="119" t="s">
        <v>179</v>
      </c>
      <c r="Q68" s="119" t="s">
        <v>179</v>
      </c>
      <c r="R68" s="119" t="s">
        <v>179</v>
      </c>
      <c r="S68" s="119" t="s">
        <v>179</v>
      </c>
      <c r="T68" s="119" t="s">
        <v>179</v>
      </c>
      <c r="U68" s="120" t="s">
        <v>179</v>
      </c>
    </row>
    <row r="69">
      <c r="A69" s="100"/>
      <c r="B69" s="100"/>
      <c r="C69" s="102">
        <v>1.0</v>
      </c>
      <c r="D69" s="102">
        <v>1.0</v>
      </c>
      <c r="E69" s="102">
        <v>1.0</v>
      </c>
      <c r="F69" s="102">
        <v>1.0</v>
      </c>
      <c r="G69" s="102">
        <v>0.0</v>
      </c>
      <c r="H69" s="102">
        <v>1.0</v>
      </c>
      <c r="I69" s="102">
        <v>1.0</v>
      </c>
      <c r="J69" s="102">
        <v>1.0</v>
      </c>
      <c r="K69" s="40"/>
      <c r="L69" s="100"/>
      <c r="M69" s="100"/>
      <c r="N69" s="102">
        <v>1.0</v>
      </c>
      <c r="O69" s="102">
        <v>1.0</v>
      </c>
      <c r="P69" s="102">
        <v>0.0</v>
      </c>
      <c r="Q69" s="102">
        <v>1.0</v>
      </c>
      <c r="R69" s="102">
        <v>1.0</v>
      </c>
      <c r="S69" s="102">
        <v>1.0</v>
      </c>
      <c r="T69" s="102">
        <v>1.0</v>
      </c>
      <c r="U69" s="102">
        <v>1.0</v>
      </c>
    </row>
    <row r="70">
      <c r="A70" s="40"/>
      <c r="B70" s="40" t="s">
        <v>570</v>
      </c>
      <c r="C70" s="91" t="s">
        <v>126</v>
      </c>
      <c r="D70" s="91" t="s">
        <v>126</v>
      </c>
      <c r="E70" s="95" t="s">
        <v>179</v>
      </c>
      <c r="F70" s="91" t="s">
        <v>126</v>
      </c>
      <c r="G70" s="93" t="s">
        <v>516</v>
      </c>
      <c r="H70" s="91" t="s">
        <v>126</v>
      </c>
      <c r="I70" s="91" t="s">
        <v>126</v>
      </c>
      <c r="J70" s="91" t="s">
        <v>126</v>
      </c>
      <c r="K70" s="40"/>
      <c r="L70" s="40"/>
      <c r="M70" s="40" t="s">
        <v>603</v>
      </c>
      <c r="N70" s="91" t="s">
        <v>126</v>
      </c>
      <c r="O70" s="91" t="s">
        <v>126</v>
      </c>
      <c r="P70" s="91" t="s">
        <v>126</v>
      </c>
      <c r="Q70" s="91" t="s">
        <v>126</v>
      </c>
      <c r="R70" s="91" t="s">
        <v>126</v>
      </c>
      <c r="S70" s="91" t="s">
        <v>126</v>
      </c>
      <c r="T70" s="91" t="s">
        <v>126</v>
      </c>
      <c r="U70" s="91" t="s">
        <v>126</v>
      </c>
    </row>
    <row r="71">
      <c r="A71" s="40"/>
      <c r="B71" s="40" t="s">
        <v>547</v>
      </c>
      <c r="C71" s="43">
        <v>3.0</v>
      </c>
      <c r="D71" s="43">
        <v>3.0</v>
      </c>
      <c r="E71" s="43">
        <v>4.0</v>
      </c>
      <c r="F71" s="43">
        <v>2.0</v>
      </c>
      <c r="G71" s="43">
        <v>3.0</v>
      </c>
      <c r="H71" s="43">
        <v>3.0</v>
      </c>
      <c r="I71" s="43">
        <v>3.0</v>
      </c>
      <c r="J71" s="43">
        <v>3.0</v>
      </c>
      <c r="K71" s="40"/>
      <c r="L71" s="40"/>
      <c r="M71" s="40" t="s">
        <v>547</v>
      </c>
      <c r="N71" s="115">
        <v>5.0</v>
      </c>
      <c r="O71" s="115">
        <v>3.0</v>
      </c>
      <c r="P71" s="115">
        <v>3.0</v>
      </c>
      <c r="Q71" s="115">
        <v>3.0</v>
      </c>
      <c r="R71" s="115">
        <v>4.0</v>
      </c>
      <c r="S71" s="115">
        <v>3.0</v>
      </c>
      <c r="T71" s="115">
        <v>3.0</v>
      </c>
      <c r="U71" s="115">
        <v>4.0</v>
      </c>
    </row>
    <row r="72">
      <c r="A72" s="40"/>
      <c r="B72" s="40" t="s">
        <v>548</v>
      </c>
      <c r="C72" s="114" t="s">
        <v>126</v>
      </c>
      <c r="D72" s="114" t="s">
        <v>126</v>
      </c>
      <c r="E72" s="114" t="s">
        <v>126</v>
      </c>
      <c r="F72" s="114" t="s">
        <v>126</v>
      </c>
      <c r="G72" s="114" t="s">
        <v>126</v>
      </c>
      <c r="H72" s="114" t="s">
        <v>126</v>
      </c>
      <c r="I72" s="114" t="s">
        <v>126</v>
      </c>
      <c r="J72" s="114" t="s">
        <v>126</v>
      </c>
      <c r="K72" s="40"/>
      <c r="L72" s="40"/>
      <c r="M72" s="40" t="s">
        <v>548</v>
      </c>
      <c r="N72" s="91" t="s">
        <v>126</v>
      </c>
      <c r="O72" s="91" t="s">
        <v>126</v>
      </c>
      <c r="P72" s="91" t="s">
        <v>126</v>
      </c>
      <c r="Q72" s="91" t="s">
        <v>126</v>
      </c>
      <c r="R72" s="91" t="s">
        <v>126</v>
      </c>
      <c r="S72" s="91" t="s">
        <v>126</v>
      </c>
      <c r="T72" s="91" t="s">
        <v>126</v>
      </c>
      <c r="U72" s="91" t="s">
        <v>126</v>
      </c>
    </row>
    <row r="73">
      <c r="A73" s="100"/>
      <c r="B73" s="100"/>
      <c r="C73" s="102">
        <v>1.0</v>
      </c>
      <c r="D73" s="102">
        <v>1.0</v>
      </c>
      <c r="E73" s="102">
        <v>0.0</v>
      </c>
      <c r="F73" s="102">
        <v>1.0</v>
      </c>
      <c r="G73" s="102">
        <v>0.0</v>
      </c>
      <c r="H73" s="102">
        <v>1.0</v>
      </c>
      <c r="I73" s="102">
        <v>1.0</v>
      </c>
      <c r="J73" s="102">
        <v>1.0</v>
      </c>
      <c r="K73" s="40"/>
      <c r="L73" s="100"/>
      <c r="M73" s="100"/>
      <c r="N73" s="102">
        <v>1.0</v>
      </c>
      <c r="O73" s="102">
        <v>1.0</v>
      </c>
      <c r="P73" s="102">
        <v>1.0</v>
      </c>
      <c r="Q73" s="102">
        <v>1.0</v>
      </c>
      <c r="R73" s="102">
        <v>1.0</v>
      </c>
      <c r="S73" s="102">
        <v>1.0</v>
      </c>
      <c r="T73" s="102">
        <v>1.0</v>
      </c>
      <c r="U73" s="102">
        <v>1.0</v>
      </c>
    </row>
    <row r="74">
      <c r="A74" s="40" t="s">
        <v>604</v>
      </c>
      <c r="B74" s="40" t="s">
        <v>581</v>
      </c>
      <c r="C74" s="91" t="s">
        <v>126</v>
      </c>
      <c r="D74" s="91" t="s">
        <v>126</v>
      </c>
      <c r="E74" s="91" t="s">
        <v>126</v>
      </c>
      <c r="F74" s="91" t="s">
        <v>126</v>
      </c>
      <c r="G74" s="93" t="s">
        <v>516</v>
      </c>
      <c r="H74" s="91" t="s">
        <v>126</v>
      </c>
      <c r="I74" s="91" t="s">
        <v>126</v>
      </c>
      <c r="J74" s="91" t="s">
        <v>126</v>
      </c>
      <c r="K74" s="40"/>
      <c r="L74" s="40" t="s">
        <v>604</v>
      </c>
      <c r="M74" s="40" t="s">
        <v>605</v>
      </c>
      <c r="N74" s="95" t="s">
        <v>179</v>
      </c>
      <c r="O74" s="91" t="s">
        <v>126</v>
      </c>
      <c r="P74" s="91" t="s">
        <v>126</v>
      </c>
      <c r="Q74" s="91" t="s">
        <v>126</v>
      </c>
      <c r="R74" s="91" t="s">
        <v>126</v>
      </c>
      <c r="S74" s="91" t="s">
        <v>126</v>
      </c>
      <c r="T74" s="91" t="s">
        <v>126</v>
      </c>
      <c r="U74" s="91" t="s">
        <v>126</v>
      </c>
    </row>
    <row r="75">
      <c r="A75" s="40" t="s">
        <v>606</v>
      </c>
      <c r="B75" s="40" t="s">
        <v>519</v>
      </c>
      <c r="C75" s="43">
        <v>4.0</v>
      </c>
      <c r="D75" s="43">
        <v>4.0</v>
      </c>
      <c r="E75" s="43">
        <v>5.0</v>
      </c>
      <c r="F75" s="43">
        <v>4.0</v>
      </c>
      <c r="G75" s="43">
        <v>3.0</v>
      </c>
      <c r="H75" s="43">
        <v>3.0</v>
      </c>
      <c r="I75" s="43">
        <v>4.0</v>
      </c>
      <c r="J75" s="43">
        <v>3.0</v>
      </c>
      <c r="K75" s="40"/>
      <c r="L75" s="40" t="s">
        <v>607</v>
      </c>
      <c r="M75" s="40" t="s">
        <v>519</v>
      </c>
      <c r="N75" s="115">
        <v>4.0</v>
      </c>
      <c r="O75" s="115">
        <v>2.0</v>
      </c>
      <c r="P75" s="115">
        <v>3.0</v>
      </c>
      <c r="Q75" s="115">
        <v>2.0</v>
      </c>
      <c r="R75" s="115">
        <v>3.0</v>
      </c>
      <c r="S75" s="115">
        <v>4.0</v>
      </c>
      <c r="T75" s="115">
        <v>2.0</v>
      </c>
      <c r="U75" s="115">
        <v>3.0</v>
      </c>
    </row>
    <row r="76">
      <c r="A76" s="40"/>
      <c r="B76" s="40" t="s">
        <v>532</v>
      </c>
      <c r="C76" s="91" t="s">
        <v>126</v>
      </c>
      <c r="D76" s="91" t="s">
        <v>126</v>
      </c>
      <c r="E76" s="91" t="s">
        <v>126</v>
      </c>
      <c r="F76" s="91" t="s">
        <v>126</v>
      </c>
      <c r="G76" s="91" t="s">
        <v>126</v>
      </c>
      <c r="H76" s="91" t="s">
        <v>126</v>
      </c>
      <c r="I76" s="91" t="s">
        <v>126</v>
      </c>
      <c r="J76" s="91" t="s">
        <v>126</v>
      </c>
      <c r="K76" s="40"/>
      <c r="L76" s="40"/>
      <c r="M76" s="40" t="s">
        <v>532</v>
      </c>
      <c r="N76" s="91" t="s">
        <v>126</v>
      </c>
      <c r="O76" s="91" t="s">
        <v>126</v>
      </c>
      <c r="P76" s="91" t="s">
        <v>126</v>
      </c>
      <c r="Q76" s="91" t="s">
        <v>126</v>
      </c>
      <c r="R76" s="91" t="s">
        <v>126</v>
      </c>
      <c r="S76" s="91" t="s">
        <v>126</v>
      </c>
      <c r="T76" s="91" t="s">
        <v>126</v>
      </c>
      <c r="U76" s="91" t="s">
        <v>126</v>
      </c>
    </row>
    <row r="77">
      <c r="A77" s="100"/>
      <c r="B77" s="100"/>
      <c r="C77" s="102">
        <v>1.0</v>
      </c>
      <c r="D77" s="102">
        <v>1.0</v>
      </c>
      <c r="E77" s="102">
        <v>1.0</v>
      </c>
      <c r="F77" s="102">
        <v>1.0</v>
      </c>
      <c r="G77" s="102">
        <v>0.0</v>
      </c>
      <c r="H77" s="102">
        <v>1.0</v>
      </c>
      <c r="I77" s="102">
        <v>1.0</v>
      </c>
      <c r="J77" s="102">
        <v>1.0</v>
      </c>
      <c r="K77" s="40"/>
      <c r="L77" s="100"/>
      <c r="M77" s="100"/>
      <c r="N77" s="102">
        <v>0.0</v>
      </c>
      <c r="O77" s="102">
        <v>1.0</v>
      </c>
      <c r="P77" s="102">
        <v>1.0</v>
      </c>
      <c r="Q77" s="102">
        <v>1.0</v>
      </c>
      <c r="R77" s="102">
        <v>1.0</v>
      </c>
      <c r="S77" s="102">
        <v>1.0</v>
      </c>
      <c r="T77" s="102">
        <v>1.0</v>
      </c>
      <c r="U77" s="102">
        <v>1.0</v>
      </c>
    </row>
    <row r="78">
      <c r="A78" s="40" t="s">
        <v>608</v>
      </c>
      <c r="B78" s="40" t="s">
        <v>586</v>
      </c>
      <c r="C78" s="95" t="s">
        <v>179</v>
      </c>
      <c r="D78" s="95" t="s">
        <v>179</v>
      </c>
      <c r="E78" s="95" t="s">
        <v>179</v>
      </c>
      <c r="F78" s="95" t="s">
        <v>179</v>
      </c>
      <c r="G78" s="95" t="s">
        <v>179</v>
      </c>
      <c r="H78" s="95" t="s">
        <v>179</v>
      </c>
      <c r="I78" s="95" t="s">
        <v>179</v>
      </c>
      <c r="J78" s="95" t="s">
        <v>179</v>
      </c>
      <c r="K78" s="40"/>
      <c r="L78" s="40"/>
      <c r="M78" s="40" t="s">
        <v>570</v>
      </c>
      <c r="N78" s="95" t="s">
        <v>179</v>
      </c>
      <c r="O78" s="95" t="s">
        <v>179</v>
      </c>
      <c r="P78" s="95" t="s">
        <v>179</v>
      </c>
      <c r="Q78" s="95" t="s">
        <v>179</v>
      </c>
      <c r="R78" s="91" t="s">
        <v>126</v>
      </c>
      <c r="S78" s="95" t="s">
        <v>179</v>
      </c>
      <c r="T78" s="95" t="s">
        <v>179</v>
      </c>
      <c r="U78" s="95" t="s">
        <v>179</v>
      </c>
    </row>
    <row r="79">
      <c r="A79" s="40"/>
      <c r="B79" s="40" t="s">
        <v>547</v>
      </c>
      <c r="C79" s="43">
        <v>3.0</v>
      </c>
      <c r="D79" s="43">
        <v>5.0</v>
      </c>
      <c r="E79" s="43">
        <v>2.0</v>
      </c>
      <c r="F79" s="43">
        <v>1.0</v>
      </c>
      <c r="G79" s="43">
        <v>0.0</v>
      </c>
      <c r="H79" s="43">
        <v>5.0</v>
      </c>
      <c r="I79" s="43">
        <v>4.0</v>
      </c>
      <c r="J79" s="43">
        <v>2.0</v>
      </c>
      <c r="K79" s="40"/>
      <c r="L79" s="40"/>
      <c r="M79" s="40" t="s">
        <v>547</v>
      </c>
      <c r="N79" s="115">
        <v>4.0</v>
      </c>
      <c r="O79" s="115">
        <v>4.0</v>
      </c>
      <c r="P79" s="115">
        <v>3.0</v>
      </c>
      <c r="Q79" s="115">
        <v>4.0</v>
      </c>
      <c r="R79" s="115">
        <v>4.0</v>
      </c>
      <c r="S79" s="115">
        <v>2.7</v>
      </c>
      <c r="T79" s="115">
        <v>3.0</v>
      </c>
      <c r="U79" s="115">
        <v>4.0</v>
      </c>
    </row>
    <row r="80">
      <c r="A80" s="40"/>
      <c r="B80" s="40" t="s">
        <v>548</v>
      </c>
      <c r="C80" s="95" t="s">
        <v>179</v>
      </c>
      <c r="D80" s="95" t="s">
        <v>179</v>
      </c>
      <c r="E80" s="95" t="s">
        <v>179</v>
      </c>
      <c r="F80" s="95" t="s">
        <v>179</v>
      </c>
      <c r="G80" s="95" t="s">
        <v>179</v>
      </c>
      <c r="H80" s="95" t="s">
        <v>179</v>
      </c>
      <c r="I80" s="95" t="s">
        <v>179</v>
      </c>
      <c r="J80" s="95" t="s">
        <v>179</v>
      </c>
      <c r="K80" s="40"/>
      <c r="L80" s="40"/>
      <c r="M80" s="40" t="s">
        <v>548</v>
      </c>
      <c r="N80" s="119" t="s">
        <v>179</v>
      </c>
      <c r="O80" s="119" t="s">
        <v>179</v>
      </c>
      <c r="P80" s="119" t="s">
        <v>179</v>
      </c>
      <c r="Q80" s="119" t="s">
        <v>179</v>
      </c>
      <c r="R80" s="119" t="s">
        <v>179</v>
      </c>
      <c r="S80" s="119" t="s">
        <v>179</v>
      </c>
      <c r="T80" s="119" t="s">
        <v>179</v>
      </c>
      <c r="U80" s="120" t="s">
        <v>179</v>
      </c>
    </row>
    <row r="81">
      <c r="A81" s="100"/>
      <c r="B81" s="100"/>
      <c r="C81" s="102">
        <v>1.0</v>
      </c>
      <c r="D81" s="102">
        <v>1.0</v>
      </c>
      <c r="E81" s="102">
        <v>1.0</v>
      </c>
      <c r="F81" s="102">
        <v>1.0</v>
      </c>
      <c r="G81" s="102">
        <v>1.0</v>
      </c>
      <c r="H81" s="102">
        <v>1.0</v>
      </c>
      <c r="I81" s="102">
        <v>1.0</v>
      </c>
      <c r="J81" s="102">
        <v>1.0</v>
      </c>
      <c r="K81" s="40"/>
      <c r="L81" s="100"/>
      <c r="M81" s="100"/>
      <c r="N81" s="102">
        <v>1.0</v>
      </c>
      <c r="O81" s="102">
        <v>1.0</v>
      </c>
      <c r="P81" s="102">
        <v>1.0</v>
      </c>
      <c r="Q81" s="102">
        <v>1.0</v>
      </c>
      <c r="R81" s="102">
        <v>0.0</v>
      </c>
      <c r="S81" s="102">
        <v>1.0</v>
      </c>
      <c r="T81" s="102">
        <v>1.0</v>
      </c>
      <c r="U81" s="102">
        <v>1.0</v>
      </c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 t="s">
        <v>609</v>
      </c>
      <c r="M82" s="40" t="s">
        <v>601</v>
      </c>
      <c r="N82" s="95" t="s">
        <v>179</v>
      </c>
      <c r="O82" s="91" t="s">
        <v>126</v>
      </c>
      <c r="P82" s="95" t="s">
        <v>179</v>
      </c>
      <c r="Q82" s="95" t="s">
        <v>179</v>
      </c>
      <c r="R82" s="95" t="s">
        <v>179</v>
      </c>
      <c r="S82" s="95" t="s">
        <v>179</v>
      </c>
      <c r="T82" s="95" t="s">
        <v>179</v>
      </c>
      <c r="U82" s="95" t="s">
        <v>179</v>
      </c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 t="s">
        <v>610</v>
      </c>
      <c r="M83" s="40" t="s">
        <v>519</v>
      </c>
      <c r="N83" s="115">
        <v>4.0</v>
      </c>
      <c r="O83" s="115">
        <v>3.0</v>
      </c>
      <c r="P83" s="115">
        <v>3.0</v>
      </c>
      <c r="Q83" s="115">
        <v>2.0</v>
      </c>
      <c r="R83" s="115">
        <v>4.0</v>
      </c>
      <c r="S83" s="115">
        <v>5.0</v>
      </c>
      <c r="T83" s="115">
        <v>3.0</v>
      </c>
      <c r="U83" s="115">
        <v>4.0</v>
      </c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 t="s">
        <v>532</v>
      </c>
      <c r="N84" s="119" t="s">
        <v>179</v>
      </c>
      <c r="O84" s="119" t="s">
        <v>179</v>
      </c>
      <c r="P84" s="119" t="s">
        <v>179</v>
      </c>
      <c r="Q84" s="119" t="s">
        <v>179</v>
      </c>
      <c r="R84" s="119" t="s">
        <v>179</v>
      </c>
      <c r="S84" s="119" t="s">
        <v>179</v>
      </c>
      <c r="T84" s="119" t="s">
        <v>179</v>
      </c>
      <c r="U84" s="120" t="s">
        <v>179</v>
      </c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100"/>
      <c r="M85" s="100"/>
      <c r="N85" s="102">
        <v>1.0</v>
      </c>
      <c r="O85" s="102">
        <v>0.0</v>
      </c>
      <c r="P85" s="102">
        <v>1.0</v>
      </c>
      <c r="Q85" s="102">
        <v>1.0</v>
      </c>
      <c r="R85" s="102">
        <v>1.0</v>
      </c>
      <c r="S85" s="102">
        <v>1.0</v>
      </c>
      <c r="T85" s="102">
        <v>1.0</v>
      </c>
      <c r="U85" s="102">
        <v>1.0</v>
      </c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 t="s">
        <v>603</v>
      </c>
      <c r="N86" s="95" t="s">
        <v>179</v>
      </c>
      <c r="O86" s="95" t="s">
        <v>179</v>
      </c>
      <c r="P86" s="95" t="s">
        <v>179</v>
      </c>
      <c r="Q86" s="95" t="s">
        <v>179</v>
      </c>
      <c r="R86" s="95" t="s">
        <v>179</v>
      </c>
      <c r="S86" s="95" t="s">
        <v>179</v>
      </c>
      <c r="T86" s="95" t="s">
        <v>179</v>
      </c>
      <c r="U86" s="95" t="s">
        <v>179</v>
      </c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 t="s">
        <v>547</v>
      </c>
      <c r="N87" s="115">
        <v>4.0</v>
      </c>
      <c r="O87" s="115">
        <v>5.0</v>
      </c>
      <c r="P87" s="115">
        <v>3.0</v>
      </c>
      <c r="Q87" s="115">
        <v>3.0</v>
      </c>
      <c r="R87" s="115">
        <v>5.0</v>
      </c>
      <c r="S87" s="115">
        <v>5.0</v>
      </c>
      <c r="T87" s="115">
        <v>3.0</v>
      </c>
      <c r="U87" s="115">
        <v>4.0</v>
      </c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 t="s">
        <v>548</v>
      </c>
      <c r="N88" s="119" t="s">
        <v>179</v>
      </c>
      <c r="O88" s="119" t="s">
        <v>179</v>
      </c>
      <c r="P88" s="119" t="s">
        <v>179</v>
      </c>
      <c r="Q88" s="119" t="s">
        <v>179</v>
      </c>
      <c r="R88" s="119" t="s">
        <v>179</v>
      </c>
      <c r="S88" s="119" t="s">
        <v>179</v>
      </c>
      <c r="T88" s="119" t="s">
        <v>179</v>
      </c>
      <c r="U88" s="120" t="s">
        <v>179</v>
      </c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100"/>
      <c r="M89" s="100"/>
      <c r="N89" s="102">
        <v>1.0</v>
      </c>
      <c r="O89" s="102">
        <v>1.0</v>
      </c>
      <c r="P89" s="102">
        <v>1.0</v>
      </c>
      <c r="Q89" s="102">
        <v>1.0</v>
      </c>
      <c r="R89" s="102">
        <v>1.0</v>
      </c>
      <c r="S89" s="102">
        <v>1.0</v>
      </c>
      <c r="T89" s="102">
        <v>1.0</v>
      </c>
      <c r="U89" s="102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sheetData>
    <row r="1">
      <c r="A1" s="1"/>
      <c r="B1" s="1"/>
      <c r="C1" s="2" t="s">
        <v>0</v>
      </c>
      <c r="D1" s="3" t="s">
        <v>1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>
      <c r="A2" s="5" t="s">
        <v>13</v>
      </c>
      <c r="D2" s="7"/>
      <c r="E2" s="7"/>
      <c r="F2" s="7"/>
      <c r="G2" s="7"/>
      <c r="H2" s="7"/>
      <c r="I2" s="7"/>
      <c r="J2" s="7"/>
      <c r="K2" s="7"/>
      <c r="L2" s="7"/>
      <c r="M2" s="9"/>
    </row>
    <row r="3">
      <c r="A3" s="11" t="s">
        <v>22</v>
      </c>
      <c r="D3" s="13"/>
    </row>
    <row r="4">
      <c r="A4" s="11" t="s">
        <v>24</v>
      </c>
      <c r="B4" s="11" t="s">
        <v>25</v>
      </c>
      <c r="C4" s="11" t="s">
        <v>26</v>
      </c>
    </row>
    <row r="5">
      <c r="A5" s="18" t="s">
        <v>27</v>
      </c>
      <c r="B5" s="18" t="s">
        <v>37</v>
      </c>
      <c r="C5" s="18">
        <v>107.6</v>
      </c>
    </row>
    <row r="6">
      <c r="A6" s="18" t="s">
        <v>34</v>
      </c>
      <c r="B6" s="18" t="s">
        <v>43</v>
      </c>
      <c r="C6" s="18">
        <v>106.5</v>
      </c>
    </row>
    <row r="7">
      <c r="A7" s="18" t="s">
        <v>36</v>
      </c>
      <c r="B7" s="18" t="s">
        <v>41</v>
      </c>
      <c r="C7" s="18">
        <v>109.0</v>
      </c>
    </row>
    <row r="8">
      <c r="A8" s="18" t="s">
        <v>38</v>
      </c>
      <c r="B8" s="18" t="s">
        <v>35</v>
      </c>
      <c r="C8" s="18">
        <v>115.2</v>
      </c>
    </row>
    <row r="9">
      <c r="A9" s="18" t="s">
        <v>40</v>
      </c>
      <c r="B9" s="18" t="s">
        <v>33</v>
      </c>
      <c r="C9" s="18">
        <v>126.0</v>
      </c>
    </row>
    <row r="10">
      <c r="A10" s="18" t="s">
        <v>42</v>
      </c>
      <c r="B10" s="18" t="s">
        <v>39</v>
      </c>
      <c r="C10" s="18">
        <v>148.3</v>
      </c>
    </row>
    <row r="11">
      <c r="A11" s="23"/>
      <c r="B11" s="23"/>
      <c r="C11" s="24"/>
      <c r="D11" s="25"/>
      <c r="E11" s="25"/>
      <c r="F11" s="25"/>
      <c r="G11" s="25"/>
      <c r="H11" s="25"/>
      <c r="I11" s="25"/>
      <c r="J11" s="25"/>
      <c r="K11" s="25"/>
      <c r="L11" s="25"/>
      <c r="M11" s="25"/>
    </row>
    <row r="12">
      <c r="A12" s="11" t="s">
        <v>47</v>
      </c>
      <c r="B12" s="11" t="s">
        <v>48</v>
      </c>
      <c r="C12" s="29">
        <f t="shared" ref="C12:C17" si="1">AVERAGE(D12:L12)</f>
        <v>2.333333333</v>
      </c>
      <c r="D12" s="18">
        <v>2.0</v>
      </c>
      <c r="E12" s="18">
        <v>3.0</v>
      </c>
      <c r="F12" s="18">
        <v>2.0</v>
      </c>
      <c r="G12" s="18">
        <v>2.0</v>
      </c>
      <c r="H12" s="18">
        <v>1.0</v>
      </c>
      <c r="I12" s="18">
        <v>2.0</v>
      </c>
      <c r="J12" s="18">
        <v>2.0</v>
      </c>
      <c r="K12" s="18">
        <v>4.0</v>
      </c>
      <c r="L12" s="18">
        <v>3.0</v>
      </c>
      <c r="M12" s="18">
        <v>3.0</v>
      </c>
    </row>
    <row r="13">
      <c r="B13" s="11" t="s">
        <v>32</v>
      </c>
      <c r="C13" s="29">
        <f t="shared" si="1"/>
        <v>2.222222222</v>
      </c>
      <c r="D13" s="18">
        <v>1.0</v>
      </c>
      <c r="E13" s="18">
        <v>3.0</v>
      </c>
      <c r="F13" s="18">
        <v>3.0</v>
      </c>
      <c r="G13" s="18">
        <v>2.0</v>
      </c>
      <c r="H13" s="18">
        <v>1.0</v>
      </c>
      <c r="I13" s="18">
        <v>2.0</v>
      </c>
      <c r="J13" s="18">
        <v>3.0</v>
      </c>
      <c r="K13" s="18">
        <v>3.0</v>
      </c>
      <c r="L13" s="18">
        <v>2.0</v>
      </c>
      <c r="M13" s="18">
        <v>1.0</v>
      </c>
    </row>
    <row r="14">
      <c r="A14" s="18"/>
      <c r="B14" s="11" t="s">
        <v>57</v>
      </c>
      <c r="C14" s="29">
        <f t="shared" si="1"/>
        <v>2.555555556</v>
      </c>
      <c r="D14" s="18">
        <v>2.0</v>
      </c>
      <c r="E14" s="18">
        <v>2.0</v>
      </c>
      <c r="F14" s="18">
        <v>3.0</v>
      </c>
      <c r="G14" s="18">
        <v>3.0</v>
      </c>
      <c r="H14" s="18">
        <v>1.0</v>
      </c>
      <c r="I14" s="18">
        <v>3.0</v>
      </c>
      <c r="J14" s="18">
        <v>3.0</v>
      </c>
      <c r="K14" s="18">
        <v>3.0</v>
      </c>
      <c r="L14" s="18">
        <v>3.0</v>
      </c>
      <c r="M14" s="18">
        <v>1.0</v>
      </c>
    </row>
    <row r="15">
      <c r="A15" s="18" t="s">
        <v>58</v>
      </c>
      <c r="B15" s="11" t="s">
        <v>59</v>
      </c>
      <c r="C15" s="29">
        <f t="shared" si="1"/>
        <v>1.888888889</v>
      </c>
      <c r="D15" s="18">
        <v>2.0</v>
      </c>
      <c r="E15" s="18">
        <v>1.0</v>
      </c>
      <c r="F15" s="18">
        <v>1.0</v>
      </c>
      <c r="G15" s="18">
        <v>3.0</v>
      </c>
      <c r="H15" s="18">
        <v>1.0</v>
      </c>
      <c r="I15" s="18">
        <v>2.0</v>
      </c>
      <c r="J15" s="18">
        <v>3.0</v>
      </c>
      <c r="K15" s="18">
        <v>2.0</v>
      </c>
      <c r="L15" s="18">
        <v>2.0</v>
      </c>
      <c r="M15" s="18">
        <v>2.0</v>
      </c>
    </row>
    <row r="16">
      <c r="B16" s="11" t="s">
        <v>61</v>
      </c>
      <c r="C16" s="29">
        <f t="shared" si="1"/>
        <v>2.222222222</v>
      </c>
      <c r="D16" s="18">
        <v>2.0</v>
      </c>
      <c r="E16" s="18">
        <v>2.0</v>
      </c>
      <c r="F16" s="18">
        <v>4.0</v>
      </c>
      <c r="G16" s="18">
        <v>4.0</v>
      </c>
      <c r="H16" s="18">
        <v>1.0</v>
      </c>
      <c r="I16" s="18">
        <v>1.0</v>
      </c>
      <c r="J16" s="18">
        <v>2.0</v>
      </c>
      <c r="K16" s="18">
        <v>3.0</v>
      </c>
      <c r="L16" s="18">
        <v>1.0</v>
      </c>
      <c r="M16" s="18">
        <v>2.0</v>
      </c>
    </row>
    <row r="17">
      <c r="B17" s="11" t="s">
        <v>63</v>
      </c>
      <c r="C17" s="29">
        <f t="shared" si="1"/>
        <v>2.444444444</v>
      </c>
      <c r="D17" s="18">
        <v>2.0</v>
      </c>
      <c r="E17" s="18">
        <v>3.0</v>
      </c>
      <c r="F17" s="18">
        <v>3.0</v>
      </c>
      <c r="G17" s="18">
        <v>2.0</v>
      </c>
      <c r="H17" s="18">
        <v>1.0</v>
      </c>
      <c r="I17" s="18">
        <v>2.0</v>
      </c>
      <c r="J17" s="18">
        <v>3.0</v>
      </c>
      <c r="K17" s="18">
        <v>4.0</v>
      </c>
      <c r="L17" s="18">
        <v>2.0</v>
      </c>
      <c r="M17" s="18">
        <v>2.0</v>
      </c>
    </row>
    <row r="18">
      <c r="B18" s="11" t="s">
        <v>64</v>
      </c>
      <c r="C18" s="32">
        <v>43169.0</v>
      </c>
      <c r="D18" s="18" t="s">
        <v>35</v>
      </c>
      <c r="E18" s="33" t="s">
        <v>37</v>
      </c>
      <c r="F18" s="18" t="s">
        <v>33</v>
      </c>
      <c r="G18" s="18" t="s">
        <v>39</v>
      </c>
      <c r="H18" s="33" t="s">
        <v>37</v>
      </c>
      <c r="I18" s="18" t="s">
        <v>39</v>
      </c>
      <c r="J18" s="18" t="s">
        <v>41</v>
      </c>
      <c r="K18" s="18" t="s">
        <v>33</v>
      </c>
      <c r="L18" s="18" t="s">
        <v>35</v>
      </c>
      <c r="M18" s="33" t="s">
        <v>37</v>
      </c>
    </row>
    <row r="19">
      <c r="A19" s="23"/>
      <c r="B19" s="23"/>
      <c r="C19" s="24"/>
      <c r="D19" s="25"/>
      <c r="E19" s="25"/>
      <c r="F19" s="25"/>
      <c r="G19" s="25"/>
      <c r="H19" s="25"/>
      <c r="I19" s="25"/>
      <c r="J19" s="25"/>
      <c r="K19" s="25"/>
      <c r="L19" s="25"/>
      <c r="M19" s="25"/>
    </row>
    <row r="20">
      <c r="A20" s="11" t="s">
        <v>70</v>
      </c>
      <c r="B20" s="11" t="s">
        <v>48</v>
      </c>
      <c r="C20" s="29">
        <f t="shared" ref="C20:C25" si="2">AVERAGE(D20:L20)</f>
        <v>2.666666667</v>
      </c>
      <c r="D20" s="18">
        <v>2.0</v>
      </c>
      <c r="E20" s="18">
        <v>2.0</v>
      </c>
      <c r="F20" s="18">
        <v>4.0</v>
      </c>
      <c r="G20" s="18">
        <v>3.0</v>
      </c>
      <c r="H20" s="18">
        <v>3.0</v>
      </c>
      <c r="I20" s="18">
        <v>3.0</v>
      </c>
      <c r="J20" s="18">
        <v>3.0</v>
      </c>
      <c r="K20" s="18">
        <v>2.0</v>
      </c>
      <c r="L20" s="18">
        <v>2.0</v>
      </c>
      <c r="M20" s="18">
        <v>3.0</v>
      </c>
    </row>
    <row r="21">
      <c r="B21" s="11" t="s">
        <v>32</v>
      </c>
      <c r="C21" s="29">
        <f t="shared" si="2"/>
        <v>2.222222222</v>
      </c>
      <c r="D21" s="18">
        <v>3.0</v>
      </c>
      <c r="E21" s="18">
        <v>2.0</v>
      </c>
      <c r="F21" s="18">
        <v>3.0</v>
      </c>
      <c r="G21" s="18">
        <v>1.0</v>
      </c>
      <c r="H21" s="18">
        <v>2.0</v>
      </c>
      <c r="I21" s="18">
        <v>3.0</v>
      </c>
      <c r="J21" s="18">
        <v>2.0</v>
      </c>
      <c r="K21" s="18">
        <v>2.0</v>
      </c>
      <c r="L21" s="18">
        <v>2.0</v>
      </c>
      <c r="M21" s="18">
        <v>1.0</v>
      </c>
    </row>
    <row r="22">
      <c r="B22" s="11" t="s">
        <v>57</v>
      </c>
      <c r="C22" s="29">
        <f t="shared" si="2"/>
        <v>2.444444444</v>
      </c>
      <c r="D22" s="18">
        <v>4.0</v>
      </c>
      <c r="E22" s="18">
        <v>2.0</v>
      </c>
      <c r="F22" s="18">
        <v>2.0</v>
      </c>
      <c r="G22" s="18">
        <v>2.0</v>
      </c>
      <c r="H22" s="18">
        <v>1.0</v>
      </c>
      <c r="I22" s="18">
        <v>1.0</v>
      </c>
      <c r="J22" s="18">
        <v>3.0</v>
      </c>
      <c r="K22" s="18">
        <v>3.0</v>
      </c>
      <c r="L22" s="18">
        <v>4.0</v>
      </c>
      <c r="M22" s="18">
        <v>4.0</v>
      </c>
    </row>
    <row r="23">
      <c r="B23" s="11" t="s">
        <v>59</v>
      </c>
      <c r="C23" s="29">
        <f t="shared" si="2"/>
        <v>2.222222222</v>
      </c>
      <c r="D23" s="18">
        <v>2.0</v>
      </c>
      <c r="E23" s="18">
        <v>3.0</v>
      </c>
      <c r="F23" s="18">
        <v>2.0</v>
      </c>
      <c r="G23" s="18">
        <v>1.0</v>
      </c>
      <c r="H23" s="18">
        <v>1.0</v>
      </c>
      <c r="I23" s="18">
        <v>3.0</v>
      </c>
      <c r="J23" s="18">
        <v>2.0</v>
      </c>
      <c r="K23" s="18">
        <v>2.0</v>
      </c>
      <c r="L23" s="18">
        <v>4.0</v>
      </c>
      <c r="M23" s="18">
        <v>1.0</v>
      </c>
    </row>
    <row r="24">
      <c r="B24" s="11" t="s">
        <v>61</v>
      </c>
      <c r="C24" s="29">
        <f t="shared" si="2"/>
        <v>3.111111111</v>
      </c>
      <c r="D24" s="18">
        <v>3.0</v>
      </c>
      <c r="E24" s="18">
        <v>2.0</v>
      </c>
      <c r="F24" s="18">
        <v>4.0</v>
      </c>
      <c r="G24" s="18">
        <v>3.0</v>
      </c>
      <c r="H24" s="18">
        <v>2.0</v>
      </c>
      <c r="I24" s="18">
        <v>3.0</v>
      </c>
      <c r="J24" s="18">
        <v>4.0</v>
      </c>
      <c r="K24" s="18">
        <v>4.0</v>
      </c>
      <c r="L24" s="18">
        <v>3.0</v>
      </c>
      <c r="M24" s="18">
        <v>3.0</v>
      </c>
    </row>
    <row r="25">
      <c r="B25" s="11" t="s">
        <v>63</v>
      </c>
      <c r="C25" s="29">
        <f t="shared" si="2"/>
        <v>2.777777778</v>
      </c>
      <c r="D25" s="18">
        <v>3.0</v>
      </c>
      <c r="E25" s="18">
        <v>2.0</v>
      </c>
      <c r="F25" s="18">
        <v>4.0</v>
      </c>
      <c r="G25" s="18">
        <v>1.0</v>
      </c>
      <c r="H25" s="18">
        <v>3.0</v>
      </c>
      <c r="I25" s="18">
        <v>3.0</v>
      </c>
      <c r="J25" s="18">
        <v>3.0</v>
      </c>
      <c r="K25" s="18">
        <v>3.0</v>
      </c>
      <c r="L25" s="18">
        <v>3.0</v>
      </c>
      <c r="M25" s="18">
        <v>3.0</v>
      </c>
    </row>
    <row r="26">
      <c r="B26" s="11" t="s">
        <v>64</v>
      </c>
      <c r="C26" s="32">
        <v>43261.0</v>
      </c>
      <c r="D26" s="18" t="s">
        <v>33</v>
      </c>
      <c r="E26" s="18" t="s">
        <v>39</v>
      </c>
      <c r="F26" s="33" t="s">
        <v>43</v>
      </c>
      <c r="G26" s="33" t="s">
        <v>43</v>
      </c>
      <c r="H26" s="33" t="s">
        <v>43</v>
      </c>
      <c r="I26" s="33" t="s">
        <v>43</v>
      </c>
      <c r="J26" s="18" t="s">
        <v>39</v>
      </c>
      <c r="K26" s="18" t="s">
        <v>37</v>
      </c>
      <c r="L26" s="33" t="s">
        <v>43</v>
      </c>
      <c r="M26" s="33" t="s">
        <v>43</v>
      </c>
    </row>
    <row r="27">
      <c r="A27" s="23"/>
      <c r="B27" s="23"/>
      <c r="C27" s="24"/>
      <c r="D27" s="25"/>
      <c r="E27" s="25"/>
      <c r="F27" s="25"/>
      <c r="G27" s="25"/>
      <c r="H27" s="25"/>
      <c r="I27" s="25"/>
      <c r="J27" s="25"/>
      <c r="K27" s="25"/>
      <c r="L27" s="25"/>
      <c r="M27" s="25"/>
    </row>
    <row r="28">
      <c r="A28" s="11" t="s">
        <v>73</v>
      </c>
      <c r="B28" s="11" t="s">
        <v>48</v>
      </c>
      <c r="C28" s="29">
        <f t="shared" ref="C28:C33" si="3">AVERAGE(D28:L28)</f>
        <v>2.333333333</v>
      </c>
      <c r="D28" s="18">
        <v>3.0</v>
      </c>
      <c r="E28" s="18">
        <v>3.0</v>
      </c>
      <c r="F28" s="18">
        <v>2.0</v>
      </c>
      <c r="G28" s="18">
        <v>2.0</v>
      </c>
      <c r="H28" s="18">
        <v>3.0</v>
      </c>
      <c r="I28" s="18">
        <v>2.0</v>
      </c>
      <c r="J28" s="18">
        <v>3.0</v>
      </c>
      <c r="K28" s="18">
        <v>1.0</v>
      </c>
      <c r="L28" s="18">
        <v>2.0</v>
      </c>
      <c r="M28" s="18">
        <v>4.0</v>
      </c>
    </row>
    <row r="29">
      <c r="B29" s="11" t="s">
        <v>32</v>
      </c>
      <c r="C29" s="29">
        <f t="shared" si="3"/>
        <v>2.111111111</v>
      </c>
      <c r="D29" s="18">
        <v>3.0</v>
      </c>
      <c r="E29" s="18">
        <v>2.0</v>
      </c>
      <c r="F29" s="18">
        <v>2.0</v>
      </c>
      <c r="G29" s="18">
        <v>1.0</v>
      </c>
      <c r="H29" s="18">
        <v>2.0</v>
      </c>
      <c r="I29" s="18">
        <v>2.0</v>
      </c>
      <c r="J29" s="18">
        <v>3.0</v>
      </c>
      <c r="K29" s="18">
        <v>2.0</v>
      </c>
      <c r="L29" s="18">
        <v>2.0</v>
      </c>
      <c r="M29" s="18">
        <v>3.0</v>
      </c>
    </row>
    <row r="30">
      <c r="B30" s="11" t="s">
        <v>57</v>
      </c>
      <c r="C30" s="29">
        <f t="shared" si="3"/>
        <v>2.777777778</v>
      </c>
      <c r="D30" s="18">
        <v>4.0</v>
      </c>
      <c r="E30" s="18">
        <v>2.0</v>
      </c>
      <c r="F30" s="18">
        <v>2.0</v>
      </c>
      <c r="G30" s="18">
        <v>2.0</v>
      </c>
      <c r="H30" s="18">
        <v>4.0</v>
      </c>
      <c r="I30" s="18">
        <v>2.0</v>
      </c>
      <c r="J30" s="18">
        <v>4.0</v>
      </c>
      <c r="K30" s="18">
        <v>2.0</v>
      </c>
      <c r="L30" s="18">
        <v>3.0</v>
      </c>
      <c r="M30" s="18">
        <v>4.0</v>
      </c>
    </row>
    <row r="31">
      <c r="B31" s="11" t="s">
        <v>59</v>
      </c>
      <c r="C31" s="29">
        <f t="shared" si="3"/>
        <v>2</v>
      </c>
      <c r="D31" s="18">
        <v>2.0</v>
      </c>
      <c r="E31" s="18">
        <v>3.0</v>
      </c>
      <c r="F31" s="18">
        <v>2.0</v>
      </c>
      <c r="G31" s="18">
        <v>1.0</v>
      </c>
      <c r="H31" s="18">
        <v>2.0</v>
      </c>
      <c r="I31" s="18">
        <v>2.0</v>
      </c>
      <c r="J31" s="18">
        <v>3.0</v>
      </c>
      <c r="K31" s="18">
        <v>2.0</v>
      </c>
      <c r="L31" s="18">
        <v>1.0</v>
      </c>
      <c r="M31" s="18">
        <v>2.0</v>
      </c>
    </row>
    <row r="32">
      <c r="B32" s="11" t="s">
        <v>61</v>
      </c>
      <c r="C32" s="29">
        <f t="shared" si="3"/>
        <v>2.444444444</v>
      </c>
      <c r="D32" s="18">
        <v>4.0</v>
      </c>
      <c r="E32" s="18">
        <v>2.0</v>
      </c>
      <c r="F32" s="18">
        <v>2.0</v>
      </c>
      <c r="G32" s="18">
        <v>2.0</v>
      </c>
      <c r="H32" s="18">
        <v>2.0</v>
      </c>
      <c r="I32" s="18">
        <v>2.0</v>
      </c>
      <c r="J32" s="18">
        <v>2.0</v>
      </c>
      <c r="K32" s="18">
        <v>3.0</v>
      </c>
      <c r="L32" s="18">
        <v>3.0</v>
      </c>
      <c r="M32" s="18">
        <v>3.0</v>
      </c>
    </row>
    <row r="33">
      <c r="B33" s="11" t="s">
        <v>63</v>
      </c>
      <c r="C33" s="29">
        <f t="shared" si="3"/>
        <v>2.333333333</v>
      </c>
      <c r="D33" s="18">
        <v>3.0</v>
      </c>
      <c r="E33" s="18">
        <v>2.0</v>
      </c>
      <c r="F33" s="18">
        <v>2.0</v>
      </c>
      <c r="G33" s="18">
        <v>1.0</v>
      </c>
      <c r="H33" s="18">
        <v>3.0</v>
      </c>
      <c r="I33" s="18">
        <v>2.0</v>
      </c>
      <c r="J33" s="18">
        <v>3.0</v>
      </c>
      <c r="K33" s="18">
        <v>2.0</v>
      </c>
      <c r="L33" s="18">
        <v>3.0</v>
      </c>
      <c r="M33" s="18">
        <v>4.0</v>
      </c>
    </row>
    <row r="34">
      <c r="B34" s="11" t="s">
        <v>64</v>
      </c>
      <c r="C34" s="32">
        <v>43169.0</v>
      </c>
      <c r="D34" s="33" t="s">
        <v>41</v>
      </c>
      <c r="E34" s="18" t="s">
        <v>39</v>
      </c>
      <c r="F34" s="18" t="s">
        <v>39</v>
      </c>
      <c r="G34" s="18" t="s">
        <v>43</v>
      </c>
      <c r="H34" s="33" t="s">
        <v>41</v>
      </c>
      <c r="I34" s="33" t="s">
        <v>41</v>
      </c>
      <c r="J34" s="18" t="s">
        <v>37</v>
      </c>
      <c r="K34" s="18" t="s">
        <v>39</v>
      </c>
      <c r="L34" s="18" t="s">
        <v>35</v>
      </c>
      <c r="M34" s="18" t="s">
        <v>35</v>
      </c>
    </row>
    <row r="35">
      <c r="A35" s="23"/>
      <c r="B35" s="23"/>
      <c r="C35" s="24"/>
      <c r="D35" s="25"/>
      <c r="E35" s="25"/>
      <c r="F35" s="25"/>
      <c r="G35" s="25"/>
      <c r="H35" s="25"/>
      <c r="I35" s="25"/>
      <c r="J35" s="25"/>
      <c r="K35" s="25"/>
      <c r="L35" s="25"/>
      <c r="M35" s="25"/>
    </row>
    <row r="36">
      <c r="A36" s="11" t="s">
        <v>75</v>
      </c>
      <c r="B36" s="11" t="s">
        <v>48</v>
      </c>
      <c r="C36" s="29">
        <f t="shared" ref="C36:C41" si="4">AVERAGE(D36:L36)</f>
        <v>2.888888889</v>
      </c>
      <c r="D36" s="18">
        <v>2.0</v>
      </c>
      <c r="E36" s="18">
        <v>2.0</v>
      </c>
      <c r="F36" s="18">
        <v>3.0</v>
      </c>
      <c r="G36" s="18">
        <v>3.0</v>
      </c>
      <c r="H36" s="18">
        <v>3.0</v>
      </c>
      <c r="I36" s="18">
        <v>3.0</v>
      </c>
      <c r="J36" s="18">
        <v>4.0</v>
      </c>
      <c r="K36" s="18">
        <v>3.0</v>
      </c>
      <c r="L36" s="18">
        <v>3.0</v>
      </c>
      <c r="M36" s="18">
        <v>2.0</v>
      </c>
    </row>
    <row r="37">
      <c r="B37" s="11" t="s">
        <v>32</v>
      </c>
      <c r="C37" s="29">
        <f t="shared" si="4"/>
        <v>3.111111111</v>
      </c>
      <c r="D37" s="18">
        <v>3.0</v>
      </c>
      <c r="E37" s="18">
        <v>3.0</v>
      </c>
      <c r="F37" s="18">
        <v>3.0</v>
      </c>
      <c r="G37" s="18">
        <v>4.0</v>
      </c>
      <c r="H37" s="18">
        <v>4.0</v>
      </c>
      <c r="I37" s="18">
        <v>2.0</v>
      </c>
      <c r="J37" s="18">
        <v>4.0</v>
      </c>
      <c r="K37" s="18">
        <v>3.0</v>
      </c>
      <c r="L37" s="18">
        <v>2.0</v>
      </c>
      <c r="M37" s="18">
        <v>1.0</v>
      </c>
    </row>
    <row r="38">
      <c r="B38" s="11" t="s">
        <v>57</v>
      </c>
      <c r="C38" s="29">
        <f t="shared" si="4"/>
        <v>2.555555556</v>
      </c>
      <c r="D38" s="18">
        <v>3.0</v>
      </c>
      <c r="E38" s="18">
        <v>2.0</v>
      </c>
      <c r="F38" s="18">
        <v>2.0</v>
      </c>
      <c r="G38" s="18">
        <v>3.0</v>
      </c>
      <c r="H38" s="18">
        <v>3.0</v>
      </c>
      <c r="I38" s="18">
        <v>3.0</v>
      </c>
      <c r="J38" s="18">
        <v>3.0</v>
      </c>
      <c r="K38" s="18">
        <v>2.0</v>
      </c>
      <c r="L38" s="18">
        <v>2.0</v>
      </c>
      <c r="M38" s="18">
        <v>2.0</v>
      </c>
    </row>
    <row r="39">
      <c r="B39" s="11" t="s">
        <v>59</v>
      </c>
      <c r="C39" s="29">
        <f t="shared" si="4"/>
        <v>2.444444444</v>
      </c>
      <c r="D39" s="18">
        <v>2.0</v>
      </c>
      <c r="E39" s="18">
        <v>3.0</v>
      </c>
      <c r="F39" s="18">
        <v>2.0</v>
      </c>
      <c r="G39" s="18">
        <v>3.0</v>
      </c>
      <c r="H39" s="18">
        <v>2.0</v>
      </c>
      <c r="I39" s="18">
        <v>2.0</v>
      </c>
      <c r="J39" s="18">
        <v>1.0</v>
      </c>
      <c r="K39" s="18">
        <v>4.0</v>
      </c>
      <c r="L39" s="18">
        <v>3.0</v>
      </c>
      <c r="M39" s="18">
        <v>1.0</v>
      </c>
    </row>
    <row r="40">
      <c r="B40" s="11" t="s">
        <v>61</v>
      </c>
      <c r="C40" s="29">
        <f t="shared" si="4"/>
        <v>2</v>
      </c>
      <c r="D40" s="18">
        <v>2.0</v>
      </c>
      <c r="E40" s="18">
        <v>2.0</v>
      </c>
      <c r="F40" s="18">
        <v>2.0</v>
      </c>
      <c r="G40" s="18">
        <v>3.0</v>
      </c>
      <c r="H40" s="18">
        <v>2.0</v>
      </c>
      <c r="I40" s="18">
        <v>1.0</v>
      </c>
      <c r="J40" s="18">
        <v>2.0</v>
      </c>
      <c r="K40" s="18">
        <v>2.0</v>
      </c>
      <c r="L40" s="18">
        <v>2.0</v>
      </c>
      <c r="M40" s="18">
        <v>1.0</v>
      </c>
    </row>
    <row r="41">
      <c r="B41" s="11" t="s">
        <v>63</v>
      </c>
      <c r="C41" s="29">
        <f t="shared" si="4"/>
        <v>2.666666667</v>
      </c>
      <c r="D41" s="18">
        <v>2.0</v>
      </c>
      <c r="E41" s="18">
        <v>2.0</v>
      </c>
      <c r="F41" s="18">
        <v>3.0</v>
      </c>
      <c r="G41" s="18">
        <v>4.0</v>
      </c>
      <c r="H41" s="18">
        <v>4.0</v>
      </c>
      <c r="I41" s="18">
        <v>2.0</v>
      </c>
      <c r="J41" s="18">
        <v>3.0</v>
      </c>
      <c r="K41" s="18">
        <v>3.0</v>
      </c>
      <c r="L41" s="18">
        <v>1.0</v>
      </c>
      <c r="M41" s="18">
        <v>1.0</v>
      </c>
    </row>
    <row r="42">
      <c r="B42" s="11" t="s">
        <v>64</v>
      </c>
      <c r="C42" s="32">
        <v>43169.0</v>
      </c>
      <c r="D42" s="18" t="s">
        <v>43</v>
      </c>
      <c r="E42" s="18" t="s">
        <v>41</v>
      </c>
      <c r="F42" s="33" t="s">
        <v>35</v>
      </c>
      <c r="G42" s="18" t="s">
        <v>43</v>
      </c>
      <c r="H42" s="18" t="s">
        <v>33</v>
      </c>
      <c r="I42" s="18" t="s">
        <v>33</v>
      </c>
      <c r="J42" s="33" t="s">
        <v>35</v>
      </c>
      <c r="K42" s="33" t="s">
        <v>35</v>
      </c>
      <c r="L42" s="18" t="s">
        <v>33</v>
      </c>
      <c r="M42" s="18" t="s">
        <v>39</v>
      </c>
    </row>
    <row r="43">
      <c r="A43" s="23"/>
      <c r="B43" s="23"/>
      <c r="C43" s="24"/>
      <c r="D43" s="25"/>
      <c r="E43" s="25"/>
      <c r="F43" s="25"/>
      <c r="G43" s="25"/>
      <c r="H43" s="25"/>
      <c r="I43" s="25"/>
      <c r="J43" s="25"/>
      <c r="K43" s="25"/>
      <c r="L43" s="25"/>
      <c r="M43" s="25"/>
    </row>
    <row r="44">
      <c r="A44" s="11" t="s">
        <v>77</v>
      </c>
      <c r="B44" s="11" t="s">
        <v>48</v>
      </c>
      <c r="C44" s="29">
        <f t="shared" ref="C44:C49" si="5">AVERAGE(D44:L44)</f>
        <v>1.888888889</v>
      </c>
      <c r="D44" s="18">
        <v>1.0</v>
      </c>
      <c r="E44" s="18">
        <v>1.0</v>
      </c>
      <c r="F44" s="18">
        <v>2.0</v>
      </c>
      <c r="G44" s="18">
        <v>3.0</v>
      </c>
      <c r="H44" s="18">
        <v>2.0</v>
      </c>
      <c r="I44" s="18">
        <v>3.0</v>
      </c>
      <c r="J44" s="18">
        <v>2.0</v>
      </c>
      <c r="K44" s="18">
        <v>2.0</v>
      </c>
      <c r="L44" s="18">
        <v>1.0</v>
      </c>
      <c r="M44" s="18">
        <v>1.0</v>
      </c>
    </row>
    <row r="45">
      <c r="B45" s="11" t="s">
        <v>32</v>
      </c>
      <c r="C45" s="29">
        <f t="shared" si="5"/>
        <v>2.111111111</v>
      </c>
      <c r="D45" s="18">
        <v>1.0</v>
      </c>
      <c r="E45" s="18">
        <v>2.0</v>
      </c>
      <c r="F45" s="18">
        <v>2.0</v>
      </c>
      <c r="G45" s="18">
        <v>4.0</v>
      </c>
      <c r="H45" s="18">
        <v>1.0</v>
      </c>
      <c r="I45" s="18">
        <v>2.0</v>
      </c>
      <c r="J45" s="18">
        <v>2.0</v>
      </c>
      <c r="K45" s="18">
        <v>3.0</v>
      </c>
      <c r="L45" s="18">
        <v>2.0</v>
      </c>
      <c r="M45" s="18">
        <v>1.0</v>
      </c>
    </row>
    <row r="46">
      <c r="B46" s="11" t="s">
        <v>57</v>
      </c>
      <c r="C46" s="29">
        <f t="shared" si="5"/>
        <v>2.111111111</v>
      </c>
      <c r="D46" s="18">
        <v>2.0</v>
      </c>
      <c r="E46" s="18">
        <v>2.0</v>
      </c>
      <c r="F46" s="18">
        <v>1.0</v>
      </c>
      <c r="G46" s="18">
        <v>4.0</v>
      </c>
      <c r="H46" s="18">
        <v>1.0</v>
      </c>
      <c r="I46" s="18">
        <v>3.0</v>
      </c>
      <c r="J46" s="18">
        <v>3.0</v>
      </c>
      <c r="K46" s="18">
        <v>2.0</v>
      </c>
      <c r="L46" s="18">
        <v>1.0</v>
      </c>
      <c r="M46" s="18">
        <v>1.0</v>
      </c>
    </row>
    <row r="47">
      <c r="B47" s="11" t="s">
        <v>59</v>
      </c>
      <c r="C47" s="29">
        <f t="shared" si="5"/>
        <v>3.111111111</v>
      </c>
      <c r="D47" s="18">
        <v>3.0</v>
      </c>
      <c r="E47" s="18">
        <v>4.0</v>
      </c>
      <c r="F47" s="18">
        <v>3.0</v>
      </c>
      <c r="G47" s="18">
        <v>3.0</v>
      </c>
      <c r="H47" s="18">
        <v>2.0</v>
      </c>
      <c r="I47" s="18">
        <v>3.0</v>
      </c>
      <c r="J47" s="18">
        <v>4.0</v>
      </c>
      <c r="K47" s="18">
        <v>2.0</v>
      </c>
      <c r="L47" s="18">
        <v>4.0</v>
      </c>
      <c r="M47" s="18">
        <v>3.0</v>
      </c>
    </row>
    <row r="48">
      <c r="B48" s="11" t="s">
        <v>61</v>
      </c>
      <c r="C48" s="29">
        <f t="shared" si="5"/>
        <v>2.111111111</v>
      </c>
      <c r="D48" s="18">
        <v>1.0</v>
      </c>
      <c r="E48" s="18">
        <v>2.0</v>
      </c>
      <c r="F48" s="18">
        <v>4.0</v>
      </c>
      <c r="G48" s="18">
        <v>3.0</v>
      </c>
      <c r="H48" s="18">
        <v>2.0</v>
      </c>
      <c r="I48" s="18">
        <v>1.0</v>
      </c>
      <c r="J48" s="18">
        <v>2.0</v>
      </c>
      <c r="K48" s="18">
        <v>3.0</v>
      </c>
      <c r="L48" s="18">
        <v>1.0</v>
      </c>
      <c r="M48" s="18">
        <v>2.0</v>
      </c>
    </row>
    <row r="49">
      <c r="B49" s="11" t="s">
        <v>63</v>
      </c>
      <c r="C49" s="29">
        <f t="shared" si="5"/>
        <v>2.333333333</v>
      </c>
      <c r="D49" s="18">
        <v>1.0</v>
      </c>
      <c r="E49" s="18">
        <v>2.0</v>
      </c>
      <c r="F49" s="18">
        <v>3.0</v>
      </c>
      <c r="G49" s="18">
        <v>5.0</v>
      </c>
      <c r="H49" s="18">
        <v>2.0</v>
      </c>
      <c r="I49" s="18">
        <v>2.0</v>
      </c>
      <c r="J49" s="18">
        <v>2.0</v>
      </c>
      <c r="K49" s="18">
        <v>3.0</v>
      </c>
      <c r="L49" s="18">
        <v>1.0</v>
      </c>
      <c r="M49" s="18">
        <v>1.0</v>
      </c>
    </row>
    <row r="50">
      <c r="B50" s="11" t="s">
        <v>64</v>
      </c>
      <c r="C50" s="32">
        <v>43110.0</v>
      </c>
      <c r="D50" s="18" t="s">
        <v>39</v>
      </c>
      <c r="E50" s="18" t="s">
        <v>43</v>
      </c>
      <c r="F50" s="18" t="s">
        <v>39</v>
      </c>
      <c r="G50" s="18" t="s">
        <v>41</v>
      </c>
      <c r="H50" s="18" t="s">
        <v>35</v>
      </c>
      <c r="I50" s="18" t="s">
        <v>35</v>
      </c>
      <c r="J50" s="18" t="s">
        <v>43</v>
      </c>
      <c r="K50" s="18" t="s">
        <v>41</v>
      </c>
      <c r="L50" s="33" t="s">
        <v>33</v>
      </c>
      <c r="M50" s="18" t="s">
        <v>39</v>
      </c>
    </row>
    <row r="51">
      <c r="A51" s="23"/>
      <c r="B51" s="23"/>
      <c r="C51" s="24"/>
      <c r="D51" s="25"/>
      <c r="E51" s="25"/>
      <c r="F51" s="25"/>
      <c r="G51" s="25"/>
      <c r="H51" s="25"/>
      <c r="I51" s="25"/>
      <c r="J51" s="25"/>
      <c r="K51" s="25"/>
      <c r="L51" s="25"/>
      <c r="M51" s="25"/>
    </row>
    <row r="52">
      <c r="A52" s="11" t="s">
        <v>80</v>
      </c>
      <c r="B52" s="11" t="s">
        <v>48</v>
      </c>
      <c r="C52" s="29">
        <f t="shared" ref="C52:C57" si="6">AVERAGE(D52:L52)</f>
        <v>1.777777778</v>
      </c>
      <c r="D52" s="18">
        <v>1.0</v>
      </c>
      <c r="E52" s="18">
        <v>1.0</v>
      </c>
      <c r="F52" s="18">
        <v>3.0</v>
      </c>
      <c r="G52" s="18">
        <v>3.0</v>
      </c>
      <c r="H52" s="18">
        <v>1.0</v>
      </c>
      <c r="I52" s="18">
        <v>1.0</v>
      </c>
      <c r="J52" s="18">
        <v>3.0</v>
      </c>
      <c r="K52" s="18">
        <v>2.0</v>
      </c>
      <c r="L52" s="18">
        <v>1.0</v>
      </c>
      <c r="M52" s="18">
        <v>3.0</v>
      </c>
    </row>
    <row r="53">
      <c r="B53" s="11" t="s">
        <v>32</v>
      </c>
      <c r="C53" s="29">
        <f t="shared" si="6"/>
        <v>2</v>
      </c>
      <c r="D53" s="18">
        <v>1.0</v>
      </c>
      <c r="E53" s="18">
        <v>2.0</v>
      </c>
      <c r="F53" s="18">
        <v>3.0</v>
      </c>
      <c r="G53" s="18">
        <v>3.0</v>
      </c>
      <c r="H53" s="18">
        <v>2.0</v>
      </c>
      <c r="I53" s="18">
        <v>1.0</v>
      </c>
      <c r="J53" s="18">
        <v>3.0</v>
      </c>
      <c r="K53" s="18">
        <v>2.0</v>
      </c>
      <c r="L53" s="18">
        <v>1.0</v>
      </c>
      <c r="M53" s="18">
        <v>2.0</v>
      </c>
    </row>
    <row r="54">
      <c r="B54" s="11" t="s">
        <v>57</v>
      </c>
      <c r="C54" s="29">
        <f t="shared" si="6"/>
        <v>2.222222222</v>
      </c>
      <c r="D54" s="18">
        <v>2.0</v>
      </c>
      <c r="E54" s="18">
        <v>1.0</v>
      </c>
      <c r="F54" s="18">
        <v>4.0</v>
      </c>
      <c r="G54" s="18">
        <v>2.0</v>
      </c>
      <c r="H54" s="18">
        <v>2.0</v>
      </c>
      <c r="I54" s="18">
        <v>1.0</v>
      </c>
      <c r="J54" s="18">
        <v>4.0</v>
      </c>
      <c r="K54" s="18">
        <v>2.0</v>
      </c>
      <c r="L54" s="18">
        <v>2.0</v>
      </c>
      <c r="M54" s="18">
        <v>2.0</v>
      </c>
    </row>
    <row r="55">
      <c r="B55" s="11" t="s">
        <v>59</v>
      </c>
      <c r="C55" s="29">
        <f t="shared" si="6"/>
        <v>2.888888889</v>
      </c>
      <c r="D55" s="18">
        <v>2.0</v>
      </c>
      <c r="E55" s="18">
        <v>4.0</v>
      </c>
      <c r="F55" s="18">
        <v>3.0</v>
      </c>
      <c r="G55" s="18">
        <v>4.0</v>
      </c>
      <c r="H55" s="18">
        <v>1.0</v>
      </c>
      <c r="I55" s="18">
        <v>1.0</v>
      </c>
      <c r="J55" s="18">
        <v>4.0</v>
      </c>
      <c r="K55" s="18">
        <v>4.0</v>
      </c>
      <c r="L55" s="18">
        <v>3.0</v>
      </c>
      <c r="M55" s="18">
        <v>2.0</v>
      </c>
    </row>
    <row r="56">
      <c r="B56" s="11" t="s">
        <v>61</v>
      </c>
      <c r="C56" s="29">
        <f t="shared" si="6"/>
        <v>1.888888889</v>
      </c>
      <c r="D56" s="18">
        <v>1.0</v>
      </c>
      <c r="E56" s="18">
        <v>1.0</v>
      </c>
      <c r="F56" s="18">
        <v>4.0</v>
      </c>
      <c r="G56" s="18">
        <v>2.0</v>
      </c>
      <c r="H56" s="18">
        <v>3.0</v>
      </c>
      <c r="I56" s="18">
        <v>1.0</v>
      </c>
      <c r="J56" s="18">
        <v>2.0</v>
      </c>
      <c r="K56" s="18">
        <v>1.0</v>
      </c>
      <c r="L56" s="18">
        <v>2.0</v>
      </c>
      <c r="M56" s="18">
        <v>4.0</v>
      </c>
    </row>
    <row r="57">
      <c r="B57" s="11" t="s">
        <v>63</v>
      </c>
      <c r="C57" s="29">
        <f t="shared" si="6"/>
        <v>2</v>
      </c>
      <c r="D57" s="18">
        <v>1.0</v>
      </c>
      <c r="E57" s="18">
        <v>1.0</v>
      </c>
      <c r="F57" s="18">
        <v>3.0</v>
      </c>
      <c r="G57" s="18">
        <v>3.0</v>
      </c>
      <c r="H57" s="18">
        <v>2.0</v>
      </c>
      <c r="I57" s="18">
        <v>1.0</v>
      </c>
      <c r="J57" s="18">
        <v>4.0</v>
      </c>
      <c r="K57" s="18">
        <v>2.0</v>
      </c>
      <c r="L57" s="18">
        <v>1.0</v>
      </c>
      <c r="M57" s="18">
        <v>3.0</v>
      </c>
    </row>
    <row r="58">
      <c r="B58" s="11" t="s">
        <v>64</v>
      </c>
      <c r="C58" s="32">
        <v>43200.0</v>
      </c>
      <c r="D58" s="18" t="s">
        <v>37</v>
      </c>
      <c r="E58" s="33" t="s">
        <v>39</v>
      </c>
      <c r="F58" s="18" t="s">
        <v>37</v>
      </c>
      <c r="G58" s="18" t="s">
        <v>37</v>
      </c>
      <c r="H58" s="33" t="s">
        <v>39</v>
      </c>
      <c r="I58" s="33" t="s">
        <v>39</v>
      </c>
      <c r="J58" s="18" t="s">
        <v>37</v>
      </c>
      <c r="K58" s="33" t="s">
        <v>39</v>
      </c>
      <c r="L58" s="18" t="s">
        <v>37</v>
      </c>
      <c r="M58" s="18" t="s">
        <v>33</v>
      </c>
    </row>
    <row r="59">
      <c r="I59" s="11"/>
    </row>
    <row r="61">
      <c r="I61" s="11"/>
    </row>
    <row r="67">
      <c r="F67" s="18"/>
      <c r="I67" s="45"/>
    </row>
    <row r="68">
      <c r="G68" s="1"/>
      <c r="H68" s="1"/>
      <c r="I68" s="1"/>
    </row>
    <row r="69">
      <c r="I69" s="1"/>
    </row>
    <row r="70">
      <c r="I70" s="1"/>
    </row>
    <row r="71">
      <c r="I71" s="1"/>
    </row>
    <row r="72">
      <c r="I72" s="1"/>
    </row>
    <row r="73">
      <c r="I73" s="1"/>
    </row>
    <row r="74">
      <c r="I74" s="1"/>
    </row>
    <row r="75">
      <c r="I75" s="1"/>
    </row>
    <row r="76">
      <c r="I76" s="1"/>
    </row>
    <row r="79">
      <c r="I79" s="45"/>
    </row>
  </sheetData>
  <mergeCells count="2">
    <mergeCell ref="A2:C2"/>
    <mergeCell ref="D3:M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24.71"/>
    <col customWidth="1" min="7" max="7" width="23.86"/>
    <col customWidth="1" min="8" max="8" width="14.43"/>
  </cols>
  <sheetData>
    <row r="1" ht="30.0" customHeight="1">
      <c r="A1" s="4" t="s">
        <v>3</v>
      </c>
      <c r="D1" s="6"/>
      <c r="E1" s="6"/>
      <c r="F1" s="6"/>
    </row>
    <row r="2">
      <c r="A2" s="4" t="s">
        <v>15</v>
      </c>
      <c r="D2" s="6" t="s">
        <v>17</v>
      </c>
    </row>
    <row r="4">
      <c r="A4" s="8"/>
    </row>
    <row r="5">
      <c r="A5" s="10" t="s">
        <v>21</v>
      </c>
      <c r="B5" s="15" t="s">
        <v>23</v>
      </c>
      <c r="C5" s="15" t="s">
        <v>28</v>
      </c>
      <c r="D5" s="15" t="s">
        <v>29</v>
      </c>
      <c r="E5" s="15" t="s">
        <v>30</v>
      </c>
      <c r="F5" s="17" t="s">
        <v>31</v>
      </c>
    </row>
    <row r="6">
      <c r="A6" s="19"/>
      <c r="B6" s="20">
        <v>1.0</v>
      </c>
      <c r="C6" s="21">
        <v>2.0</v>
      </c>
      <c r="D6" s="20">
        <v>3.0</v>
      </c>
      <c r="E6" s="21">
        <v>4.0</v>
      </c>
      <c r="F6" s="20">
        <v>5.0</v>
      </c>
    </row>
    <row r="7">
      <c r="A7" s="26" t="s">
        <v>46</v>
      </c>
      <c r="B7" s="20" t="s">
        <v>49</v>
      </c>
      <c r="C7" s="27" t="s">
        <v>50</v>
      </c>
      <c r="D7" s="17" t="s">
        <v>52</v>
      </c>
      <c r="E7" s="17" t="s">
        <v>53</v>
      </c>
      <c r="F7" s="17" t="s">
        <v>54</v>
      </c>
    </row>
    <row r="8">
      <c r="A8" s="8"/>
    </row>
    <row r="9">
      <c r="A9" s="3" t="s">
        <v>55</v>
      </c>
      <c r="B9" s="28" t="s">
        <v>27</v>
      </c>
      <c r="C9" s="28" t="s">
        <v>34</v>
      </c>
      <c r="D9" s="28" t="s">
        <v>36</v>
      </c>
      <c r="E9" s="28" t="s">
        <v>38</v>
      </c>
      <c r="F9" s="28" t="s">
        <v>40</v>
      </c>
    </row>
    <row r="10">
      <c r="A10" s="8"/>
    </row>
    <row r="11">
      <c r="A11" s="30" t="s">
        <v>56</v>
      </c>
      <c r="B11" s="31"/>
      <c r="C11" s="31"/>
      <c r="D11" s="31"/>
      <c r="E11" s="31"/>
      <c r="F11" s="31"/>
    </row>
    <row r="14">
      <c r="A14" s="30" t="s">
        <v>60</v>
      </c>
      <c r="B14" s="31"/>
      <c r="C14" s="31"/>
      <c r="D14" s="31"/>
      <c r="E14" s="31"/>
      <c r="F14" s="31"/>
    </row>
    <row r="17">
      <c r="A17" s="30" t="s">
        <v>62</v>
      </c>
      <c r="B17" s="31"/>
      <c r="C17" s="31"/>
      <c r="D17" s="31"/>
      <c r="E17" s="31"/>
      <c r="F17" s="31"/>
    </row>
    <row r="20">
      <c r="A20" s="30" t="s">
        <v>57</v>
      </c>
      <c r="B20" s="31"/>
      <c r="C20" s="31"/>
      <c r="D20" s="31"/>
      <c r="E20" s="31"/>
      <c r="F20" s="31"/>
    </row>
    <row r="23">
      <c r="A23" s="30" t="s">
        <v>65</v>
      </c>
      <c r="B23" s="31"/>
      <c r="C23" s="31"/>
      <c r="D23" s="31"/>
      <c r="E23" s="31"/>
      <c r="F23" s="31"/>
    </row>
    <row r="26">
      <c r="A26" s="30" t="s">
        <v>66</v>
      </c>
      <c r="B26" s="31"/>
      <c r="C26" s="31"/>
      <c r="D26" s="31"/>
      <c r="E26" s="31"/>
      <c r="F26" s="31"/>
    </row>
    <row r="29">
      <c r="A29" s="34" t="s">
        <v>67</v>
      </c>
      <c r="G29" s="34"/>
    </row>
  </sheetData>
  <mergeCells count="54">
    <mergeCell ref="C23:C25"/>
    <mergeCell ref="A23:A25"/>
    <mergeCell ref="A29:A31"/>
    <mergeCell ref="A26:A28"/>
    <mergeCell ref="B29:B31"/>
    <mergeCell ref="C29:C31"/>
    <mergeCell ref="B11:B13"/>
    <mergeCell ref="A11:A13"/>
    <mergeCell ref="C26:C28"/>
    <mergeCell ref="C17:C19"/>
    <mergeCell ref="C20:C22"/>
    <mergeCell ref="B20:B22"/>
    <mergeCell ref="B17:B19"/>
    <mergeCell ref="D26:D28"/>
    <mergeCell ref="E26:E28"/>
    <mergeCell ref="B23:B25"/>
    <mergeCell ref="B26:B28"/>
    <mergeCell ref="J29:J31"/>
    <mergeCell ref="I29:I31"/>
    <mergeCell ref="D23:D25"/>
    <mergeCell ref="H29:H31"/>
    <mergeCell ref="G29:G31"/>
    <mergeCell ref="F11:F13"/>
    <mergeCell ref="F14:F16"/>
    <mergeCell ref="F20:F22"/>
    <mergeCell ref="F17:F19"/>
    <mergeCell ref="F29:F31"/>
    <mergeCell ref="F26:F28"/>
    <mergeCell ref="F23:F25"/>
    <mergeCell ref="A4:F4"/>
    <mergeCell ref="A2:B3"/>
    <mergeCell ref="D2:F3"/>
    <mergeCell ref="A1:B1"/>
    <mergeCell ref="A8:F8"/>
    <mergeCell ref="A10:F10"/>
    <mergeCell ref="A20:A22"/>
    <mergeCell ref="A17:A19"/>
    <mergeCell ref="D14:D16"/>
    <mergeCell ref="D17:D19"/>
    <mergeCell ref="E17:E19"/>
    <mergeCell ref="D20:D22"/>
    <mergeCell ref="E20:E22"/>
    <mergeCell ref="D29:D31"/>
    <mergeCell ref="E29:E31"/>
    <mergeCell ref="E23:E25"/>
    <mergeCell ref="C14:C16"/>
    <mergeCell ref="A14:A16"/>
    <mergeCell ref="B14:B16"/>
    <mergeCell ref="E14:E16"/>
    <mergeCell ref="E11:E13"/>
    <mergeCell ref="C11:C13"/>
    <mergeCell ref="D11:D13"/>
    <mergeCell ref="K29:K31"/>
    <mergeCell ref="L29:L31"/>
  </mergeCells>
  <printOptions gridLines="1" horizontalCentered="1"/>
  <pageMargins bottom="0.75" footer="0.0" header="0.0" left="0.7" right="0.7" top="0.75"/>
  <pageSetup orientation="landscape" pageOrder="overThenDown"/>
  <rowBreaks count="2" manualBreakCount="2">
    <brk man="1"/>
    <brk id="31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  <col customWidth="1" min="3" max="3" width="26.29"/>
    <col customWidth="1" min="4" max="4" width="35.57"/>
    <col customWidth="1" min="5" max="5" width="17.43"/>
    <col customWidth="1" min="10" max="10" width="31.43"/>
  </cols>
  <sheetData>
    <row r="1">
      <c r="A1" s="35" t="s">
        <v>79</v>
      </c>
      <c r="I1" s="37"/>
    </row>
    <row r="2">
      <c r="A2" s="39" t="s">
        <v>82</v>
      </c>
      <c r="B2" s="40"/>
      <c r="C2" s="40"/>
      <c r="D2" s="40"/>
      <c r="E2" s="40"/>
    </row>
    <row r="3">
      <c r="A3" s="40"/>
      <c r="B3" s="40"/>
      <c r="C3" s="40"/>
      <c r="D3" s="40"/>
      <c r="E3" s="40"/>
    </row>
    <row r="4">
      <c r="A4" s="41" t="s">
        <v>84</v>
      </c>
      <c r="B4" s="42" t="s">
        <v>85</v>
      </c>
      <c r="C4" s="42" t="s">
        <v>86</v>
      </c>
      <c r="D4" s="41" t="s">
        <v>87</v>
      </c>
      <c r="E4" s="41" t="s">
        <v>88</v>
      </c>
    </row>
    <row r="5">
      <c r="A5" s="40" t="s">
        <v>14</v>
      </c>
      <c r="B5" s="43">
        <v>0.0</v>
      </c>
      <c r="C5" s="47" t="s">
        <v>90</v>
      </c>
      <c r="D5" s="43" t="s">
        <v>91</v>
      </c>
      <c r="E5" s="40"/>
    </row>
    <row r="6">
      <c r="A6" s="40" t="s">
        <v>11</v>
      </c>
      <c r="B6" s="43">
        <v>0.0</v>
      </c>
      <c r="C6" s="47" t="s">
        <v>90</v>
      </c>
      <c r="D6" s="43" t="s">
        <v>91</v>
      </c>
      <c r="E6" s="40"/>
    </row>
    <row r="7">
      <c r="A7" s="18" t="s">
        <v>10</v>
      </c>
      <c r="B7" s="49">
        <v>0.0</v>
      </c>
      <c r="C7" s="49" t="s">
        <v>90</v>
      </c>
      <c r="D7" s="49" t="s">
        <v>93</v>
      </c>
    </row>
    <row r="8">
      <c r="A8" s="18" t="s">
        <v>94</v>
      </c>
      <c r="B8" s="49">
        <v>0.0</v>
      </c>
      <c r="C8" s="49" t="s">
        <v>90</v>
      </c>
      <c r="D8" s="49" t="s">
        <v>95</v>
      </c>
    </row>
    <row r="9">
      <c r="A9" s="18" t="s">
        <v>7</v>
      </c>
      <c r="B9" s="49">
        <v>0.0</v>
      </c>
      <c r="C9" s="49" t="s">
        <v>96</v>
      </c>
      <c r="D9" s="49" t="s">
        <v>97</v>
      </c>
      <c r="E9" s="18" t="s">
        <v>98</v>
      </c>
      <c r="F9" s="18" t="s">
        <v>99</v>
      </c>
    </row>
    <row r="10">
      <c r="A10" s="18" t="s">
        <v>100</v>
      </c>
      <c r="B10" s="49">
        <v>0.0</v>
      </c>
      <c r="C10" s="49" t="s">
        <v>90</v>
      </c>
      <c r="D10" s="49" t="s">
        <v>101</v>
      </c>
      <c r="E10" s="18" t="s">
        <v>98</v>
      </c>
      <c r="F10" s="18" t="s">
        <v>99</v>
      </c>
    </row>
    <row r="11">
      <c r="A11" s="18" t="s">
        <v>102</v>
      </c>
      <c r="B11" s="49">
        <v>0.0</v>
      </c>
      <c r="C11" s="49" t="s">
        <v>90</v>
      </c>
      <c r="D11" s="49" t="s">
        <v>101</v>
      </c>
      <c r="E11" s="18" t="s">
        <v>98</v>
      </c>
      <c r="F11" s="18" t="s">
        <v>99</v>
      </c>
    </row>
    <row r="12">
      <c r="A12" s="18" t="s">
        <v>9</v>
      </c>
      <c r="B12" s="49">
        <v>0.0</v>
      </c>
      <c r="C12" s="49" t="s">
        <v>90</v>
      </c>
      <c r="D12" s="49" t="s">
        <v>106</v>
      </c>
    </row>
    <row r="13">
      <c r="A13" s="18" t="s">
        <v>4</v>
      </c>
      <c r="B13" s="49">
        <v>0.0</v>
      </c>
      <c r="C13" s="49" t="s">
        <v>90</v>
      </c>
      <c r="D13" s="49"/>
    </row>
    <row r="14">
      <c r="A14" s="18" t="s">
        <v>107</v>
      </c>
      <c r="B14" s="49">
        <v>0.0</v>
      </c>
      <c r="C14" s="49" t="s">
        <v>96</v>
      </c>
      <c r="D14" s="49" t="s">
        <v>108</v>
      </c>
    </row>
    <row r="15">
      <c r="A15" s="18" t="s">
        <v>109</v>
      </c>
      <c r="B15" s="49">
        <v>0.0</v>
      </c>
      <c r="C15" s="49" t="s">
        <v>96</v>
      </c>
      <c r="D15" s="49" t="s">
        <v>110</v>
      </c>
      <c r="E15" s="18" t="s">
        <v>111</v>
      </c>
    </row>
    <row r="16">
      <c r="A16" s="18" t="s">
        <v>6</v>
      </c>
      <c r="B16" s="49">
        <v>0.0</v>
      </c>
      <c r="C16" s="49" t="s">
        <v>90</v>
      </c>
      <c r="D16" s="49" t="s">
        <v>113</v>
      </c>
      <c r="E16" s="51"/>
    </row>
    <row r="17">
      <c r="A17" s="18" t="s">
        <v>119</v>
      </c>
      <c r="B17" s="49">
        <v>0.0</v>
      </c>
      <c r="C17" s="49" t="s">
        <v>90</v>
      </c>
      <c r="D17" s="49" t="s">
        <v>120</v>
      </c>
    </row>
    <row r="18">
      <c r="A18" s="18" t="s">
        <v>2</v>
      </c>
      <c r="B18" s="49">
        <v>0.0</v>
      </c>
      <c r="C18" s="49" t="s">
        <v>121</v>
      </c>
      <c r="D18" s="49" t="s">
        <v>122</v>
      </c>
    </row>
    <row r="19">
      <c r="B19" s="51"/>
      <c r="C19" s="51"/>
      <c r="D19" s="51"/>
    </row>
    <row r="20">
      <c r="B20" s="51"/>
      <c r="C20">
        <f>countif(C5:C18,"yes")</f>
        <v>13</v>
      </c>
      <c r="D20" s="51"/>
    </row>
    <row r="21">
      <c r="B21" s="51"/>
      <c r="C21" s="51"/>
      <c r="D21" s="51"/>
      <c r="J21" s="52" t="s">
        <v>123</v>
      </c>
    </row>
    <row r="22">
      <c r="B22" s="51"/>
      <c r="C22" s="51"/>
      <c r="D22" s="51"/>
    </row>
    <row r="23">
      <c r="B23" s="51"/>
      <c r="C23" s="51"/>
      <c r="D23" s="51"/>
    </row>
    <row r="24">
      <c r="B24" s="51"/>
      <c r="C24" s="51"/>
      <c r="D24" s="51"/>
    </row>
    <row r="25">
      <c r="B25" s="51"/>
      <c r="C25" s="51"/>
      <c r="D25" s="51"/>
    </row>
    <row r="26">
      <c r="B26" s="51"/>
      <c r="C26" s="51"/>
      <c r="D26" s="51"/>
    </row>
    <row r="27">
      <c r="B27" s="51"/>
      <c r="C27" s="51"/>
      <c r="D27" s="51"/>
    </row>
    <row r="28">
      <c r="B28" s="51"/>
      <c r="C28" s="51"/>
      <c r="D28" s="51"/>
    </row>
    <row r="29">
      <c r="B29" s="51"/>
      <c r="C29" s="51"/>
      <c r="D29" s="51"/>
    </row>
    <row r="30">
      <c r="B30" s="51"/>
      <c r="C30" s="51"/>
      <c r="D30" s="51"/>
    </row>
    <row r="31">
      <c r="B31" s="51"/>
      <c r="C31" s="51"/>
      <c r="D31" s="51"/>
    </row>
    <row r="32">
      <c r="B32" s="51"/>
      <c r="C32" s="51"/>
      <c r="D32" s="51"/>
    </row>
    <row r="33">
      <c r="B33" s="51"/>
      <c r="C33" s="51"/>
      <c r="D33" s="51"/>
    </row>
    <row r="34">
      <c r="B34" s="51"/>
      <c r="C34" s="51"/>
      <c r="D34" s="51"/>
    </row>
    <row r="35">
      <c r="C35" s="51"/>
    </row>
  </sheetData>
  <mergeCells count="1">
    <mergeCell ref="A1:I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4.43" defaultRowHeight="15.75"/>
  <cols>
    <col customWidth="1" min="1" max="1" width="8.0"/>
    <col customWidth="1" min="2" max="2" width="22.86"/>
    <col customWidth="1" min="3" max="3" width="8.29"/>
    <col customWidth="1" min="4" max="4" width="13.57"/>
    <col customWidth="1" min="5" max="5" width="13.71"/>
    <col customWidth="1" min="6" max="6" width="15.29"/>
    <col customWidth="1" min="11" max="11" width="13.43"/>
  </cols>
  <sheetData>
    <row r="1">
      <c r="B1" s="53"/>
      <c r="C1" s="53"/>
      <c r="D1" s="53"/>
      <c r="E1" s="35" t="s">
        <v>79</v>
      </c>
    </row>
    <row r="2">
      <c r="A2" s="54"/>
      <c r="B2" s="40"/>
      <c r="C2" s="40"/>
      <c r="D2" s="40"/>
      <c r="E2" s="54"/>
      <c r="H2" s="55"/>
      <c r="I2" s="55"/>
      <c r="J2" s="55"/>
      <c r="K2" s="55"/>
    </row>
    <row r="3">
      <c r="E3" s="56" t="s">
        <v>11</v>
      </c>
      <c r="F3" s="54" t="s">
        <v>124</v>
      </c>
      <c r="G3" s="18" t="s">
        <v>1</v>
      </c>
      <c r="H3" s="18" t="s">
        <v>7</v>
      </c>
      <c r="I3" s="18" t="s">
        <v>9</v>
      </c>
      <c r="J3" s="18" t="s">
        <v>4</v>
      </c>
      <c r="K3" s="18" t="s">
        <v>125</v>
      </c>
      <c r="L3" s="18" t="s">
        <v>100</v>
      </c>
      <c r="M3" s="18" t="s">
        <v>10</v>
      </c>
      <c r="N3" s="18" t="s">
        <v>107</v>
      </c>
      <c r="O3" s="18" t="s">
        <v>14</v>
      </c>
      <c r="P3" s="57" t="s">
        <v>0</v>
      </c>
    </row>
    <row r="4">
      <c r="A4" s="58" t="s">
        <v>126</v>
      </c>
      <c r="B4" s="59" t="s">
        <v>127</v>
      </c>
      <c r="C4" s="60"/>
      <c r="D4" s="59" t="s">
        <v>128</v>
      </c>
    </row>
    <row r="5">
      <c r="A5" s="61" t="s">
        <v>27</v>
      </c>
      <c r="B5" s="56" t="s">
        <v>130</v>
      </c>
      <c r="C5" s="63">
        <v>35.0</v>
      </c>
      <c r="D5" s="63" t="s">
        <v>131</v>
      </c>
      <c r="E5" s="56">
        <v>4.5</v>
      </c>
      <c r="F5" s="56">
        <v>2.0</v>
      </c>
      <c r="G5" s="65">
        <v>4.0</v>
      </c>
      <c r="H5" s="65">
        <v>4.0</v>
      </c>
      <c r="I5" s="65">
        <v>3.0</v>
      </c>
      <c r="J5" s="65">
        <v>2.0</v>
      </c>
      <c r="K5" s="65">
        <v>5.0</v>
      </c>
      <c r="L5" s="65">
        <v>3.0</v>
      </c>
      <c r="M5" s="65">
        <v>4.0</v>
      </c>
      <c r="N5" s="65">
        <v>3.0</v>
      </c>
      <c r="O5" s="65">
        <v>3.5</v>
      </c>
      <c r="P5" s="69">
        <f t="shared" ref="P5:P10" si="1">SUM(E5:O5)/11</f>
        <v>3.454545455</v>
      </c>
    </row>
    <row r="6">
      <c r="A6" s="61" t="s">
        <v>34</v>
      </c>
      <c r="B6" s="56" t="s">
        <v>147</v>
      </c>
      <c r="C6" s="71">
        <v>14.0</v>
      </c>
      <c r="D6" s="63" t="s">
        <v>131</v>
      </c>
      <c r="E6" s="56">
        <v>1.5</v>
      </c>
      <c r="F6" s="56">
        <v>3.0</v>
      </c>
      <c r="G6" s="65">
        <v>1.5</v>
      </c>
      <c r="H6" s="65">
        <v>0.0</v>
      </c>
      <c r="I6" s="65">
        <v>4.0</v>
      </c>
      <c r="J6" s="65">
        <v>3.0</v>
      </c>
      <c r="K6" s="65">
        <v>2.0</v>
      </c>
      <c r="L6" s="65">
        <v>2.0</v>
      </c>
      <c r="M6" s="65">
        <v>4.0</v>
      </c>
      <c r="N6" s="65">
        <v>4.0</v>
      </c>
      <c r="O6" s="65">
        <v>4.5</v>
      </c>
      <c r="P6" s="69">
        <f t="shared" si="1"/>
        <v>2.681818182</v>
      </c>
    </row>
    <row r="7">
      <c r="A7" s="61" t="s">
        <v>36</v>
      </c>
      <c r="B7" s="56" t="s">
        <v>153</v>
      </c>
      <c r="C7" s="71">
        <v>40.0</v>
      </c>
      <c r="D7" s="63" t="s">
        <v>131</v>
      </c>
      <c r="E7" s="56">
        <v>2.5</v>
      </c>
      <c r="F7" s="65">
        <v>3.0</v>
      </c>
      <c r="G7" s="65">
        <v>2.0</v>
      </c>
      <c r="H7" s="65">
        <v>1.5</v>
      </c>
      <c r="I7" s="65">
        <v>2.5</v>
      </c>
      <c r="J7" s="65">
        <v>3.5</v>
      </c>
      <c r="K7" s="65">
        <v>1.0</v>
      </c>
      <c r="L7" s="65">
        <v>2.0</v>
      </c>
      <c r="M7" s="65">
        <v>3.0</v>
      </c>
      <c r="N7" s="65">
        <v>2.0</v>
      </c>
      <c r="O7" s="65">
        <v>3.75</v>
      </c>
      <c r="P7" s="69">
        <f t="shared" si="1"/>
        <v>2.431818182</v>
      </c>
    </row>
    <row r="8">
      <c r="A8" s="55" t="s">
        <v>38</v>
      </c>
      <c r="B8" s="65" t="s">
        <v>161</v>
      </c>
      <c r="C8" s="73">
        <v>10.0</v>
      </c>
      <c r="D8" s="63" t="s">
        <v>131</v>
      </c>
      <c r="E8" s="65">
        <v>1.0</v>
      </c>
      <c r="F8" s="65">
        <v>4.0</v>
      </c>
      <c r="G8" s="65">
        <v>2.5</v>
      </c>
      <c r="H8" s="65">
        <v>3.5</v>
      </c>
      <c r="I8" s="65">
        <v>3.0</v>
      </c>
      <c r="J8" s="65">
        <v>3.0</v>
      </c>
      <c r="K8" s="65">
        <v>4.0</v>
      </c>
      <c r="L8" s="65">
        <v>4.0</v>
      </c>
      <c r="M8" s="65">
        <v>4.0</v>
      </c>
      <c r="N8" s="65">
        <v>3.0</v>
      </c>
      <c r="O8" s="65">
        <v>2.0</v>
      </c>
      <c r="P8" s="69">
        <f t="shared" si="1"/>
        <v>3.090909091</v>
      </c>
    </row>
    <row r="9">
      <c r="A9" s="55" t="s">
        <v>40</v>
      </c>
      <c r="B9" s="65" t="s">
        <v>167</v>
      </c>
      <c r="C9" s="73">
        <v>45.0</v>
      </c>
      <c r="D9" s="63" t="s">
        <v>131</v>
      </c>
      <c r="E9" s="65">
        <v>1.5</v>
      </c>
      <c r="F9" s="65">
        <v>1.0</v>
      </c>
      <c r="G9" s="65">
        <v>0.5</v>
      </c>
      <c r="H9" s="65">
        <v>3.0</v>
      </c>
      <c r="I9" s="65">
        <v>2.0</v>
      </c>
      <c r="J9" s="65">
        <v>4.0</v>
      </c>
      <c r="K9" s="65">
        <v>1.0</v>
      </c>
      <c r="L9" s="65">
        <v>0.0</v>
      </c>
      <c r="M9" s="65">
        <v>1.0</v>
      </c>
      <c r="N9" s="65">
        <v>3.0</v>
      </c>
      <c r="O9" s="65">
        <v>4.25</v>
      </c>
      <c r="P9" s="69">
        <f t="shared" si="1"/>
        <v>1.931818182</v>
      </c>
    </row>
    <row r="10">
      <c r="A10" s="55" t="s">
        <v>42</v>
      </c>
      <c r="B10" s="65" t="s">
        <v>172</v>
      </c>
      <c r="C10" s="73">
        <v>25.0</v>
      </c>
      <c r="D10" s="63" t="s">
        <v>131</v>
      </c>
      <c r="E10" s="65">
        <v>2.5</v>
      </c>
      <c r="F10" s="65">
        <v>2.0</v>
      </c>
      <c r="G10" s="65">
        <v>3.5</v>
      </c>
      <c r="H10" s="65">
        <v>4.5</v>
      </c>
      <c r="I10" s="65">
        <v>3.5</v>
      </c>
      <c r="J10" s="65">
        <v>3.0</v>
      </c>
      <c r="K10" s="65">
        <v>0.0</v>
      </c>
      <c r="L10" s="65">
        <v>5.0</v>
      </c>
      <c r="M10" s="65">
        <v>2.0</v>
      </c>
      <c r="N10" s="65">
        <v>2.0</v>
      </c>
      <c r="O10" s="65">
        <v>2.0</v>
      </c>
      <c r="P10" s="69">
        <f t="shared" si="1"/>
        <v>2.727272727</v>
      </c>
    </row>
    <row r="11">
      <c r="A11" s="58" t="s">
        <v>179</v>
      </c>
      <c r="B11" s="58" t="s">
        <v>180</v>
      </c>
      <c r="C11" s="58"/>
      <c r="D11" s="75"/>
      <c r="E11" s="65"/>
      <c r="F11" s="76"/>
      <c r="G11" s="76"/>
      <c r="H11" s="76"/>
      <c r="I11" s="76"/>
      <c r="J11" s="76"/>
      <c r="K11" s="76"/>
      <c r="L11" s="76"/>
      <c r="M11" s="76"/>
      <c r="N11" s="76"/>
      <c r="O11" s="76"/>
    </row>
    <row r="12">
      <c r="A12" s="61" t="s">
        <v>27</v>
      </c>
      <c r="B12" s="65" t="s">
        <v>190</v>
      </c>
      <c r="C12" s="73">
        <v>12.0</v>
      </c>
      <c r="D12" s="63" t="s">
        <v>131</v>
      </c>
      <c r="E12" s="65">
        <v>1.0</v>
      </c>
      <c r="F12" s="65">
        <v>1.0</v>
      </c>
      <c r="G12" s="65">
        <v>1.0</v>
      </c>
      <c r="H12" s="65">
        <v>2.0</v>
      </c>
      <c r="I12" s="65">
        <v>5.0</v>
      </c>
      <c r="J12" s="65">
        <v>2.0</v>
      </c>
      <c r="K12" s="65">
        <v>3.0</v>
      </c>
      <c r="L12" s="65">
        <v>5.0</v>
      </c>
      <c r="M12" s="65">
        <v>3.0</v>
      </c>
      <c r="N12" s="65">
        <v>3.0</v>
      </c>
      <c r="O12" s="65">
        <v>3.5</v>
      </c>
      <c r="P12" s="69">
        <f t="shared" ref="P12:P17" si="2">Sum(E12:O12)/11</f>
        <v>2.681818182</v>
      </c>
    </row>
    <row r="13">
      <c r="A13" s="61" t="s">
        <v>34</v>
      </c>
      <c r="B13" s="65" t="s">
        <v>200</v>
      </c>
      <c r="C13" s="73">
        <v>50.0</v>
      </c>
      <c r="D13" s="63" t="s">
        <v>131</v>
      </c>
      <c r="E13" s="65">
        <v>4.0</v>
      </c>
      <c r="F13" s="65">
        <v>5.0</v>
      </c>
      <c r="G13" s="65">
        <v>4.0</v>
      </c>
      <c r="H13" s="65">
        <v>4.5</v>
      </c>
      <c r="I13" s="65">
        <v>4.0</v>
      </c>
      <c r="J13" s="65">
        <v>4.0</v>
      </c>
      <c r="K13" s="65">
        <v>2.0</v>
      </c>
      <c r="L13" s="65">
        <v>3.0</v>
      </c>
      <c r="M13" s="65">
        <v>4.0</v>
      </c>
      <c r="N13" s="65">
        <v>3.5</v>
      </c>
      <c r="O13" s="65">
        <v>4.0</v>
      </c>
      <c r="P13" s="69">
        <f t="shared" si="2"/>
        <v>3.818181818</v>
      </c>
    </row>
    <row r="14">
      <c r="A14" s="61" t="s">
        <v>36</v>
      </c>
      <c r="B14" s="65" t="s">
        <v>206</v>
      </c>
      <c r="C14" s="73">
        <v>30.0</v>
      </c>
      <c r="D14" s="63" t="s">
        <v>131</v>
      </c>
      <c r="E14" s="65">
        <v>1.0</v>
      </c>
      <c r="F14" s="65">
        <v>1.0</v>
      </c>
      <c r="G14" s="65">
        <v>2.0</v>
      </c>
      <c r="H14" s="65">
        <v>1.0</v>
      </c>
      <c r="I14" s="65">
        <v>3.0</v>
      </c>
      <c r="J14" s="65">
        <v>2.5</v>
      </c>
      <c r="K14" s="65">
        <v>1.0</v>
      </c>
      <c r="L14" s="65">
        <v>4.0</v>
      </c>
      <c r="M14" s="65">
        <v>3.0</v>
      </c>
      <c r="N14" s="65">
        <v>2.0</v>
      </c>
      <c r="O14" s="65">
        <v>3.0</v>
      </c>
      <c r="P14" s="69">
        <f t="shared" si="2"/>
        <v>2.136363636</v>
      </c>
    </row>
    <row r="15">
      <c r="A15" s="55" t="s">
        <v>38</v>
      </c>
      <c r="B15" s="65" t="s">
        <v>209</v>
      </c>
      <c r="C15" s="73">
        <v>15.0</v>
      </c>
      <c r="D15" s="63" t="s">
        <v>131</v>
      </c>
      <c r="E15" s="65">
        <v>4.0</v>
      </c>
      <c r="F15" s="65">
        <v>3.5</v>
      </c>
      <c r="G15" s="65">
        <v>4.5</v>
      </c>
      <c r="H15" s="65">
        <v>2.5</v>
      </c>
      <c r="I15" s="65">
        <v>5.0</v>
      </c>
      <c r="J15" s="65">
        <v>4.5</v>
      </c>
      <c r="K15" s="65">
        <v>2.0</v>
      </c>
      <c r="L15" s="65">
        <v>5.0</v>
      </c>
      <c r="M15" s="65">
        <v>3.0</v>
      </c>
      <c r="N15" s="65">
        <v>3.0</v>
      </c>
      <c r="O15" s="65">
        <v>4.5</v>
      </c>
      <c r="P15" s="69">
        <f t="shared" si="2"/>
        <v>3.772727273</v>
      </c>
    </row>
    <row r="16">
      <c r="A16" s="55" t="s">
        <v>40</v>
      </c>
      <c r="B16" s="65" t="s">
        <v>211</v>
      </c>
      <c r="C16" s="73">
        <v>40.0</v>
      </c>
      <c r="D16" s="63" t="s">
        <v>131</v>
      </c>
      <c r="E16" s="65">
        <v>3.0</v>
      </c>
      <c r="F16" s="65">
        <v>2.0</v>
      </c>
      <c r="G16" s="65">
        <v>0.5</v>
      </c>
      <c r="H16" s="65">
        <v>3.5</v>
      </c>
      <c r="I16" s="65">
        <v>2.0</v>
      </c>
      <c r="J16" s="65">
        <v>3.0</v>
      </c>
      <c r="K16" s="65">
        <v>1.0</v>
      </c>
      <c r="L16" s="65">
        <v>1.0</v>
      </c>
      <c r="M16" s="65">
        <v>2.0</v>
      </c>
      <c r="N16" s="65">
        <v>3.5</v>
      </c>
      <c r="O16" s="65">
        <v>2.5</v>
      </c>
      <c r="P16" s="69">
        <f t="shared" si="2"/>
        <v>2.181818182</v>
      </c>
    </row>
    <row r="17">
      <c r="A17" s="55" t="s">
        <v>42</v>
      </c>
      <c r="B17" s="65" t="s">
        <v>213</v>
      </c>
      <c r="C17" s="73">
        <v>24.0</v>
      </c>
      <c r="D17" s="63" t="s">
        <v>131</v>
      </c>
      <c r="E17" s="65">
        <v>2.5</v>
      </c>
      <c r="F17" s="65">
        <v>3.0</v>
      </c>
      <c r="G17" s="65">
        <v>3.0</v>
      </c>
      <c r="H17" s="65">
        <v>4.0</v>
      </c>
      <c r="I17" s="65">
        <v>4.5</v>
      </c>
      <c r="J17" s="65">
        <v>3.0</v>
      </c>
      <c r="K17" s="65">
        <v>0.0</v>
      </c>
      <c r="L17" s="65">
        <v>2.0</v>
      </c>
      <c r="M17" s="65">
        <v>2.0</v>
      </c>
      <c r="N17" s="65">
        <v>3.0</v>
      </c>
      <c r="O17" s="65">
        <v>2.0</v>
      </c>
      <c r="P17" s="69">
        <f t="shared" si="2"/>
        <v>2.636363636</v>
      </c>
    </row>
    <row r="18">
      <c r="B18" s="49"/>
      <c r="C18" s="49"/>
      <c r="D18" s="49"/>
      <c r="E18" s="65"/>
      <c r="F18" s="76"/>
      <c r="G18" s="76"/>
      <c r="H18" s="76"/>
      <c r="I18" s="76"/>
      <c r="J18" s="76"/>
      <c r="K18" s="76"/>
      <c r="L18" s="76"/>
      <c r="M18" s="76"/>
      <c r="N18" s="76"/>
      <c r="O18" s="76"/>
    </row>
    <row r="19">
      <c r="A19" s="58" t="s">
        <v>126</v>
      </c>
      <c r="B19" s="59" t="s">
        <v>127</v>
      </c>
      <c r="C19" s="60"/>
      <c r="D19" s="42" t="s">
        <v>216</v>
      </c>
      <c r="E19" s="65" t="s">
        <v>141</v>
      </c>
      <c r="F19" s="76"/>
      <c r="G19" s="76"/>
      <c r="H19" s="76"/>
      <c r="I19" s="76"/>
      <c r="K19" s="76"/>
      <c r="L19" s="76"/>
      <c r="M19" s="76"/>
      <c r="N19" s="76"/>
    </row>
    <row r="20">
      <c r="A20" s="61" t="s">
        <v>27</v>
      </c>
      <c r="B20" s="56" t="s">
        <v>130</v>
      </c>
      <c r="C20" s="63">
        <v>35.0</v>
      </c>
      <c r="D20" s="63" t="s">
        <v>218</v>
      </c>
      <c r="E20" s="65">
        <v>6.0</v>
      </c>
      <c r="F20" s="65">
        <v>2.0</v>
      </c>
      <c r="G20" s="65">
        <v>3.0</v>
      </c>
      <c r="H20" s="65">
        <v>5.0</v>
      </c>
      <c r="I20" s="65">
        <v>3.0</v>
      </c>
      <c r="J20" s="65">
        <v>1.0</v>
      </c>
      <c r="K20" s="65">
        <v>6.0</v>
      </c>
      <c r="L20" s="65">
        <v>2.0</v>
      </c>
      <c r="M20" s="65">
        <v>5.0</v>
      </c>
      <c r="N20" s="65">
        <v>4.0</v>
      </c>
      <c r="O20" s="65">
        <v>4.0</v>
      </c>
      <c r="P20" s="69">
        <f t="shared" ref="P20:P25" si="3">Sum(E20:O20)/11</f>
        <v>3.727272727</v>
      </c>
    </row>
    <row r="21">
      <c r="A21" s="61" t="s">
        <v>34</v>
      </c>
      <c r="B21" s="56" t="s">
        <v>147</v>
      </c>
      <c r="C21" s="71">
        <v>14.0</v>
      </c>
      <c r="D21" s="63" t="s">
        <v>218</v>
      </c>
      <c r="E21" s="65">
        <v>2.0</v>
      </c>
      <c r="F21" s="65">
        <v>5.0</v>
      </c>
      <c r="G21" s="65">
        <v>1.0</v>
      </c>
      <c r="H21" s="65">
        <v>1.0</v>
      </c>
      <c r="I21" s="65">
        <v>4.0</v>
      </c>
      <c r="J21" s="65">
        <v>5.0</v>
      </c>
      <c r="K21" s="79">
        <v>5.0</v>
      </c>
      <c r="L21" s="65">
        <v>1.0</v>
      </c>
      <c r="M21" s="65">
        <v>3.0</v>
      </c>
      <c r="N21" s="65">
        <v>2.0</v>
      </c>
      <c r="O21" s="65">
        <v>6.0</v>
      </c>
      <c r="P21" s="69">
        <f t="shared" si="3"/>
        <v>3.181818182</v>
      </c>
    </row>
    <row r="22">
      <c r="A22" s="61" t="s">
        <v>36</v>
      </c>
      <c r="B22" s="56" t="s">
        <v>153</v>
      </c>
      <c r="C22" s="71">
        <v>40.0</v>
      </c>
      <c r="D22" s="63" t="s">
        <v>218</v>
      </c>
      <c r="E22" s="65">
        <v>5.0</v>
      </c>
      <c r="F22" s="65">
        <v>4.0</v>
      </c>
      <c r="G22" s="65">
        <v>6.0</v>
      </c>
      <c r="H22" s="65">
        <v>2.0</v>
      </c>
      <c r="I22" s="65">
        <v>1.0</v>
      </c>
      <c r="J22" s="65">
        <v>4.0</v>
      </c>
      <c r="K22" s="65">
        <v>2.0</v>
      </c>
      <c r="L22" s="65">
        <v>5.0</v>
      </c>
      <c r="M22" s="65">
        <v>4.0</v>
      </c>
      <c r="N22" s="65">
        <v>6.0</v>
      </c>
      <c r="O22" s="65">
        <v>3.0</v>
      </c>
      <c r="P22" s="69">
        <f t="shared" si="3"/>
        <v>3.818181818</v>
      </c>
    </row>
    <row r="23">
      <c r="A23" s="55" t="s">
        <v>38</v>
      </c>
      <c r="B23" s="65" t="s">
        <v>161</v>
      </c>
      <c r="C23" s="73">
        <v>10.0</v>
      </c>
      <c r="D23" s="63" t="s">
        <v>218</v>
      </c>
      <c r="E23" s="65">
        <v>1.0</v>
      </c>
      <c r="F23" s="65">
        <v>6.0</v>
      </c>
      <c r="G23" s="65">
        <v>2.0</v>
      </c>
      <c r="H23" s="65">
        <v>4.0</v>
      </c>
      <c r="I23" s="65">
        <v>5.0</v>
      </c>
      <c r="J23" s="65">
        <v>3.0</v>
      </c>
      <c r="K23" s="65">
        <v>4.0</v>
      </c>
      <c r="L23" s="65">
        <v>4.0</v>
      </c>
      <c r="M23" s="65">
        <v>6.0</v>
      </c>
      <c r="N23" s="65">
        <v>5.0</v>
      </c>
      <c r="O23" s="65">
        <v>2.0</v>
      </c>
      <c r="P23" s="69">
        <f t="shared" si="3"/>
        <v>3.818181818</v>
      </c>
    </row>
    <row r="24">
      <c r="A24" s="55" t="s">
        <v>40</v>
      </c>
      <c r="B24" s="65" t="s">
        <v>167</v>
      </c>
      <c r="C24" s="73">
        <v>45.0</v>
      </c>
      <c r="D24" s="63" t="s">
        <v>218</v>
      </c>
      <c r="E24" s="65">
        <v>3.0</v>
      </c>
      <c r="F24" s="65">
        <v>1.0</v>
      </c>
      <c r="G24" s="65">
        <v>5.0</v>
      </c>
      <c r="H24" s="65">
        <v>3.0</v>
      </c>
      <c r="I24" s="65">
        <v>2.0</v>
      </c>
      <c r="J24" s="65">
        <v>6.0</v>
      </c>
      <c r="K24" s="65">
        <v>3.0</v>
      </c>
      <c r="L24" s="65">
        <v>6.0</v>
      </c>
      <c r="M24" s="65">
        <v>1.0</v>
      </c>
      <c r="N24" s="65">
        <v>3.0</v>
      </c>
      <c r="O24" s="65">
        <v>5.0</v>
      </c>
      <c r="P24" s="69">
        <f t="shared" si="3"/>
        <v>3.454545455</v>
      </c>
    </row>
    <row r="25">
      <c r="A25" s="55" t="s">
        <v>42</v>
      </c>
      <c r="B25" s="65" t="s">
        <v>172</v>
      </c>
      <c r="C25" s="73">
        <v>25.0</v>
      </c>
      <c r="D25" s="63" t="s">
        <v>218</v>
      </c>
      <c r="E25" s="65">
        <v>4.0</v>
      </c>
      <c r="F25" s="65">
        <v>3.0</v>
      </c>
      <c r="G25" s="65">
        <v>4.0</v>
      </c>
      <c r="H25" s="65">
        <v>6.0</v>
      </c>
      <c r="I25" s="65">
        <v>6.0</v>
      </c>
      <c r="J25" s="65">
        <v>2.0</v>
      </c>
      <c r="K25" s="65">
        <v>1.0</v>
      </c>
      <c r="L25" s="65">
        <v>3.0</v>
      </c>
      <c r="M25" s="65">
        <v>2.0</v>
      </c>
      <c r="N25" s="65">
        <v>1.0</v>
      </c>
      <c r="O25" s="65">
        <v>1.0</v>
      </c>
      <c r="P25" s="69">
        <f t="shared" si="3"/>
        <v>3</v>
      </c>
    </row>
    <row r="26">
      <c r="A26" s="58" t="s">
        <v>179</v>
      </c>
      <c r="B26" s="58" t="s">
        <v>180</v>
      </c>
      <c r="C26" s="58"/>
      <c r="D26" s="75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</row>
    <row r="27">
      <c r="A27" s="61" t="s">
        <v>27</v>
      </c>
      <c r="B27" s="65" t="s">
        <v>190</v>
      </c>
      <c r="C27" s="73">
        <v>12.0</v>
      </c>
      <c r="D27" s="63" t="s">
        <v>218</v>
      </c>
      <c r="E27" s="65" t="s">
        <v>68</v>
      </c>
      <c r="F27" s="65">
        <v>1.0</v>
      </c>
      <c r="G27" s="65">
        <v>4.0</v>
      </c>
      <c r="H27" s="65">
        <v>2.0</v>
      </c>
      <c r="I27" s="65">
        <v>5.0</v>
      </c>
      <c r="J27" s="65">
        <v>1.0</v>
      </c>
      <c r="K27" s="65">
        <v>6.0</v>
      </c>
      <c r="L27" s="65">
        <v>1.0</v>
      </c>
      <c r="M27" s="65">
        <v>5.0</v>
      </c>
      <c r="N27" s="65">
        <v>3.0</v>
      </c>
      <c r="O27" s="65">
        <v>4.0</v>
      </c>
      <c r="P27" s="69">
        <f t="shared" ref="P27:P32" si="4">Sum(E27:O27)/11</f>
        <v>2.909090909</v>
      </c>
    </row>
    <row r="28">
      <c r="A28" s="61" t="s">
        <v>34</v>
      </c>
      <c r="B28" s="65" t="s">
        <v>200</v>
      </c>
      <c r="C28" s="73">
        <v>50.0</v>
      </c>
      <c r="D28" s="63" t="s">
        <v>218</v>
      </c>
      <c r="E28" s="65" t="s">
        <v>68</v>
      </c>
      <c r="F28" s="65">
        <v>6.0</v>
      </c>
      <c r="G28" s="65">
        <v>5.0</v>
      </c>
      <c r="H28" s="65">
        <v>6.0</v>
      </c>
      <c r="I28" s="65">
        <v>3.0</v>
      </c>
      <c r="J28" s="65">
        <v>5.0</v>
      </c>
      <c r="K28" s="65">
        <v>4.0</v>
      </c>
      <c r="L28" s="65">
        <v>2.0</v>
      </c>
      <c r="M28" s="65">
        <v>6.0</v>
      </c>
      <c r="N28" s="65">
        <v>1.0</v>
      </c>
      <c r="O28" s="65">
        <v>6.0</v>
      </c>
      <c r="P28" s="69">
        <f t="shared" si="4"/>
        <v>4</v>
      </c>
    </row>
    <row r="29">
      <c r="A29" s="61" t="s">
        <v>36</v>
      </c>
      <c r="B29" s="65" t="s">
        <v>206</v>
      </c>
      <c r="C29" s="73">
        <v>30.0</v>
      </c>
      <c r="D29" s="63" t="s">
        <v>218</v>
      </c>
      <c r="E29" s="65" t="s">
        <v>68</v>
      </c>
      <c r="F29" s="65">
        <v>2.0</v>
      </c>
      <c r="G29" s="65">
        <v>6.0</v>
      </c>
      <c r="H29" s="65">
        <v>1.0</v>
      </c>
      <c r="I29" s="65">
        <v>2.0</v>
      </c>
      <c r="J29" s="65">
        <v>2.0</v>
      </c>
      <c r="K29" s="65">
        <v>2.0</v>
      </c>
      <c r="L29" s="65">
        <v>6.0</v>
      </c>
      <c r="M29" s="65">
        <v>3.0</v>
      </c>
      <c r="N29" s="65">
        <v>6.0</v>
      </c>
      <c r="O29" s="65">
        <v>2.0</v>
      </c>
      <c r="P29" s="69">
        <f t="shared" si="4"/>
        <v>2.909090909</v>
      </c>
    </row>
    <row r="30">
      <c r="A30" s="55" t="s">
        <v>38</v>
      </c>
      <c r="B30" s="65" t="s">
        <v>209</v>
      </c>
      <c r="C30" s="73">
        <v>15.0</v>
      </c>
      <c r="D30" s="63" t="s">
        <v>218</v>
      </c>
      <c r="E30" s="65" t="s">
        <v>68</v>
      </c>
      <c r="F30" s="65">
        <v>4.0</v>
      </c>
      <c r="G30" s="65">
        <v>3.0</v>
      </c>
      <c r="H30" s="65">
        <v>3.0</v>
      </c>
      <c r="I30" s="65">
        <v>6.0</v>
      </c>
      <c r="J30" s="65">
        <v>6.0</v>
      </c>
      <c r="K30" s="65">
        <v>5.0</v>
      </c>
      <c r="L30" s="65">
        <v>5.0</v>
      </c>
      <c r="M30" s="65">
        <v>1.0</v>
      </c>
      <c r="N30" s="65">
        <v>5.0</v>
      </c>
      <c r="O30" s="65">
        <v>5.0</v>
      </c>
      <c r="P30" s="69">
        <f t="shared" si="4"/>
        <v>3.909090909</v>
      </c>
    </row>
    <row r="31">
      <c r="A31" s="55" t="s">
        <v>40</v>
      </c>
      <c r="B31" s="65" t="s">
        <v>211</v>
      </c>
      <c r="C31" s="73">
        <v>40.0</v>
      </c>
      <c r="D31" s="63" t="s">
        <v>218</v>
      </c>
      <c r="E31" s="65" t="s">
        <v>68</v>
      </c>
      <c r="F31" s="65">
        <v>5.0</v>
      </c>
      <c r="G31" s="65">
        <v>1.0</v>
      </c>
      <c r="H31" s="65">
        <v>4.0</v>
      </c>
      <c r="I31" s="65">
        <v>1.0</v>
      </c>
      <c r="J31" s="65">
        <v>4.0</v>
      </c>
      <c r="K31" s="65">
        <v>3.0</v>
      </c>
      <c r="L31" s="65">
        <v>4.0</v>
      </c>
      <c r="M31" s="65">
        <v>2.0</v>
      </c>
      <c r="N31" s="65">
        <v>2.0</v>
      </c>
      <c r="O31" s="65">
        <v>3.0</v>
      </c>
      <c r="P31" s="69">
        <f t="shared" si="4"/>
        <v>2.636363636</v>
      </c>
    </row>
    <row r="32">
      <c r="A32" s="55" t="s">
        <v>42</v>
      </c>
      <c r="B32" s="65" t="s">
        <v>213</v>
      </c>
      <c r="C32" s="73">
        <v>24.0</v>
      </c>
      <c r="D32" s="63" t="s">
        <v>218</v>
      </c>
      <c r="E32" s="65" t="s">
        <v>68</v>
      </c>
      <c r="F32" s="65">
        <v>3.0</v>
      </c>
      <c r="G32" s="65">
        <v>2.0</v>
      </c>
      <c r="H32" s="65">
        <v>5.0</v>
      </c>
      <c r="I32" s="65">
        <v>4.0</v>
      </c>
      <c r="J32" s="65">
        <v>3.0</v>
      </c>
      <c r="K32" s="65">
        <v>1.0</v>
      </c>
      <c r="L32" s="65">
        <v>3.0</v>
      </c>
      <c r="M32" s="65">
        <v>4.0</v>
      </c>
      <c r="N32" s="65">
        <v>4.0</v>
      </c>
      <c r="O32" s="65">
        <v>1.0</v>
      </c>
      <c r="P32" s="69">
        <f t="shared" si="4"/>
        <v>2.727272727</v>
      </c>
    </row>
    <row r="33">
      <c r="B33" s="51"/>
      <c r="C33" s="51"/>
      <c r="D33" s="51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</row>
    <row r="34">
      <c r="A34" s="58" t="s">
        <v>126</v>
      </c>
      <c r="B34" s="59" t="s">
        <v>127</v>
      </c>
      <c r="C34" s="60"/>
      <c r="D34" s="40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</row>
    <row r="35">
      <c r="A35" s="61" t="s">
        <v>27</v>
      </c>
      <c r="B35" s="56" t="s">
        <v>130</v>
      </c>
      <c r="C35" s="63">
        <v>35.0</v>
      </c>
      <c r="D35" s="63" t="s">
        <v>235</v>
      </c>
      <c r="E35" s="65" t="s">
        <v>68</v>
      </c>
      <c r="F35" s="65" t="s">
        <v>68</v>
      </c>
      <c r="G35" s="65" t="s">
        <v>68</v>
      </c>
      <c r="H35" s="80">
        <v>25.0</v>
      </c>
      <c r="I35" s="65" t="s">
        <v>68</v>
      </c>
      <c r="J35" s="80">
        <v>9.0</v>
      </c>
      <c r="K35" s="65" t="s">
        <v>68</v>
      </c>
      <c r="L35" s="65" t="s">
        <v>68</v>
      </c>
      <c r="M35" s="80">
        <v>28.0</v>
      </c>
      <c r="N35" s="65" t="s">
        <v>68</v>
      </c>
      <c r="O35" s="65" t="s">
        <v>68</v>
      </c>
    </row>
    <row r="36">
      <c r="A36" s="61" t="s">
        <v>34</v>
      </c>
      <c r="B36" s="56" t="s">
        <v>147</v>
      </c>
      <c r="C36" s="71">
        <v>14.0</v>
      </c>
      <c r="D36" s="63" t="s">
        <v>235</v>
      </c>
      <c r="E36" s="65" t="s">
        <v>68</v>
      </c>
      <c r="F36" s="65" t="s">
        <v>68</v>
      </c>
      <c r="G36" s="65" t="s">
        <v>68</v>
      </c>
      <c r="H36" s="80">
        <v>3.0</v>
      </c>
      <c r="I36" s="65" t="s">
        <v>68</v>
      </c>
      <c r="J36" s="80">
        <v>25.0</v>
      </c>
      <c r="K36" s="65" t="s">
        <v>68</v>
      </c>
      <c r="L36" s="65" t="s">
        <v>68</v>
      </c>
      <c r="M36" s="80">
        <v>20.0</v>
      </c>
      <c r="N36" s="65" t="s">
        <v>68</v>
      </c>
      <c r="O36" s="65" t="s">
        <v>68</v>
      </c>
    </row>
    <row r="37">
      <c r="A37" s="61" t="s">
        <v>36</v>
      </c>
      <c r="B37" s="56" t="s">
        <v>153</v>
      </c>
      <c r="C37" s="71">
        <v>40.0</v>
      </c>
      <c r="D37" s="63" t="s">
        <v>235</v>
      </c>
      <c r="E37" s="65" t="s">
        <v>68</v>
      </c>
      <c r="F37" s="65" t="s">
        <v>68</v>
      </c>
      <c r="G37" s="65" t="s">
        <v>68</v>
      </c>
      <c r="H37" s="80">
        <v>10.0</v>
      </c>
      <c r="I37" s="65" t="s">
        <v>68</v>
      </c>
      <c r="J37" s="80">
        <v>20.0</v>
      </c>
      <c r="K37" s="65" t="s">
        <v>68</v>
      </c>
      <c r="L37" s="65" t="s">
        <v>68</v>
      </c>
      <c r="M37" s="80">
        <v>30.0</v>
      </c>
      <c r="N37" s="65" t="s">
        <v>68</v>
      </c>
      <c r="O37" s="65" t="s">
        <v>68</v>
      </c>
    </row>
    <row r="38">
      <c r="A38" s="55" t="s">
        <v>38</v>
      </c>
      <c r="B38" s="65" t="s">
        <v>161</v>
      </c>
      <c r="C38" s="73">
        <v>10.0</v>
      </c>
      <c r="D38" s="63" t="s">
        <v>235</v>
      </c>
      <c r="E38" s="65" t="s">
        <v>68</v>
      </c>
      <c r="F38" s="65" t="s">
        <v>68</v>
      </c>
      <c r="G38" s="65" t="s">
        <v>68</v>
      </c>
      <c r="H38" s="80">
        <v>17.0</v>
      </c>
      <c r="I38" s="65" t="s">
        <v>68</v>
      </c>
      <c r="J38" s="80">
        <v>18.0</v>
      </c>
      <c r="K38" s="65" t="s">
        <v>68</v>
      </c>
      <c r="L38" s="65" t="s">
        <v>68</v>
      </c>
      <c r="M38" s="80">
        <v>55.0</v>
      </c>
      <c r="N38" s="65" t="s">
        <v>68</v>
      </c>
      <c r="O38" s="65" t="s">
        <v>68</v>
      </c>
    </row>
    <row r="39">
      <c r="A39" s="55" t="s">
        <v>40</v>
      </c>
      <c r="B39" s="65" t="s">
        <v>167</v>
      </c>
      <c r="C39" s="73">
        <v>45.0</v>
      </c>
      <c r="D39" s="63" t="s">
        <v>235</v>
      </c>
      <c r="E39" s="65" t="s">
        <v>68</v>
      </c>
      <c r="F39" s="65" t="s">
        <v>68</v>
      </c>
      <c r="G39" s="65" t="s">
        <v>68</v>
      </c>
      <c r="H39" s="80">
        <v>13.0</v>
      </c>
      <c r="I39" s="65" t="s">
        <v>68</v>
      </c>
      <c r="J39" s="81">
        <v>40.0</v>
      </c>
      <c r="K39" s="65" t="s">
        <v>68</v>
      </c>
      <c r="L39" s="65" t="s">
        <v>68</v>
      </c>
      <c r="M39" s="80">
        <v>8.0</v>
      </c>
      <c r="N39" s="65" t="s">
        <v>68</v>
      </c>
      <c r="O39" s="65" t="s">
        <v>68</v>
      </c>
    </row>
    <row r="40">
      <c r="A40" s="55" t="s">
        <v>42</v>
      </c>
      <c r="B40" s="65" t="s">
        <v>172</v>
      </c>
      <c r="C40" s="73">
        <v>25.0</v>
      </c>
      <c r="D40" s="63" t="s">
        <v>235</v>
      </c>
      <c r="E40" s="65" t="s">
        <v>68</v>
      </c>
      <c r="F40" s="65" t="s">
        <v>68</v>
      </c>
      <c r="G40" s="65" t="s">
        <v>68</v>
      </c>
      <c r="H40" s="80">
        <v>40.0</v>
      </c>
      <c r="I40" s="65" t="s">
        <v>68</v>
      </c>
      <c r="J40" s="80">
        <v>15.0</v>
      </c>
      <c r="K40" s="65" t="s">
        <v>68</v>
      </c>
      <c r="L40" s="65" t="s">
        <v>68</v>
      </c>
      <c r="M40" s="80">
        <v>12.0</v>
      </c>
      <c r="N40" s="65" t="s">
        <v>68</v>
      </c>
      <c r="O40" s="65" t="s">
        <v>68</v>
      </c>
    </row>
    <row r="41">
      <c r="A41" s="58" t="s">
        <v>179</v>
      </c>
      <c r="B41" s="58" t="s">
        <v>180</v>
      </c>
      <c r="C41" s="58"/>
      <c r="D41" s="75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</row>
    <row r="42">
      <c r="A42" s="61" t="s">
        <v>27</v>
      </c>
      <c r="B42" s="65" t="s">
        <v>190</v>
      </c>
      <c r="C42" s="73">
        <v>12.0</v>
      </c>
      <c r="D42" s="63" t="s">
        <v>235</v>
      </c>
      <c r="E42" s="65" t="s">
        <v>68</v>
      </c>
      <c r="F42" s="65" t="s">
        <v>68</v>
      </c>
      <c r="G42" s="65" t="s">
        <v>68</v>
      </c>
      <c r="H42" s="65" t="s">
        <v>68</v>
      </c>
      <c r="I42" s="65" t="s">
        <v>68</v>
      </c>
      <c r="J42" s="81">
        <v>11.0</v>
      </c>
      <c r="K42" s="65" t="s">
        <v>68</v>
      </c>
      <c r="L42" s="65" t="s">
        <v>68</v>
      </c>
      <c r="M42" s="80">
        <v>35.0</v>
      </c>
      <c r="N42" s="65" t="s">
        <v>68</v>
      </c>
      <c r="O42" s="65" t="s">
        <v>68</v>
      </c>
    </row>
    <row r="43">
      <c r="A43" s="61" t="s">
        <v>34</v>
      </c>
      <c r="B43" s="65" t="s">
        <v>200</v>
      </c>
      <c r="C43" s="73">
        <v>50.0</v>
      </c>
      <c r="D43" s="63" t="s">
        <v>235</v>
      </c>
      <c r="E43" s="65" t="s">
        <v>68</v>
      </c>
      <c r="F43" s="65" t="s">
        <v>68</v>
      </c>
      <c r="G43" s="65" t="s">
        <v>68</v>
      </c>
      <c r="H43" s="81">
        <v>50.0</v>
      </c>
      <c r="I43" s="65" t="s">
        <v>68</v>
      </c>
      <c r="J43" s="80">
        <v>30.0</v>
      </c>
      <c r="K43" s="65" t="s">
        <v>68</v>
      </c>
      <c r="L43" s="65" t="s">
        <v>68</v>
      </c>
      <c r="M43" s="81">
        <v>45.0</v>
      </c>
      <c r="N43" s="65" t="s">
        <v>68</v>
      </c>
      <c r="O43" s="65" t="s">
        <v>68</v>
      </c>
    </row>
    <row r="44">
      <c r="A44" s="61" t="s">
        <v>36</v>
      </c>
      <c r="B44" s="65" t="s">
        <v>206</v>
      </c>
      <c r="C44" s="73">
        <v>30.0</v>
      </c>
      <c r="D44" s="63" t="s">
        <v>235</v>
      </c>
      <c r="E44" s="65" t="s">
        <v>68</v>
      </c>
      <c r="F44" s="65" t="s">
        <v>68</v>
      </c>
      <c r="G44" s="65" t="s">
        <v>68</v>
      </c>
      <c r="H44" s="65" t="s">
        <v>68</v>
      </c>
      <c r="I44" s="65" t="s">
        <v>68</v>
      </c>
      <c r="J44" s="80">
        <v>15.0</v>
      </c>
      <c r="K44" s="65" t="s">
        <v>68</v>
      </c>
      <c r="L44" s="65" t="s">
        <v>68</v>
      </c>
      <c r="M44" s="80">
        <v>22.0</v>
      </c>
      <c r="N44" s="65" t="s">
        <v>68</v>
      </c>
      <c r="O44" s="65" t="s">
        <v>68</v>
      </c>
    </row>
    <row r="45">
      <c r="A45" s="55" t="s">
        <v>38</v>
      </c>
      <c r="B45" s="65" t="s">
        <v>209</v>
      </c>
      <c r="C45" s="73">
        <v>15.0</v>
      </c>
      <c r="D45" s="63" t="s">
        <v>235</v>
      </c>
      <c r="E45" s="65" t="s">
        <v>68</v>
      </c>
      <c r="F45" s="65" t="s">
        <v>68</v>
      </c>
      <c r="G45" s="65" t="s">
        <v>68</v>
      </c>
      <c r="H45" s="65" t="s">
        <v>68</v>
      </c>
      <c r="I45" s="65" t="s">
        <v>68</v>
      </c>
      <c r="J45" s="80">
        <v>40.0</v>
      </c>
      <c r="K45" s="65" t="s">
        <v>68</v>
      </c>
      <c r="L45" s="65" t="s">
        <v>68</v>
      </c>
      <c r="M45" s="80">
        <v>8.0</v>
      </c>
      <c r="N45" s="65" t="s">
        <v>68</v>
      </c>
      <c r="O45" s="65" t="s">
        <v>68</v>
      </c>
    </row>
    <row r="46">
      <c r="A46" s="55" t="s">
        <v>40</v>
      </c>
      <c r="B46" s="65" t="s">
        <v>211</v>
      </c>
      <c r="C46" s="73">
        <v>40.0</v>
      </c>
      <c r="D46" s="63" t="s">
        <v>235</v>
      </c>
      <c r="E46" s="65" t="s">
        <v>68</v>
      </c>
      <c r="F46" s="65" t="s">
        <v>68</v>
      </c>
      <c r="G46" s="65" t="s">
        <v>68</v>
      </c>
      <c r="H46" s="65" t="s">
        <v>68</v>
      </c>
      <c r="I46" s="65" t="s">
        <v>68</v>
      </c>
      <c r="J46" s="80">
        <v>20.0</v>
      </c>
      <c r="K46" s="65" t="s">
        <v>68</v>
      </c>
      <c r="L46" s="65" t="s">
        <v>68</v>
      </c>
      <c r="M46" s="80">
        <v>20.0</v>
      </c>
      <c r="N46" s="65" t="s">
        <v>68</v>
      </c>
      <c r="O46" s="65" t="s">
        <v>68</v>
      </c>
    </row>
    <row r="47">
      <c r="A47" s="55" t="s">
        <v>42</v>
      </c>
      <c r="B47" s="65" t="s">
        <v>213</v>
      </c>
      <c r="C47" s="73">
        <v>24.0</v>
      </c>
      <c r="D47" s="63" t="s">
        <v>235</v>
      </c>
      <c r="E47" s="65" t="s">
        <v>68</v>
      </c>
      <c r="F47" s="65" t="s">
        <v>68</v>
      </c>
      <c r="G47" s="65" t="s">
        <v>68</v>
      </c>
      <c r="H47" s="80">
        <v>35.0</v>
      </c>
      <c r="I47" s="65" t="s">
        <v>68</v>
      </c>
      <c r="J47" s="80">
        <v>16.0</v>
      </c>
      <c r="K47" s="65" t="s">
        <v>68</v>
      </c>
      <c r="L47" s="65" t="s">
        <v>68</v>
      </c>
      <c r="M47" s="80">
        <v>16.0</v>
      </c>
      <c r="N47" s="65" t="s">
        <v>68</v>
      </c>
      <c r="O47" s="65" t="s">
        <v>68</v>
      </c>
    </row>
    <row r="48"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</row>
    <row r="49">
      <c r="A49" s="58" t="s">
        <v>126</v>
      </c>
      <c r="B49" s="59" t="s">
        <v>127</v>
      </c>
      <c r="C49" s="60"/>
      <c r="D49" s="40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</row>
    <row r="50">
      <c r="A50" s="61" t="s">
        <v>27</v>
      </c>
      <c r="B50" s="56" t="s">
        <v>130</v>
      </c>
      <c r="C50" s="63">
        <v>35.0</v>
      </c>
      <c r="D50" s="63" t="s">
        <v>88</v>
      </c>
      <c r="E50" s="65" t="s">
        <v>68</v>
      </c>
      <c r="F50" s="65" t="s">
        <v>316</v>
      </c>
      <c r="G50" s="65" t="s">
        <v>318</v>
      </c>
      <c r="H50" s="65" t="s">
        <v>319</v>
      </c>
      <c r="I50" s="65" t="s">
        <v>68</v>
      </c>
      <c r="J50" s="65" t="s">
        <v>321</v>
      </c>
      <c r="K50" s="65" t="s">
        <v>322</v>
      </c>
      <c r="L50" s="65" t="s">
        <v>323</v>
      </c>
      <c r="M50" s="65" t="s">
        <v>324</v>
      </c>
      <c r="N50" s="65" t="s">
        <v>325</v>
      </c>
      <c r="O50" s="65" t="s">
        <v>326</v>
      </c>
    </row>
    <row r="51">
      <c r="A51" s="61" t="s">
        <v>34</v>
      </c>
      <c r="B51" s="56" t="s">
        <v>147</v>
      </c>
      <c r="C51" s="71">
        <v>14.0</v>
      </c>
      <c r="D51" s="63" t="s">
        <v>88</v>
      </c>
      <c r="E51" s="65" t="s">
        <v>327</v>
      </c>
      <c r="F51" s="65" t="s">
        <v>328</v>
      </c>
      <c r="G51" s="65" t="s">
        <v>330</v>
      </c>
      <c r="H51" s="65" t="s">
        <v>331</v>
      </c>
      <c r="I51" s="65" t="s">
        <v>342</v>
      </c>
      <c r="J51" s="65" t="s">
        <v>345</v>
      </c>
      <c r="K51" s="65" t="s">
        <v>347</v>
      </c>
      <c r="L51" s="65" t="s">
        <v>350</v>
      </c>
      <c r="M51" s="65" t="s">
        <v>352</v>
      </c>
      <c r="N51" s="65" t="s">
        <v>353</v>
      </c>
      <c r="O51" s="65" t="s">
        <v>358</v>
      </c>
    </row>
    <row r="52">
      <c r="A52" s="61" t="s">
        <v>36</v>
      </c>
      <c r="B52" s="56" t="s">
        <v>153</v>
      </c>
      <c r="C52" s="71">
        <v>40.0</v>
      </c>
      <c r="D52" s="63" t="s">
        <v>88</v>
      </c>
      <c r="E52" s="65" t="s">
        <v>68</v>
      </c>
      <c r="F52" s="65" t="s">
        <v>362</v>
      </c>
      <c r="G52" s="65" t="s">
        <v>364</v>
      </c>
      <c r="H52" s="65" t="s">
        <v>366</v>
      </c>
      <c r="I52" s="65" t="s">
        <v>68</v>
      </c>
      <c r="J52" s="65" t="s">
        <v>367</v>
      </c>
      <c r="K52" s="65" t="s">
        <v>369</v>
      </c>
      <c r="L52" s="65" t="s">
        <v>371</v>
      </c>
      <c r="M52" s="65" t="s">
        <v>372</v>
      </c>
      <c r="N52" s="65" t="s">
        <v>373</v>
      </c>
      <c r="O52" s="65" t="s">
        <v>375</v>
      </c>
    </row>
    <row r="53">
      <c r="A53" s="55" t="s">
        <v>38</v>
      </c>
      <c r="B53" s="65" t="s">
        <v>161</v>
      </c>
      <c r="C53" s="73">
        <v>10.0</v>
      </c>
      <c r="D53" s="63" t="s">
        <v>88</v>
      </c>
      <c r="E53" s="65" t="s">
        <v>378</v>
      </c>
      <c r="F53" s="65" t="s">
        <v>379</v>
      </c>
      <c r="G53" s="65" t="s">
        <v>380</v>
      </c>
      <c r="H53" s="65" t="s">
        <v>381</v>
      </c>
      <c r="I53" s="65" t="s">
        <v>68</v>
      </c>
      <c r="J53" s="65" t="s">
        <v>382</v>
      </c>
      <c r="K53" s="65" t="s">
        <v>383</v>
      </c>
      <c r="L53" s="65" t="s">
        <v>384</v>
      </c>
      <c r="M53" s="65" t="s">
        <v>385</v>
      </c>
      <c r="N53" s="65" t="s">
        <v>386</v>
      </c>
      <c r="O53" s="65" t="s">
        <v>389</v>
      </c>
    </row>
    <row r="54">
      <c r="A54" s="55" t="s">
        <v>40</v>
      </c>
      <c r="B54" s="65" t="s">
        <v>167</v>
      </c>
      <c r="C54" s="73">
        <v>45.0</v>
      </c>
      <c r="D54" s="63" t="s">
        <v>88</v>
      </c>
      <c r="E54" s="65" t="s">
        <v>68</v>
      </c>
      <c r="F54" s="65" t="s">
        <v>390</v>
      </c>
      <c r="G54" s="65" t="s">
        <v>391</v>
      </c>
      <c r="H54" s="65" t="s">
        <v>392</v>
      </c>
      <c r="I54" s="65" t="s">
        <v>393</v>
      </c>
      <c r="J54" s="65" t="s">
        <v>394</v>
      </c>
      <c r="K54" s="65" t="s">
        <v>396</v>
      </c>
      <c r="L54" s="65" t="s">
        <v>398</v>
      </c>
      <c r="M54" s="65" t="s">
        <v>400</v>
      </c>
      <c r="N54" s="65" t="s">
        <v>402</v>
      </c>
      <c r="O54" s="65" t="s">
        <v>406</v>
      </c>
    </row>
    <row r="55">
      <c r="A55" s="55" t="s">
        <v>42</v>
      </c>
      <c r="B55" s="65" t="s">
        <v>172</v>
      </c>
      <c r="C55" s="73">
        <v>25.0</v>
      </c>
      <c r="D55" s="63" t="s">
        <v>88</v>
      </c>
      <c r="E55" s="65" t="s">
        <v>68</v>
      </c>
      <c r="F55" s="65" t="s">
        <v>411</v>
      </c>
      <c r="G55" s="65" t="s">
        <v>412</v>
      </c>
      <c r="H55" s="65" t="s">
        <v>414</v>
      </c>
      <c r="I55" s="65" t="s">
        <v>68</v>
      </c>
      <c r="J55" s="65" t="s">
        <v>415</v>
      </c>
      <c r="K55" s="65" t="s">
        <v>416</v>
      </c>
      <c r="L55" s="65" t="s">
        <v>417</v>
      </c>
      <c r="M55" s="65" t="s">
        <v>418</v>
      </c>
      <c r="N55" s="65" t="s">
        <v>419</v>
      </c>
      <c r="O55" s="65" t="s">
        <v>420</v>
      </c>
    </row>
    <row r="56">
      <c r="A56" s="58" t="s">
        <v>179</v>
      </c>
      <c r="B56" s="58" t="s">
        <v>180</v>
      </c>
      <c r="C56" s="58"/>
      <c r="D56" s="75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</row>
    <row r="57">
      <c r="A57" s="61" t="s">
        <v>27</v>
      </c>
      <c r="B57" s="65" t="s">
        <v>190</v>
      </c>
      <c r="C57" s="73">
        <v>12.0</v>
      </c>
      <c r="D57" s="63" t="s">
        <v>88</v>
      </c>
      <c r="E57" s="65" t="s">
        <v>421</v>
      </c>
      <c r="F57" s="65" t="s">
        <v>422</v>
      </c>
      <c r="G57" s="65" t="s">
        <v>423</v>
      </c>
      <c r="H57" s="65" t="s">
        <v>424</v>
      </c>
      <c r="I57" s="65" t="s">
        <v>68</v>
      </c>
      <c r="J57" s="65" t="s">
        <v>425</v>
      </c>
      <c r="K57" s="65" t="s">
        <v>426</v>
      </c>
      <c r="L57" s="65" t="s">
        <v>427</v>
      </c>
      <c r="M57" s="65" t="s">
        <v>428</v>
      </c>
      <c r="N57" s="65" t="s">
        <v>429</v>
      </c>
      <c r="O57" s="65" t="s">
        <v>430</v>
      </c>
    </row>
    <row r="58">
      <c r="A58" s="61" t="s">
        <v>34</v>
      </c>
      <c r="B58" s="65" t="s">
        <v>200</v>
      </c>
      <c r="C58" s="73">
        <v>50.0</v>
      </c>
      <c r="D58" s="63" t="s">
        <v>88</v>
      </c>
      <c r="E58" s="65" t="s">
        <v>431</v>
      </c>
      <c r="F58" s="65" t="s">
        <v>432</v>
      </c>
      <c r="G58" s="65" t="s">
        <v>433</v>
      </c>
      <c r="H58" s="65" t="s">
        <v>434</v>
      </c>
      <c r="I58" s="65" t="s">
        <v>68</v>
      </c>
      <c r="J58" s="65" t="s">
        <v>435</v>
      </c>
      <c r="K58" s="65" t="s">
        <v>436</v>
      </c>
      <c r="L58" s="65" t="s">
        <v>437</v>
      </c>
      <c r="M58" s="65" t="s">
        <v>438</v>
      </c>
      <c r="N58" s="65" t="s">
        <v>439</v>
      </c>
      <c r="O58" s="65" t="s">
        <v>440</v>
      </c>
    </row>
    <row r="59">
      <c r="A59" s="61" t="s">
        <v>36</v>
      </c>
      <c r="B59" s="65" t="s">
        <v>206</v>
      </c>
      <c r="C59" s="73">
        <v>30.0</v>
      </c>
      <c r="D59" s="63" t="s">
        <v>88</v>
      </c>
      <c r="E59" s="65" t="s">
        <v>441</v>
      </c>
      <c r="F59" s="65" t="s">
        <v>442</v>
      </c>
      <c r="G59" s="65" t="s">
        <v>443</v>
      </c>
      <c r="H59" s="65" t="s">
        <v>444</v>
      </c>
      <c r="I59" s="65" t="s">
        <v>68</v>
      </c>
      <c r="J59" s="65" t="s">
        <v>445</v>
      </c>
      <c r="K59" s="83" t="s">
        <v>446</v>
      </c>
      <c r="L59" s="65" t="s">
        <v>447</v>
      </c>
      <c r="M59" s="65" t="s">
        <v>448</v>
      </c>
      <c r="N59" s="65" t="s">
        <v>449</v>
      </c>
      <c r="O59" s="65" t="s">
        <v>450</v>
      </c>
    </row>
    <row r="60">
      <c r="A60" s="55" t="s">
        <v>38</v>
      </c>
      <c r="B60" s="65" t="s">
        <v>209</v>
      </c>
      <c r="C60" s="73">
        <v>15.0</v>
      </c>
      <c r="D60" s="63" t="s">
        <v>88</v>
      </c>
      <c r="E60" s="65" t="s">
        <v>451</v>
      </c>
      <c r="F60" s="65" t="s">
        <v>452</v>
      </c>
      <c r="G60" s="65" t="s">
        <v>453</v>
      </c>
      <c r="H60" s="65" t="s">
        <v>454</v>
      </c>
      <c r="I60" s="65" t="s">
        <v>68</v>
      </c>
      <c r="J60" s="65" t="s">
        <v>455</v>
      </c>
      <c r="K60" s="65" t="s">
        <v>456</v>
      </c>
      <c r="L60" s="65" t="s">
        <v>457</v>
      </c>
      <c r="M60" s="65" t="s">
        <v>458</v>
      </c>
      <c r="N60" s="65" t="s">
        <v>459</v>
      </c>
      <c r="O60" s="65" t="s">
        <v>460</v>
      </c>
    </row>
    <row r="61">
      <c r="A61" s="55" t="s">
        <v>40</v>
      </c>
      <c r="B61" s="65" t="s">
        <v>211</v>
      </c>
      <c r="C61" s="73">
        <v>40.0</v>
      </c>
      <c r="D61" s="63" t="s">
        <v>88</v>
      </c>
      <c r="E61" s="65" t="s">
        <v>461</v>
      </c>
      <c r="F61" s="65" t="s">
        <v>462</v>
      </c>
      <c r="G61" s="65" t="s">
        <v>463</v>
      </c>
      <c r="H61" s="65" t="s">
        <v>464</v>
      </c>
      <c r="I61" s="65" t="s">
        <v>68</v>
      </c>
      <c r="J61" s="65" t="s">
        <v>465</v>
      </c>
      <c r="K61" s="65" t="s">
        <v>466</v>
      </c>
      <c r="L61" s="65" t="s">
        <v>467</v>
      </c>
      <c r="M61" s="65" t="s">
        <v>468</v>
      </c>
      <c r="N61" s="65" t="s">
        <v>469</v>
      </c>
      <c r="O61" s="65" t="s">
        <v>470</v>
      </c>
    </row>
    <row r="62">
      <c r="A62" s="55" t="s">
        <v>42</v>
      </c>
      <c r="B62" s="65" t="s">
        <v>213</v>
      </c>
      <c r="C62" s="73">
        <v>24.0</v>
      </c>
      <c r="D62" s="63" t="s">
        <v>88</v>
      </c>
      <c r="E62" s="65" t="s">
        <v>471</v>
      </c>
      <c r="F62" s="65" t="s">
        <v>472</v>
      </c>
      <c r="G62" s="65" t="s">
        <v>473</v>
      </c>
      <c r="H62" s="65" t="s">
        <v>474</v>
      </c>
      <c r="I62" s="65" t="s">
        <v>68</v>
      </c>
      <c r="J62" s="65" t="s">
        <v>475</v>
      </c>
      <c r="K62" s="65" t="s">
        <v>476</v>
      </c>
      <c r="L62" s="65" t="s">
        <v>477</v>
      </c>
      <c r="M62" s="65" t="s">
        <v>478</v>
      </c>
      <c r="N62" s="65" t="s">
        <v>479</v>
      </c>
      <c r="O62" s="65" t="s">
        <v>480</v>
      </c>
    </row>
    <row r="64">
      <c r="A64" s="18" t="s">
        <v>481</v>
      </c>
    </row>
    <row r="65">
      <c r="A65" s="18" t="s">
        <v>482</v>
      </c>
    </row>
    <row r="66">
      <c r="A66" s="84" t="s">
        <v>483</v>
      </c>
    </row>
    <row r="67">
      <c r="A67" s="84" t="s">
        <v>484</v>
      </c>
    </row>
    <row r="68">
      <c r="A68" s="84" t="s">
        <v>485</v>
      </c>
    </row>
    <row r="69">
      <c r="A69" s="84" t="s">
        <v>486</v>
      </c>
    </row>
    <row r="70">
      <c r="A70" s="84" t="s">
        <v>487</v>
      </c>
    </row>
    <row r="72">
      <c r="A72" s="18" t="s">
        <v>488</v>
      </c>
    </row>
    <row r="73">
      <c r="A73" s="84" t="s">
        <v>489</v>
      </c>
    </row>
    <row r="74">
      <c r="A74" s="84" t="s">
        <v>490</v>
      </c>
    </row>
    <row r="75">
      <c r="A75" s="84" t="s">
        <v>491</v>
      </c>
    </row>
    <row r="76">
      <c r="A76" s="84" t="s">
        <v>492</v>
      </c>
    </row>
    <row r="77">
      <c r="A77" s="84" t="s">
        <v>493</v>
      </c>
    </row>
    <row r="79">
      <c r="A79" s="18" t="s">
        <v>494</v>
      </c>
    </row>
    <row r="80">
      <c r="A80" s="84" t="s">
        <v>495</v>
      </c>
    </row>
    <row r="81">
      <c r="A81" s="84" t="s">
        <v>496</v>
      </c>
    </row>
    <row r="82">
      <c r="A82" s="84" t="s">
        <v>497</v>
      </c>
    </row>
    <row r="83">
      <c r="A83" s="84" t="s">
        <v>498</v>
      </c>
    </row>
    <row r="84">
      <c r="A84" s="84" t="s">
        <v>499</v>
      </c>
    </row>
    <row r="86">
      <c r="A86" s="18" t="s">
        <v>500</v>
      </c>
    </row>
    <row r="87">
      <c r="A87" s="84" t="s">
        <v>501</v>
      </c>
    </row>
    <row r="88">
      <c r="A88" s="84" t="s">
        <v>502</v>
      </c>
    </row>
    <row r="89">
      <c r="A89" s="84" t="s">
        <v>503</v>
      </c>
    </row>
    <row r="90">
      <c r="A90" s="84" t="s">
        <v>504</v>
      </c>
    </row>
    <row r="91">
      <c r="A91" s="84" t="s">
        <v>505</v>
      </c>
    </row>
  </sheetData>
  <mergeCells count="1">
    <mergeCell ref="E1:O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3" max="3" width="24.0"/>
    <col customWidth="1" min="4" max="4" width="33.57"/>
    <col customWidth="1" min="5" max="5" width="10.14"/>
    <col customWidth="1" min="6" max="6" width="28.43"/>
    <col customWidth="1" min="7" max="7" width="9.71"/>
    <col customWidth="1" min="8" max="8" width="15.14"/>
    <col customWidth="1" min="9" max="9" width="9.71"/>
    <col customWidth="1" min="11" max="11" width="74.29"/>
  </cols>
  <sheetData>
    <row r="1">
      <c r="A1" s="62" t="s">
        <v>129</v>
      </c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</row>
    <row r="2">
      <c r="A2" s="66" t="s">
        <v>141</v>
      </c>
      <c r="B2" s="66" t="s">
        <v>141</v>
      </c>
      <c r="C2" s="66" t="s">
        <v>141</v>
      </c>
      <c r="D2" s="66" t="s">
        <v>141</v>
      </c>
      <c r="E2" s="66"/>
      <c r="F2" s="66"/>
      <c r="G2" s="66" t="s">
        <v>141</v>
      </c>
      <c r="H2" s="66" t="s">
        <v>145</v>
      </c>
      <c r="I2" s="66" t="s">
        <v>145</v>
      </c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</row>
    <row r="3">
      <c r="A3" s="68">
        <v>43176.75</v>
      </c>
      <c r="B3" s="70" t="s">
        <v>146</v>
      </c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</row>
    <row r="4">
      <c r="A4" s="64"/>
      <c r="B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</row>
    <row r="5">
      <c r="B5" s="72" t="s">
        <v>148</v>
      </c>
      <c r="C5" s="72" t="s">
        <v>149</v>
      </c>
      <c r="D5" s="72" t="s">
        <v>150</v>
      </c>
      <c r="E5" s="72" t="s">
        <v>151</v>
      </c>
      <c r="F5" s="72" t="s">
        <v>152</v>
      </c>
      <c r="G5" s="72" t="s">
        <v>88</v>
      </c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</row>
    <row r="6">
      <c r="A6" s="64"/>
      <c r="B6" s="66" t="s">
        <v>11</v>
      </c>
      <c r="C6" s="66" t="s">
        <v>156</v>
      </c>
      <c r="D6" s="64"/>
      <c r="E6" s="64"/>
      <c r="F6" s="64"/>
      <c r="G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</row>
    <row r="7">
      <c r="A7" s="64"/>
      <c r="B7" s="66" t="s">
        <v>137</v>
      </c>
      <c r="C7" s="66" t="s">
        <v>158</v>
      </c>
      <c r="D7" s="66" t="s">
        <v>159</v>
      </c>
      <c r="E7" s="66"/>
      <c r="F7" s="66"/>
      <c r="G7" s="66" t="s">
        <v>160</v>
      </c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</row>
    <row r="8">
      <c r="A8" s="64"/>
      <c r="B8" s="66" t="s">
        <v>162</v>
      </c>
      <c r="C8" s="66" t="s">
        <v>163</v>
      </c>
      <c r="D8" s="66" t="s">
        <v>164</v>
      </c>
      <c r="E8" s="66"/>
      <c r="F8" s="66"/>
      <c r="G8" s="66" t="s">
        <v>165</v>
      </c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</row>
    <row r="9">
      <c r="A9" s="74" t="s">
        <v>156</v>
      </c>
      <c r="B9" s="66" t="s">
        <v>10</v>
      </c>
      <c r="C9" s="66" t="s">
        <v>169</v>
      </c>
      <c r="D9" s="66" t="s">
        <v>170</v>
      </c>
      <c r="E9" s="66">
        <v>1.0</v>
      </c>
      <c r="F9" s="66">
        <v>2.0</v>
      </c>
      <c r="G9" s="66" t="s">
        <v>171</v>
      </c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</row>
    <row r="10">
      <c r="A10" s="74" t="s">
        <v>144</v>
      </c>
      <c r="B10" s="66" t="s">
        <v>136</v>
      </c>
      <c r="C10" s="66" t="s">
        <v>173</v>
      </c>
      <c r="D10" s="66" t="s">
        <v>174</v>
      </c>
      <c r="E10" s="64"/>
      <c r="F10" s="64"/>
      <c r="G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</row>
    <row r="11">
      <c r="A11" s="18" t="s">
        <v>176</v>
      </c>
      <c r="B11" s="66" t="s">
        <v>109</v>
      </c>
      <c r="C11" s="66" t="s">
        <v>175</v>
      </c>
      <c r="D11" s="66" t="s">
        <v>177</v>
      </c>
      <c r="E11" s="66"/>
      <c r="F11" s="66"/>
      <c r="G11" s="66" t="s">
        <v>178</v>
      </c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</row>
    <row r="12">
      <c r="A12" s="74" t="s">
        <v>181</v>
      </c>
      <c r="B12" s="66" t="s">
        <v>7</v>
      </c>
      <c r="C12" s="66" t="s">
        <v>182</v>
      </c>
      <c r="D12" s="66" t="s">
        <v>183</v>
      </c>
      <c r="E12" s="66"/>
      <c r="F12" s="66">
        <v>2.0</v>
      </c>
      <c r="G12" s="66" t="s">
        <v>184</v>
      </c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</row>
    <row r="13">
      <c r="A13" s="74" t="s">
        <v>163</v>
      </c>
      <c r="B13" s="66" t="s">
        <v>100</v>
      </c>
      <c r="C13" s="66" t="s">
        <v>185</v>
      </c>
      <c r="D13" s="66" t="s">
        <v>186</v>
      </c>
      <c r="E13" s="64"/>
      <c r="F13" s="64"/>
      <c r="G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</row>
    <row r="14">
      <c r="A14" s="74" t="s">
        <v>188</v>
      </c>
      <c r="B14" s="66" t="s">
        <v>1</v>
      </c>
      <c r="C14" s="66" t="s">
        <v>189</v>
      </c>
      <c r="D14" s="66" t="s">
        <v>120</v>
      </c>
      <c r="E14" s="64"/>
      <c r="F14" s="64"/>
      <c r="G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</row>
    <row r="15">
      <c r="A15" s="74" t="s">
        <v>187</v>
      </c>
      <c r="B15" s="66" t="s">
        <v>125</v>
      </c>
      <c r="C15" s="66" t="s">
        <v>191</v>
      </c>
      <c r="D15" s="64"/>
      <c r="E15" s="66"/>
      <c r="F15" s="66"/>
      <c r="G15" s="66" t="s">
        <v>192</v>
      </c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</row>
    <row r="16">
      <c r="A16" s="18" t="s">
        <v>194</v>
      </c>
      <c r="B16" s="66" t="s">
        <v>140</v>
      </c>
      <c r="C16" s="66" t="s">
        <v>195</v>
      </c>
      <c r="D16" s="66" t="s">
        <v>174</v>
      </c>
      <c r="E16" s="66"/>
      <c r="F16" s="66"/>
      <c r="G16" s="66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</row>
    <row r="17">
      <c r="A17" s="18" t="s">
        <v>196</v>
      </c>
      <c r="B17" s="66" t="s">
        <v>197</v>
      </c>
      <c r="C17" s="66" t="s">
        <v>198</v>
      </c>
      <c r="D17" s="64"/>
      <c r="E17" s="66">
        <v>3.0</v>
      </c>
      <c r="F17" s="64"/>
      <c r="G17" s="66" t="s">
        <v>199</v>
      </c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</row>
    <row r="18">
      <c r="A18" s="18" t="s">
        <v>201</v>
      </c>
      <c r="B18" s="66" t="s">
        <v>202</v>
      </c>
      <c r="C18" s="18" t="s">
        <v>187</v>
      </c>
      <c r="D18" s="64"/>
      <c r="E18" s="64"/>
      <c r="F18" s="64"/>
      <c r="G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</row>
    <row r="19">
      <c r="A19" s="18" t="s">
        <v>203</v>
      </c>
      <c r="B19" s="66" t="s">
        <v>204</v>
      </c>
      <c r="C19" s="66" t="s">
        <v>205</v>
      </c>
      <c r="D19" s="64"/>
      <c r="E19" s="64"/>
      <c r="F19" s="64"/>
      <c r="G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</row>
    <row r="20">
      <c r="A20" s="18" t="s">
        <v>207</v>
      </c>
      <c r="B20" s="66" t="s">
        <v>134</v>
      </c>
      <c r="C20" s="66" t="s">
        <v>208</v>
      </c>
      <c r="D20" s="64"/>
      <c r="E20" s="64"/>
      <c r="F20" s="64"/>
      <c r="G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</row>
    <row r="21">
      <c r="A21" s="74" t="s">
        <v>175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</row>
    <row r="22">
      <c r="A22" s="74" t="s">
        <v>182</v>
      </c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</row>
    <row r="23">
      <c r="A23" s="74" t="s">
        <v>185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</row>
    <row r="24">
      <c r="A24" s="74" t="s">
        <v>154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</row>
    <row r="25">
      <c r="A25" s="77" t="s">
        <v>195</v>
      </c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</row>
    <row r="26">
      <c r="A26" s="18" t="s">
        <v>208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</row>
    <row r="27">
      <c r="A27" s="18" t="s">
        <v>217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</row>
    <row r="28">
      <c r="A28" s="74" t="s">
        <v>219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</row>
    <row r="29">
      <c r="A29" s="78" t="s">
        <v>221</v>
      </c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</row>
    <row r="30"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</row>
    <row r="31"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</row>
    <row r="32"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</row>
    <row r="33"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</row>
    <row r="34"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</row>
    <row r="35"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</row>
    <row r="36"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</row>
    <row r="37"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</row>
    <row r="38"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</row>
    <row r="40"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</row>
    <row r="41"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</row>
    <row r="42"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</row>
    <row r="43"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</row>
    <row r="44"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</row>
    <row r="45"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</row>
    <row r="46"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</row>
    <row r="49"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</row>
    <row r="50"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</row>
    <row r="51"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</row>
    <row r="52"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</row>
    <row r="53"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</row>
    <row r="54"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</row>
    <row r="55"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</row>
    <row r="56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</row>
    <row r="57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</row>
    <row r="58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</row>
    <row r="59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</row>
    <row r="60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</row>
    <row r="6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</row>
    <row r="62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</row>
    <row r="63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</row>
    <row r="64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</row>
    <row r="65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</row>
    <row r="66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</row>
    <row r="67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</row>
    <row r="68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</row>
    <row r="69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</row>
    <row r="70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</row>
    <row r="7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</row>
    <row r="72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</row>
    <row r="73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</row>
    <row r="74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</row>
    <row r="75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</row>
    <row r="76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</row>
    <row r="77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</row>
    <row r="78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</row>
    <row r="79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</row>
    <row r="80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</row>
    <row r="8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</row>
    <row r="83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</row>
    <row r="8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</row>
    <row r="87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</row>
    <row r="89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</row>
    <row r="9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</row>
    <row r="9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</row>
    <row r="9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</row>
    <row r="97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</row>
    <row r="99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</row>
    <row r="10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</row>
    <row r="10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</row>
    <row r="10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</row>
    <row r="107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</row>
    <row r="109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</row>
    <row r="11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</row>
    <row r="11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</row>
    <row r="11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</row>
    <row r="117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</row>
    <row r="119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</row>
    <row r="12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</row>
    <row r="12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</row>
    <row r="1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</row>
    <row r="127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</row>
    <row r="129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</row>
    <row r="13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</row>
    <row r="13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</row>
    <row r="13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</row>
    <row r="137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</row>
    <row r="139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</row>
    <row r="14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</row>
    <row r="14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</row>
    <row r="14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</row>
    <row r="147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</row>
    <row r="149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</row>
    <row r="15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</row>
    <row r="15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</row>
    <row r="15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</row>
    <row r="157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</row>
    <row r="159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</row>
    <row r="16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</row>
    <row r="16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</row>
    <row r="16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</row>
    <row r="16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</row>
    <row r="164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</row>
    <row r="16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</row>
    <row r="16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</row>
    <row r="539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</row>
    <row r="54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</row>
    <row r="54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</row>
    <row r="54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</row>
    <row r="544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</row>
    <row r="54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</row>
    <row r="54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</row>
    <row r="54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</row>
    <row r="548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</row>
    <row r="549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</row>
    <row r="55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</row>
    <row r="55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</row>
    <row r="55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</row>
    <row r="55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</row>
    <row r="554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</row>
    <row r="55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</row>
    <row r="55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</row>
    <row r="55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</row>
    <row r="558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</row>
    <row r="559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</row>
    <row r="56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</row>
    <row r="56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</row>
    <row r="56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</row>
    <row r="56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</row>
    <row r="564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</row>
    <row r="56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</row>
    <row r="56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</row>
    <row r="56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</row>
    <row r="568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</row>
    <row r="569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</row>
    <row r="57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</row>
    <row r="57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</row>
    <row r="57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</row>
    <row r="57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</row>
    <row r="574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</row>
    <row r="5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</row>
    <row r="57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</row>
    <row r="57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</row>
    <row r="578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</row>
    <row r="579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</row>
    <row r="58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</row>
    <row r="58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</row>
    <row r="58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</row>
    <row r="584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</row>
    <row r="58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</row>
    <row r="58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</row>
    <row r="588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</row>
    <row r="589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</row>
    <row r="59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</row>
    <row r="59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</row>
    <row r="59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</row>
    <row r="59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</row>
    <row r="594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</row>
    <row r="59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</row>
    <row r="59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</row>
    <row r="59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</row>
    <row r="598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</row>
    <row r="599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</row>
    <row r="60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</row>
    <row r="60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</row>
    <row r="60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</row>
    <row r="60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</row>
    <row r="604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</row>
    <row r="60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</row>
    <row r="60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</row>
    <row r="60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</row>
    <row r="608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</row>
    <row r="609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</row>
    <row r="61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</row>
    <row r="61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</row>
    <row r="61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</row>
    <row r="61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</row>
    <row r="614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</row>
    <row r="6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</row>
    <row r="61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</row>
    <row r="61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</row>
    <row r="618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</row>
    <row r="619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</row>
    <row r="62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</row>
    <row r="62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</row>
    <row r="62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</row>
    <row r="62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</row>
    <row r="624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</row>
    <row r="6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</row>
    <row r="62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</row>
    <row r="6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</row>
    <row r="628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</row>
    <row r="629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</row>
    <row r="63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</row>
    <row r="63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</row>
    <row r="63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</row>
    <row r="63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</row>
    <row r="63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</row>
    <row r="63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</row>
    <row r="638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</row>
    <row r="639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</row>
    <row r="64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</row>
    <row r="64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</row>
    <row r="64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</row>
    <row r="64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</row>
    <row r="644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</row>
    <row r="64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</row>
    <row r="64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</row>
    <row r="64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</row>
    <row r="648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</row>
    <row r="649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</row>
    <row r="65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</row>
    <row r="65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</row>
    <row r="65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</row>
    <row r="65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</row>
    <row r="654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</row>
    <row r="65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</row>
    <row r="65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</row>
    <row r="65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</row>
    <row r="658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</row>
    <row r="659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</row>
    <row r="66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</row>
    <row r="66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</row>
    <row r="66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</row>
    <row r="66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</row>
    <row r="664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</row>
    <row r="66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</row>
    <row r="66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</row>
    <row r="66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</row>
    <row r="668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</row>
    <row r="669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</row>
    <row r="67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</row>
    <row r="67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</row>
    <row r="67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</row>
    <row r="67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</row>
    <row r="6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</row>
    <row r="67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</row>
    <row r="67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</row>
    <row r="678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</row>
    <row r="679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</row>
    <row r="68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</row>
    <row r="68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</row>
    <row r="68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</row>
    <row r="68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</row>
    <row r="684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</row>
    <row r="68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</row>
    <row r="68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</row>
    <row r="688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</row>
    <row r="689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</row>
    <row r="69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</row>
    <row r="69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</row>
    <row r="69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</row>
    <row r="69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</row>
    <row r="694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</row>
    <row r="69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</row>
    <row r="69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</row>
    <row r="69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</row>
    <row r="698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</row>
    <row r="699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</row>
    <row r="70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</row>
    <row r="70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</row>
    <row r="70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</row>
    <row r="70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</row>
    <row r="70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</row>
    <row r="70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</row>
    <row r="70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</row>
    <row r="70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</row>
    <row r="708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</row>
    <row r="709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</row>
    <row r="71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</row>
    <row r="71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</row>
    <row r="71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</row>
    <row r="71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</row>
    <row r="7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</row>
    <row r="7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</row>
    <row r="71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</row>
    <row r="71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</row>
    <row r="719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</row>
    <row r="72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</row>
    <row r="72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</row>
    <row r="72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</row>
    <row r="72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</row>
    <row r="72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</row>
    <row r="7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</row>
    <row r="72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</row>
    <row r="7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</row>
    <row r="728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</row>
    <row r="729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</row>
    <row r="7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</row>
    <row r="73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</row>
    <row r="73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</row>
    <row r="73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</row>
    <row r="73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</row>
    <row r="73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</row>
    <row r="73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</row>
    <row r="73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</row>
    <row r="738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</row>
    <row r="739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</row>
    <row r="74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</row>
    <row r="74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</row>
    <row r="74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</row>
    <row r="74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</row>
    <row r="74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</row>
    <row r="74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</row>
    <row r="74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</row>
    <row r="748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</row>
    <row r="749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</row>
    <row r="75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</row>
    <row r="75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</row>
    <row r="75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</row>
    <row r="75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</row>
    <row r="75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</row>
    <row r="75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</row>
    <row r="75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</row>
    <row r="75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</row>
    <row r="758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</row>
    <row r="759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</row>
    <row r="76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</row>
    <row r="76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</row>
    <row r="76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</row>
    <row r="76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</row>
    <row r="76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</row>
    <row r="76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</row>
    <row r="76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</row>
    <row r="768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</row>
    <row r="769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</row>
    <row r="77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</row>
    <row r="77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</row>
    <row r="77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</row>
    <row r="77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</row>
    <row r="77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</row>
    <row r="7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</row>
    <row r="77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</row>
    <row r="77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</row>
    <row r="778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</row>
    <row r="779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</row>
    <row r="78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</row>
    <row r="78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</row>
    <row r="78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</row>
    <row r="78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</row>
    <row r="78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</row>
    <row r="78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</row>
    <row r="78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</row>
    <row r="78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</row>
    <row r="788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</row>
    <row r="789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</row>
    <row r="79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</row>
    <row r="79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</row>
    <row r="79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</row>
    <row r="79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</row>
    <row r="79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</row>
    <row r="79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</row>
    <row r="79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</row>
    <row r="798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</row>
    <row r="799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</row>
    <row r="80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</row>
    <row r="80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</row>
    <row r="80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</row>
    <row r="80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</row>
    <row r="80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</row>
    <row r="80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</row>
    <row r="80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</row>
    <row r="80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</row>
    <row r="808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</row>
    <row r="809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</row>
    <row r="81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</row>
    <row r="81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</row>
    <row r="81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</row>
    <row r="81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</row>
    <row r="8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</row>
    <row r="8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</row>
    <row r="81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</row>
    <row r="81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</row>
    <row r="818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</row>
    <row r="819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</row>
    <row r="82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</row>
    <row r="82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</row>
    <row r="82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</row>
    <row r="82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</row>
    <row r="82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</row>
    <row r="8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</row>
    <row r="82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</row>
    <row r="8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</row>
    <row r="828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</row>
    <row r="829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</row>
    <row r="8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</row>
    <row r="83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</row>
    <row r="83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</row>
    <row r="83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</row>
    <row r="83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</row>
    <row r="83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</row>
    <row r="83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</row>
    <row r="83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</row>
    <row r="838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</row>
    <row r="839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</row>
    <row r="840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</row>
    <row r="84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</row>
    <row r="84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</row>
    <row r="84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</row>
    <row r="844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</row>
    <row r="84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</row>
    <row r="84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</row>
    <row r="847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</row>
    <row r="848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</row>
    <row r="849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</row>
    <row r="850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</row>
    <row r="85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</row>
    <row r="85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</row>
    <row r="85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</row>
    <row r="854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</row>
    <row r="85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</row>
    <row r="856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</row>
    <row r="857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</row>
    <row r="858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</row>
    <row r="859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</row>
    <row r="860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</row>
    <row r="86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</row>
    <row r="86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</row>
    <row r="86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</row>
    <row r="864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</row>
    <row r="86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</row>
    <row r="866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</row>
    <row r="867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</row>
    <row r="868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</row>
    <row r="869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</row>
    <row r="870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</row>
    <row r="87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</row>
    <row r="87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</row>
    <row r="87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</row>
    <row r="874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</row>
    <row r="8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</row>
    <row r="876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</row>
    <row r="877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</row>
    <row r="878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</row>
    <row r="879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</row>
    <row r="880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</row>
    <row r="88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</row>
    <row r="88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</row>
    <row r="88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</row>
    <row r="884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</row>
    <row r="88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</row>
    <row r="886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</row>
    <row r="887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</row>
    <row r="888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</row>
    <row r="889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</row>
    <row r="890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</row>
    <row r="89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</row>
    <row r="89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</row>
    <row r="89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</row>
    <row r="894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</row>
    <row r="89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</row>
    <row r="896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</row>
    <row r="897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</row>
    <row r="898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</row>
    <row r="899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</row>
    <row r="900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</row>
    <row r="90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</row>
    <row r="90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</row>
    <row r="90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</row>
    <row r="904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</row>
    <row r="90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</row>
    <row r="906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</row>
    <row r="907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</row>
    <row r="908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</row>
    <row r="909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</row>
    <row r="910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</row>
    <row r="91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</row>
    <row r="91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</row>
    <row r="91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</row>
    <row r="914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</row>
    <row r="9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</row>
    <row r="916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</row>
    <row r="917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</row>
    <row r="918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</row>
    <row r="919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</row>
    <row r="920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</row>
    <row r="92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</row>
    <row r="92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</row>
    <row r="92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</row>
    <row r="924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</row>
    <row r="9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</row>
    <row r="926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</row>
    <row r="927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</row>
    <row r="928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</row>
    <row r="929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</row>
    <row r="930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</row>
    <row r="93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</row>
    <row r="93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</row>
    <row r="93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</row>
    <row r="934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</row>
    <row r="93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</row>
    <row r="936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</row>
    <row r="937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</row>
    <row r="938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</row>
    <row r="939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</row>
    <row r="940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</row>
    <row r="94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</row>
    <row r="94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</row>
    <row r="94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</row>
    <row r="944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</row>
    <row r="94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</row>
    <row r="946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</row>
    <row r="947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</row>
    <row r="948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</row>
    <row r="949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</row>
    <row r="950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</row>
    <row r="95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</row>
    <row r="95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</row>
    <row r="95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</row>
    <row r="954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</row>
    <row r="95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</row>
    <row r="956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</row>
    <row r="957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</row>
    <row r="958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</row>
    <row r="959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</row>
    <row r="960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</row>
    <row r="96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</row>
    <row r="96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</row>
    <row r="96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</row>
    <row r="964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</row>
    <row r="96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</row>
    <row r="966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</row>
    <row r="967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</row>
    <row r="968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</row>
    <row r="969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</row>
    <row r="970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</row>
    <row r="97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</row>
    <row r="97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</row>
    <row r="97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</row>
    <row r="974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</row>
    <row r="9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</row>
    <row r="976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</row>
    <row r="977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</row>
    <row r="978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</row>
    <row r="979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</row>
    <row r="980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</row>
    <row r="98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</row>
    <row r="982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</row>
    <row r="983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</row>
    <row r="984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</row>
    <row r="98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</row>
    <row r="986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</row>
    <row r="987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</row>
    <row r="988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</row>
    <row r="989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</row>
    <row r="990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</row>
    <row r="99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</row>
    <row r="992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</row>
    <row r="993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</row>
    <row r="994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</row>
    <row r="99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</row>
    <row r="996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</row>
    <row r="997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</row>
    <row r="998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</row>
    <row r="999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</row>
    <row r="1000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</row>
  </sheetData>
  <mergeCells count="19">
    <mergeCell ref="B3:D3"/>
    <mergeCell ref="A1:M1"/>
    <mergeCell ref="B4:K4"/>
    <mergeCell ref="G6:K6"/>
    <mergeCell ref="G5:K5"/>
    <mergeCell ref="G7:K7"/>
    <mergeCell ref="G9:K9"/>
    <mergeCell ref="G10:K10"/>
    <mergeCell ref="G8:K8"/>
    <mergeCell ref="G13:K13"/>
    <mergeCell ref="G14:K14"/>
    <mergeCell ref="G12:K12"/>
    <mergeCell ref="G11:K11"/>
    <mergeCell ref="G18:K18"/>
    <mergeCell ref="G19:K19"/>
    <mergeCell ref="G20:K20"/>
    <mergeCell ref="G16:K16"/>
    <mergeCell ref="G17:K17"/>
    <mergeCell ref="G15:K1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8"/>
      <c r="B1" s="18" t="s">
        <v>132</v>
      </c>
      <c r="C1" s="18" t="s">
        <v>133</v>
      </c>
      <c r="D1" s="18" t="s">
        <v>134</v>
      </c>
      <c r="E1" s="18" t="s">
        <v>135</v>
      </c>
      <c r="F1" s="18" t="s">
        <v>136</v>
      </c>
      <c r="G1" s="18" t="s">
        <v>137</v>
      </c>
      <c r="H1" s="18" t="s">
        <v>1</v>
      </c>
      <c r="I1" s="18" t="s">
        <v>138</v>
      </c>
      <c r="J1" s="18" t="s">
        <v>100</v>
      </c>
      <c r="K1" s="18" t="s">
        <v>7</v>
      </c>
      <c r="L1" s="18" t="s">
        <v>14</v>
      </c>
      <c r="M1" s="18" t="s">
        <v>139</v>
      </c>
      <c r="N1" s="18" t="s">
        <v>125</v>
      </c>
      <c r="O1" s="18" t="s">
        <v>140</v>
      </c>
      <c r="P1" s="18" t="s">
        <v>109</v>
      </c>
      <c r="Q1" s="18" t="s">
        <v>9</v>
      </c>
      <c r="R1" s="18" t="s">
        <v>10</v>
      </c>
      <c r="S1" s="18" t="s">
        <v>11</v>
      </c>
      <c r="T1" s="18" t="s">
        <v>12</v>
      </c>
      <c r="U1" s="18" t="s">
        <v>142</v>
      </c>
      <c r="V1" s="18" t="s">
        <v>143</v>
      </c>
    </row>
    <row r="2">
      <c r="A2" s="18" t="s">
        <v>144</v>
      </c>
      <c r="B2" s="18" t="s">
        <v>27</v>
      </c>
      <c r="C2" s="55">
        <v>3.0</v>
      </c>
      <c r="D2" s="67">
        <v>43195.0</v>
      </c>
      <c r="E2" s="55">
        <v>2.0</v>
      </c>
      <c r="F2" s="55">
        <v>4.1</v>
      </c>
      <c r="G2" s="55">
        <v>2.0</v>
      </c>
      <c r="H2" s="55">
        <v>3.5</v>
      </c>
      <c r="I2" s="55">
        <v>4.0</v>
      </c>
      <c r="J2" s="55">
        <v>3.0</v>
      </c>
      <c r="K2" s="55">
        <v>3.5</v>
      </c>
      <c r="L2" s="55">
        <v>2.5</v>
      </c>
      <c r="M2" s="55">
        <v>3.0</v>
      </c>
      <c r="N2" s="55">
        <v>3.0</v>
      </c>
      <c r="O2" s="55">
        <v>1.3</v>
      </c>
      <c r="P2" s="55">
        <v>3.0</v>
      </c>
      <c r="Q2" s="55">
        <v>3.5</v>
      </c>
      <c r="R2" s="55">
        <v>2.0</v>
      </c>
      <c r="S2" s="55">
        <v>2.0</v>
      </c>
      <c r="T2" s="55">
        <v>4.0</v>
      </c>
      <c r="U2" s="31">
        <f t="shared" ref="U2:U19" si="1">AVERAGE(C2,E2,F2,G2,H2,I2,J2,K2,L2,M2,N2,O2,P2,Q2,R2,S2,T2)</f>
        <v>2.905882353</v>
      </c>
      <c r="V2" s="18">
        <f t="shared" ref="V2:V19" si="2">STDEV(C2,E2,F2,G2,H2,I2,J2,K2,L2,M2,N2,O2,P2,Q2,R2,S2,T2)</f>
        <v>0.8272473846</v>
      </c>
    </row>
    <row r="3">
      <c r="A3" s="18" t="s">
        <v>154</v>
      </c>
      <c r="B3" s="18" t="s">
        <v>155</v>
      </c>
      <c r="C3" s="55">
        <v>2.0</v>
      </c>
      <c r="D3" s="55">
        <v>3.0</v>
      </c>
      <c r="E3" s="55">
        <v>4.0</v>
      </c>
      <c r="F3" s="55">
        <v>3.0</v>
      </c>
      <c r="G3" s="55">
        <v>3.0</v>
      </c>
      <c r="H3" s="55">
        <v>2.0</v>
      </c>
      <c r="I3" s="55">
        <v>2.0</v>
      </c>
      <c r="J3" s="55">
        <v>2.0</v>
      </c>
      <c r="K3" s="55">
        <v>3.0</v>
      </c>
      <c r="L3" s="55">
        <v>2.75</v>
      </c>
      <c r="M3" s="55">
        <v>3.0</v>
      </c>
      <c r="N3" s="55">
        <v>2.0</v>
      </c>
      <c r="O3" s="55">
        <v>4.5</v>
      </c>
      <c r="P3" s="55">
        <v>1.0</v>
      </c>
      <c r="Q3" s="55" t="s">
        <v>157</v>
      </c>
      <c r="R3" s="55">
        <v>1.0</v>
      </c>
      <c r="S3" s="55">
        <v>3.0</v>
      </c>
      <c r="T3" s="55">
        <v>3.5</v>
      </c>
      <c r="U3" s="31">
        <f t="shared" si="1"/>
        <v>2.609375</v>
      </c>
      <c r="V3" s="18">
        <f t="shared" si="2"/>
        <v>0.9702609185</v>
      </c>
    </row>
    <row r="4">
      <c r="A4" s="18" t="s">
        <v>166</v>
      </c>
      <c r="B4" s="18" t="s">
        <v>36</v>
      </c>
      <c r="C4" s="55">
        <v>2.0</v>
      </c>
      <c r="D4" s="55">
        <v>1.0</v>
      </c>
      <c r="E4" s="55">
        <v>4.0</v>
      </c>
      <c r="F4" s="55">
        <v>1.8</v>
      </c>
      <c r="G4" s="55">
        <v>2.0</v>
      </c>
      <c r="H4" s="55">
        <v>1.0</v>
      </c>
      <c r="I4" s="55">
        <v>1.0</v>
      </c>
      <c r="J4" s="55">
        <v>2.0</v>
      </c>
      <c r="K4" s="55">
        <v>3.0</v>
      </c>
      <c r="L4" s="55">
        <v>2.0</v>
      </c>
      <c r="M4" s="55">
        <v>2.0</v>
      </c>
      <c r="N4" s="55">
        <v>1.0</v>
      </c>
      <c r="O4" s="55">
        <v>3.0</v>
      </c>
      <c r="P4" s="55" t="s">
        <v>168</v>
      </c>
      <c r="Q4" s="55">
        <v>3.0</v>
      </c>
      <c r="R4" s="55">
        <v>2.0</v>
      </c>
      <c r="S4" s="55">
        <v>1.0</v>
      </c>
      <c r="T4" s="55">
        <v>1.8</v>
      </c>
      <c r="U4" s="31">
        <f t="shared" si="1"/>
        <v>2.0375</v>
      </c>
      <c r="V4" s="18">
        <f t="shared" si="2"/>
        <v>0.8585841058</v>
      </c>
    </row>
    <row r="5">
      <c r="A5" s="18" t="s">
        <v>175</v>
      </c>
      <c r="B5" s="18" t="s">
        <v>38</v>
      </c>
      <c r="C5" s="55">
        <v>1.0</v>
      </c>
      <c r="D5" s="55">
        <v>1.0</v>
      </c>
      <c r="E5" s="55">
        <v>3.0</v>
      </c>
      <c r="F5" s="55">
        <v>2.5</v>
      </c>
      <c r="G5" s="55">
        <v>2.0</v>
      </c>
      <c r="H5" s="55">
        <v>2.5</v>
      </c>
      <c r="I5" s="55">
        <v>3.0</v>
      </c>
      <c r="J5" s="55">
        <v>2.0</v>
      </c>
      <c r="K5" s="55">
        <v>3.0</v>
      </c>
      <c r="L5" s="55">
        <v>3.0</v>
      </c>
      <c r="M5" s="55">
        <v>4.0</v>
      </c>
      <c r="N5" s="55">
        <v>3.0</v>
      </c>
      <c r="O5" s="55">
        <v>3.5</v>
      </c>
      <c r="P5" s="55">
        <v>2.0</v>
      </c>
      <c r="Q5" s="55">
        <v>4.0</v>
      </c>
      <c r="R5" s="55">
        <v>3.0</v>
      </c>
      <c r="S5" s="55">
        <v>4.0</v>
      </c>
      <c r="T5" s="55">
        <v>4.0</v>
      </c>
      <c r="U5" s="31">
        <f t="shared" si="1"/>
        <v>2.911764706</v>
      </c>
      <c r="V5" s="18">
        <f t="shared" si="2"/>
        <v>0.8521167415</v>
      </c>
    </row>
    <row r="6">
      <c r="A6" s="66" t="s">
        <v>187</v>
      </c>
      <c r="B6" s="18" t="s">
        <v>40</v>
      </c>
      <c r="C6" s="55">
        <v>2.0</v>
      </c>
      <c r="D6" s="67">
        <v>43102.0</v>
      </c>
      <c r="E6" s="55">
        <v>5.0</v>
      </c>
      <c r="F6" s="55">
        <v>3.8</v>
      </c>
      <c r="G6" s="55">
        <v>4.0</v>
      </c>
      <c r="H6" s="55">
        <v>1.5</v>
      </c>
      <c r="I6" s="55">
        <v>3.5</v>
      </c>
      <c r="J6" s="55">
        <v>4.0</v>
      </c>
      <c r="K6" s="55">
        <v>4.0</v>
      </c>
      <c r="L6" s="55">
        <v>4.0</v>
      </c>
      <c r="M6" s="55">
        <v>2.0</v>
      </c>
      <c r="N6" s="55">
        <v>2.0</v>
      </c>
      <c r="O6" s="55">
        <v>4.8</v>
      </c>
      <c r="P6" s="55">
        <v>3.0</v>
      </c>
      <c r="Q6" s="55">
        <v>4.0</v>
      </c>
      <c r="R6" s="55">
        <v>2.0</v>
      </c>
      <c r="S6" s="55">
        <v>4.5</v>
      </c>
      <c r="T6" s="55">
        <v>4.5</v>
      </c>
      <c r="U6" s="31">
        <f t="shared" si="1"/>
        <v>3.447058824</v>
      </c>
      <c r="V6" s="18">
        <f t="shared" si="2"/>
        <v>1.131435839</v>
      </c>
    </row>
    <row r="7">
      <c r="A7" s="66" t="s">
        <v>193</v>
      </c>
      <c r="B7" s="18" t="s">
        <v>42</v>
      </c>
      <c r="C7" s="55">
        <v>4.0</v>
      </c>
      <c r="D7" s="67">
        <v>43224.0</v>
      </c>
      <c r="E7" s="55">
        <v>4.0</v>
      </c>
      <c r="F7" s="55">
        <v>1.0</v>
      </c>
      <c r="G7" s="55">
        <v>4.0</v>
      </c>
      <c r="H7" s="55">
        <v>4.0</v>
      </c>
      <c r="I7" s="55">
        <v>3.5</v>
      </c>
      <c r="J7" s="55">
        <v>5.0</v>
      </c>
      <c r="K7" s="55">
        <v>2.0</v>
      </c>
      <c r="L7" s="55">
        <v>4.7</v>
      </c>
      <c r="M7" s="55">
        <v>4.0</v>
      </c>
      <c r="N7" s="55">
        <v>4.0</v>
      </c>
      <c r="O7" s="55">
        <v>5.0</v>
      </c>
      <c r="P7" s="55">
        <v>3.0</v>
      </c>
      <c r="Q7" s="55">
        <v>4.5</v>
      </c>
      <c r="R7" s="55">
        <v>4.0</v>
      </c>
      <c r="S7" s="55">
        <v>2.5</v>
      </c>
      <c r="T7" s="55">
        <v>4.8</v>
      </c>
      <c r="U7" s="31">
        <f t="shared" si="1"/>
        <v>3.764705882</v>
      </c>
      <c r="V7" s="18">
        <f t="shared" si="2"/>
        <v>1.087968966</v>
      </c>
    </row>
    <row r="8">
      <c r="A8" s="66" t="s">
        <v>189</v>
      </c>
      <c r="B8" s="18" t="s">
        <v>44</v>
      </c>
      <c r="C8" s="55">
        <v>3.0</v>
      </c>
      <c r="D8" s="55">
        <v>1.0</v>
      </c>
      <c r="E8" s="55">
        <v>2.0</v>
      </c>
      <c r="F8" s="55">
        <v>2.2</v>
      </c>
      <c r="G8" s="55">
        <v>3.0</v>
      </c>
      <c r="H8" s="55">
        <v>3.0</v>
      </c>
      <c r="I8" s="55">
        <v>3.0</v>
      </c>
      <c r="J8" s="55">
        <v>2.0</v>
      </c>
      <c r="K8" s="55">
        <v>1.5</v>
      </c>
      <c r="L8" s="55">
        <v>2.0</v>
      </c>
      <c r="M8" s="55">
        <v>2.0</v>
      </c>
      <c r="N8" s="55">
        <v>3.0</v>
      </c>
      <c r="O8" s="55">
        <v>3.5</v>
      </c>
      <c r="P8" s="55">
        <v>2.0</v>
      </c>
      <c r="Q8" s="55">
        <v>3.0</v>
      </c>
      <c r="R8" s="55">
        <v>3.0</v>
      </c>
      <c r="S8" s="55">
        <v>2.5</v>
      </c>
      <c r="T8" s="55">
        <v>2.0</v>
      </c>
      <c r="U8" s="31">
        <f t="shared" si="1"/>
        <v>2.511764706</v>
      </c>
      <c r="V8" s="18">
        <f t="shared" si="2"/>
        <v>0.5775837092</v>
      </c>
    </row>
    <row r="9">
      <c r="A9" s="66" t="s">
        <v>210</v>
      </c>
      <c r="B9" s="18" t="s">
        <v>212</v>
      </c>
      <c r="C9" s="55">
        <v>1.0</v>
      </c>
      <c r="D9" s="55">
        <v>2.0</v>
      </c>
      <c r="E9" s="55">
        <v>2.0</v>
      </c>
      <c r="F9" s="55">
        <v>3.8</v>
      </c>
      <c r="G9" s="55">
        <v>1.0</v>
      </c>
      <c r="H9" s="55">
        <v>2.0</v>
      </c>
      <c r="I9" s="55">
        <v>3.0</v>
      </c>
      <c r="J9" s="55">
        <v>3.0</v>
      </c>
      <c r="K9" s="55">
        <v>2.0</v>
      </c>
      <c r="L9" s="55">
        <v>3.0</v>
      </c>
      <c r="M9" s="55">
        <v>4.0</v>
      </c>
      <c r="N9" s="55">
        <v>4.0</v>
      </c>
      <c r="O9" s="55">
        <v>2.0</v>
      </c>
      <c r="P9" s="55">
        <v>2.0</v>
      </c>
      <c r="Q9" s="55">
        <v>3.0</v>
      </c>
      <c r="R9" s="55">
        <v>3.0</v>
      </c>
      <c r="S9" s="55">
        <v>3.5</v>
      </c>
      <c r="T9" s="55">
        <v>4.5</v>
      </c>
      <c r="U9" s="31">
        <f t="shared" si="1"/>
        <v>2.752941176</v>
      </c>
      <c r="V9" s="18">
        <f t="shared" si="2"/>
        <v>1.033874779</v>
      </c>
    </row>
    <row r="10">
      <c r="A10" s="66" t="s">
        <v>214</v>
      </c>
      <c r="B10" s="18" t="s">
        <v>215</v>
      </c>
      <c r="C10" s="55">
        <v>2.0</v>
      </c>
      <c r="D10" s="67">
        <v>43161.0</v>
      </c>
      <c r="E10" s="55">
        <v>2.0</v>
      </c>
      <c r="F10" s="55">
        <v>3.8</v>
      </c>
      <c r="G10" s="55">
        <v>3.0</v>
      </c>
      <c r="H10" s="55">
        <v>4.0</v>
      </c>
      <c r="I10" s="55">
        <v>4.0</v>
      </c>
      <c r="J10" s="55">
        <v>2.0</v>
      </c>
      <c r="K10" s="55">
        <v>3.0</v>
      </c>
      <c r="L10" s="55">
        <v>2.5</v>
      </c>
      <c r="M10" s="55">
        <v>3.0</v>
      </c>
      <c r="N10" s="55">
        <v>2.0</v>
      </c>
      <c r="O10" s="55">
        <v>1.5</v>
      </c>
      <c r="P10" s="55">
        <v>3.5</v>
      </c>
      <c r="Q10" s="55">
        <v>3.5</v>
      </c>
      <c r="R10" s="55">
        <v>4.0</v>
      </c>
      <c r="S10" s="55">
        <v>3.5</v>
      </c>
      <c r="T10" s="55">
        <v>3.5</v>
      </c>
      <c r="U10" s="31">
        <f t="shared" si="1"/>
        <v>2.988235294</v>
      </c>
      <c r="V10" s="18">
        <f t="shared" si="2"/>
        <v>0.8343278379</v>
      </c>
    </row>
    <row r="11">
      <c r="A11" s="66" t="s">
        <v>195</v>
      </c>
      <c r="B11" s="18" t="s">
        <v>220</v>
      </c>
      <c r="C11" s="55">
        <v>1.0</v>
      </c>
      <c r="D11" s="55">
        <v>3.0</v>
      </c>
      <c r="E11" s="55">
        <v>1.0</v>
      </c>
      <c r="F11" s="55">
        <v>2.4</v>
      </c>
      <c r="G11" s="55">
        <v>2.0</v>
      </c>
      <c r="H11" s="55">
        <v>1.0</v>
      </c>
      <c r="I11" s="55">
        <v>1.0</v>
      </c>
      <c r="J11" s="55">
        <v>3.0</v>
      </c>
      <c r="K11" s="55">
        <v>1.5</v>
      </c>
      <c r="L11" s="55">
        <v>3.0</v>
      </c>
      <c r="M11" s="55">
        <v>3.0</v>
      </c>
      <c r="N11" s="55">
        <v>2.0</v>
      </c>
      <c r="O11" s="55">
        <v>3.0</v>
      </c>
      <c r="P11" s="55">
        <v>1.0</v>
      </c>
      <c r="Q11" s="55">
        <v>1.0</v>
      </c>
      <c r="R11" s="55">
        <v>1.0</v>
      </c>
      <c r="S11" s="55">
        <v>1.0</v>
      </c>
      <c r="T11" s="55">
        <v>4.9</v>
      </c>
      <c r="U11" s="31">
        <f t="shared" si="1"/>
        <v>1.929411765</v>
      </c>
      <c r="V11" s="18">
        <f t="shared" si="2"/>
        <v>1.138400581</v>
      </c>
    </row>
    <row r="12">
      <c r="A12" s="66" t="s">
        <v>188</v>
      </c>
      <c r="B12" s="18" t="s">
        <v>222</v>
      </c>
      <c r="C12" s="55">
        <v>3.0</v>
      </c>
      <c r="D12" s="55">
        <v>1.0</v>
      </c>
      <c r="E12" s="55">
        <v>2.0</v>
      </c>
      <c r="F12" s="55">
        <v>3.0</v>
      </c>
      <c r="G12" s="55" t="s">
        <v>223</v>
      </c>
      <c r="H12" s="55">
        <v>1.5</v>
      </c>
      <c r="I12" s="55">
        <v>1.5</v>
      </c>
      <c r="J12" s="55" t="s">
        <v>224</v>
      </c>
      <c r="K12" s="55">
        <v>1.0</v>
      </c>
      <c r="L12" s="55">
        <v>1.5</v>
      </c>
      <c r="M12" s="55">
        <v>1.0</v>
      </c>
      <c r="N12" s="55">
        <v>1.0</v>
      </c>
      <c r="O12" s="55" t="s">
        <v>225</v>
      </c>
      <c r="P12" s="55">
        <v>1.0</v>
      </c>
      <c r="Q12" s="55">
        <v>1.0</v>
      </c>
      <c r="R12" s="55">
        <v>1.0</v>
      </c>
      <c r="S12" s="55">
        <v>3.0</v>
      </c>
      <c r="T12" s="55">
        <v>1.0</v>
      </c>
      <c r="U12" s="31">
        <f t="shared" si="1"/>
        <v>1.607142857</v>
      </c>
      <c r="V12" s="18">
        <f t="shared" si="2"/>
        <v>0.8128433341</v>
      </c>
    </row>
    <row r="13">
      <c r="A13" s="66" t="s">
        <v>205</v>
      </c>
      <c r="B13" s="18" t="s">
        <v>226</v>
      </c>
      <c r="C13" s="55">
        <v>1.0</v>
      </c>
      <c r="D13" s="55">
        <v>1.0</v>
      </c>
      <c r="E13" s="55">
        <v>1.0</v>
      </c>
      <c r="F13" s="55">
        <v>2.2</v>
      </c>
      <c r="G13" s="55">
        <v>2.0</v>
      </c>
      <c r="H13" s="55">
        <v>3.0</v>
      </c>
      <c r="I13" s="55">
        <v>2.0</v>
      </c>
      <c r="J13" s="55">
        <v>1.0</v>
      </c>
      <c r="K13" s="55">
        <v>2.5</v>
      </c>
      <c r="L13" s="55">
        <v>2.0</v>
      </c>
      <c r="M13" s="55">
        <v>2.0</v>
      </c>
      <c r="N13" s="55">
        <v>2.0</v>
      </c>
      <c r="O13" s="55">
        <v>4.0</v>
      </c>
      <c r="P13" s="55">
        <v>2.0</v>
      </c>
      <c r="Q13" s="55">
        <v>2.0</v>
      </c>
      <c r="R13" s="55">
        <v>3.0</v>
      </c>
      <c r="S13" s="55">
        <v>3.0</v>
      </c>
      <c r="T13" s="55">
        <v>2.5</v>
      </c>
      <c r="U13" s="31">
        <f t="shared" si="1"/>
        <v>2.188235294</v>
      </c>
      <c r="V13" s="18">
        <f t="shared" si="2"/>
        <v>0.7881008445</v>
      </c>
    </row>
    <row r="14">
      <c r="A14" s="66" t="s">
        <v>221</v>
      </c>
      <c r="B14" s="18" t="s">
        <v>227</v>
      </c>
      <c r="C14" s="55">
        <v>3.0</v>
      </c>
      <c r="D14" s="55">
        <v>4.0</v>
      </c>
      <c r="E14" s="55">
        <v>4.0</v>
      </c>
      <c r="F14" s="55">
        <v>3.7</v>
      </c>
      <c r="G14" s="55">
        <v>4.0</v>
      </c>
      <c r="H14" s="55">
        <v>1.5</v>
      </c>
      <c r="I14" s="55">
        <v>2.5</v>
      </c>
      <c r="J14" s="55">
        <v>5.0</v>
      </c>
      <c r="K14" s="55">
        <v>3.5</v>
      </c>
      <c r="L14" s="55">
        <v>1.0</v>
      </c>
      <c r="M14" s="55">
        <v>3.0</v>
      </c>
      <c r="N14" s="55">
        <v>2.0</v>
      </c>
      <c r="O14" s="55">
        <v>4.0</v>
      </c>
      <c r="P14" s="55">
        <v>2.5</v>
      </c>
      <c r="Q14" s="55">
        <v>3.0</v>
      </c>
      <c r="R14" s="55">
        <v>3.0</v>
      </c>
      <c r="S14" s="55">
        <v>3.5</v>
      </c>
      <c r="T14" s="55">
        <v>3.0</v>
      </c>
      <c r="U14" s="31">
        <f t="shared" si="1"/>
        <v>3.070588235</v>
      </c>
      <c r="V14" s="18">
        <f t="shared" si="2"/>
        <v>0.989169289</v>
      </c>
    </row>
    <row r="15">
      <c r="A15" s="66" t="s">
        <v>182</v>
      </c>
      <c r="B15" s="18" t="s">
        <v>228</v>
      </c>
      <c r="C15" s="55">
        <v>1.0</v>
      </c>
      <c r="D15" s="55">
        <v>1.0</v>
      </c>
      <c r="E15" s="55">
        <v>2.0</v>
      </c>
      <c r="F15" s="55">
        <v>3.1</v>
      </c>
      <c r="G15" s="55">
        <v>3.0</v>
      </c>
      <c r="H15" s="55">
        <v>2.0</v>
      </c>
      <c r="I15" s="55">
        <v>3.0</v>
      </c>
      <c r="J15" s="55">
        <v>3.0</v>
      </c>
      <c r="K15" s="55">
        <v>2.0</v>
      </c>
      <c r="L15" s="55">
        <v>3.5</v>
      </c>
      <c r="M15" s="55">
        <v>1.0</v>
      </c>
      <c r="N15" s="55">
        <v>3.0</v>
      </c>
      <c r="O15" s="55">
        <v>2.9</v>
      </c>
      <c r="P15" s="55">
        <v>1.0</v>
      </c>
      <c r="Q15" s="55">
        <v>3.5</v>
      </c>
      <c r="R15" s="55">
        <v>2.0</v>
      </c>
      <c r="S15" s="55">
        <v>2.5</v>
      </c>
      <c r="T15" s="55">
        <v>1.5</v>
      </c>
      <c r="U15" s="31">
        <f t="shared" si="1"/>
        <v>2.352941176</v>
      </c>
      <c r="V15" s="18">
        <f t="shared" si="2"/>
        <v>0.8624946718</v>
      </c>
    </row>
    <row r="16">
      <c r="A16" s="66" t="s">
        <v>185</v>
      </c>
      <c r="B16" s="18" t="s">
        <v>229</v>
      </c>
      <c r="C16" s="55">
        <v>3.0</v>
      </c>
      <c r="D16" s="67">
        <v>43102.0</v>
      </c>
      <c r="E16" s="55">
        <v>3.0</v>
      </c>
      <c r="F16" s="55">
        <v>2.5</v>
      </c>
      <c r="G16" s="55">
        <v>3.0</v>
      </c>
      <c r="H16" s="55">
        <v>2.0</v>
      </c>
      <c r="I16" s="55">
        <v>3.5</v>
      </c>
      <c r="J16" s="55">
        <v>2.0</v>
      </c>
      <c r="K16" s="55">
        <v>3.0</v>
      </c>
      <c r="L16" s="55">
        <v>2.5</v>
      </c>
      <c r="M16" s="55">
        <v>1.0</v>
      </c>
      <c r="N16" s="55">
        <v>2.0</v>
      </c>
      <c r="O16" s="55">
        <v>1.0</v>
      </c>
      <c r="P16" s="55">
        <v>2.0</v>
      </c>
      <c r="Q16" s="55">
        <v>4.0</v>
      </c>
      <c r="R16" s="55">
        <v>3.0</v>
      </c>
      <c r="S16" s="55">
        <v>3.0</v>
      </c>
      <c r="T16" s="55">
        <v>2.0</v>
      </c>
      <c r="U16" s="31">
        <f t="shared" si="1"/>
        <v>2.5</v>
      </c>
      <c r="V16" s="18">
        <f t="shared" si="2"/>
        <v>0.8100925873</v>
      </c>
    </row>
    <row r="17">
      <c r="A17" s="66" t="s">
        <v>208</v>
      </c>
      <c r="B17" s="18" t="s">
        <v>230</v>
      </c>
      <c r="C17" s="55">
        <v>3.0</v>
      </c>
      <c r="D17" s="55">
        <v>2.0</v>
      </c>
      <c r="E17" s="55">
        <v>2.0</v>
      </c>
      <c r="F17" s="55">
        <v>4.0</v>
      </c>
      <c r="G17" s="55">
        <v>3.0</v>
      </c>
      <c r="H17" s="55">
        <v>3.0</v>
      </c>
      <c r="I17" s="55">
        <v>3.0</v>
      </c>
      <c r="J17" s="55">
        <v>4.0</v>
      </c>
      <c r="K17" s="55">
        <v>2.5</v>
      </c>
      <c r="L17" s="55">
        <v>3.5</v>
      </c>
      <c r="M17" s="55">
        <v>4.0</v>
      </c>
      <c r="N17" s="55">
        <v>3.0</v>
      </c>
      <c r="O17" s="55">
        <v>3.0</v>
      </c>
      <c r="P17" s="55">
        <v>2.5</v>
      </c>
      <c r="Q17" s="55">
        <v>3.0</v>
      </c>
      <c r="R17" s="55">
        <v>4.0</v>
      </c>
      <c r="S17" s="55">
        <v>1.0</v>
      </c>
      <c r="T17" s="55">
        <v>3.0</v>
      </c>
      <c r="U17" s="31">
        <f t="shared" si="1"/>
        <v>3.029411765</v>
      </c>
      <c r="V17" s="18">
        <f t="shared" si="2"/>
        <v>0.7800358212</v>
      </c>
    </row>
    <row r="18">
      <c r="A18" s="66" t="s">
        <v>163</v>
      </c>
      <c r="B18" s="18" t="s">
        <v>231</v>
      </c>
      <c r="C18" s="55">
        <v>2.0</v>
      </c>
      <c r="D18" s="55">
        <v>2.0</v>
      </c>
      <c r="E18" s="55">
        <v>3.0</v>
      </c>
      <c r="F18" s="55">
        <v>4.3</v>
      </c>
      <c r="G18" s="55">
        <v>2.0</v>
      </c>
      <c r="H18" s="55">
        <v>3.5</v>
      </c>
      <c r="I18" s="55">
        <v>3.0</v>
      </c>
      <c r="J18" s="55">
        <v>3.0</v>
      </c>
      <c r="K18" s="55">
        <v>1.5</v>
      </c>
      <c r="L18" s="55">
        <v>4.5</v>
      </c>
      <c r="M18" s="55">
        <v>3.0</v>
      </c>
      <c r="N18" s="55">
        <v>3.0</v>
      </c>
      <c r="O18" s="55">
        <v>3.5</v>
      </c>
      <c r="P18" s="55">
        <v>3.0</v>
      </c>
      <c r="Q18" s="55">
        <v>2.0</v>
      </c>
      <c r="R18" s="55">
        <v>3.0</v>
      </c>
      <c r="S18" s="55">
        <v>1.5</v>
      </c>
      <c r="T18" s="55">
        <v>4.0</v>
      </c>
      <c r="U18" s="31">
        <f t="shared" si="1"/>
        <v>2.929411765</v>
      </c>
      <c r="V18" s="18">
        <f t="shared" si="2"/>
        <v>0.8963570061</v>
      </c>
    </row>
    <row r="19">
      <c r="A19" s="66" t="s">
        <v>194</v>
      </c>
      <c r="B19" s="18" t="s">
        <v>232</v>
      </c>
      <c r="C19" s="55">
        <v>2.0</v>
      </c>
      <c r="D19" s="55">
        <v>4.0</v>
      </c>
      <c r="E19" s="67">
        <v>43193.0</v>
      </c>
      <c r="F19" s="55">
        <v>1.1</v>
      </c>
      <c r="G19" s="55">
        <v>2.0</v>
      </c>
      <c r="H19" s="55">
        <v>2.0</v>
      </c>
      <c r="I19" s="55">
        <v>2.0</v>
      </c>
      <c r="J19" s="55">
        <v>1.0</v>
      </c>
      <c r="K19" s="55">
        <v>2.5</v>
      </c>
      <c r="L19" s="55">
        <v>2.75</v>
      </c>
      <c r="M19" s="55">
        <v>2.0</v>
      </c>
      <c r="N19" s="55">
        <v>2.0</v>
      </c>
      <c r="O19" s="55">
        <v>4.0</v>
      </c>
      <c r="P19" s="55">
        <v>1.0</v>
      </c>
      <c r="Q19" s="55">
        <v>2.0</v>
      </c>
      <c r="R19" s="55">
        <v>3.0</v>
      </c>
      <c r="S19" s="55" t="s">
        <v>233</v>
      </c>
      <c r="T19" s="55">
        <v>2.0</v>
      </c>
      <c r="U19" s="31">
        <f t="shared" si="1"/>
        <v>2701.521875</v>
      </c>
      <c r="V19" s="18">
        <f t="shared" si="2"/>
        <v>10797.72753</v>
      </c>
    </row>
    <row r="20"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</row>
    <row r="21">
      <c r="A21" s="58" t="s">
        <v>234</v>
      </c>
      <c r="B21" s="58"/>
      <c r="C21" s="55" t="s">
        <v>27</v>
      </c>
      <c r="D21" s="55" t="s">
        <v>230</v>
      </c>
      <c r="E21" s="55" t="s">
        <v>230</v>
      </c>
      <c r="F21" s="55" t="s">
        <v>36</v>
      </c>
      <c r="G21" s="55" t="s">
        <v>215</v>
      </c>
      <c r="H21" s="55" t="s">
        <v>230</v>
      </c>
      <c r="I21" s="55" t="s">
        <v>215</v>
      </c>
      <c r="J21" s="55" t="s">
        <v>212</v>
      </c>
      <c r="K21" s="55" t="s">
        <v>38</v>
      </c>
      <c r="L21" s="55" t="s">
        <v>220</v>
      </c>
      <c r="M21" s="55" t="s">
        <v>227</v>
      </c>
      <c r="N21" s="55" t="s">
        <v>38</v>
      </c>
      <c r="O21" s="55" t="s">
        <v>36</v>
      </c>
      <c r="P21" s="55" t="s">
        <v>36</v>
      </c>
      <c r="Q21" s="55" t="s">
        <v>34</v>
      </c>
      <c r="R21" s="55" t="s">
        <v>44</v>
      </c>
      <c r="S21" s="55" t="s">
        <v>38</v>
      </c>
      <c r="T21" s="55" t="s">
        <v>220</v>
      </c>
      <c r="U21" s="31"/>
    </row>
    <row r="22">
      <c r="C22" s="55" t="s">
        <v>42</v>
      </c>
      <c r="D22" s="55" t="s">
        <v>38</v>
      </c>
      <c r="E22" s="55" t="s">
        <v>42</v>
      </c>
      <c r="F22" s="55" t="s">
        <v>227</v>
      </c>
      <c r="G22" s="55" t="s">
        <v>212</v>
      </c>
      <c r="H22" s="55" t="s">
        <v>229</v>
      </c>
      <c r="I22" s="55" t="s">
        <v>231</v>
      </c>
      <c r="J22" s="55" t="s">
        <v>226</v>
      </c>
      <c r="K22" s="55" t="s">
        <v>215</v>
      </c>
      <c r="L22" s="55" t="s">
        <v>34</v>
      </c>
      <c r="M22" s="55" t="s">
        <v>40</v>
      </c>
      <c r="N22" s="55" t="s">
        <v>212</v>
      </c>
      <c r="O22" s="55" t="s">
        <v>227</v>
      </c>
      <c r="P22" s="55" t="s">
        <v>42</v>
      </c>
      <c r="Q22" s="55" t="s">
        <v>222</v>
      </c>
      <c r="R22" s="55" t="s">
        <v>228</v>
      </c>
      <c r="S22" s="55" t="s">
        <v>220</v>
      </c>
      <c r="T22" s="55" t="s">
        <v>36</v>
      </c>
      <c r="U22" s="31"/>
    </row>
    <row r="23">
      <c r="C23" s="55" t="s">
        <v>40</v>
      </c>
      <c r="D23" s="55" t="s">
        <v>215</v>
      </c>
      <c r="E23" s="55" t="s">
        <v>228</v>
      </c>
      <c r="F23" s="55" t="s">
        <v>230</v>
      </c>
      <c r="G23" s="55" t="s">
        <v>220</v>
      </c>
      <c r="H23" s="55" t="s">
        <v>34</v>
      </c>
      <c r="I23" s="55" t="s">
        <v>212</v>
      </c>
      <c r="J23" s="55" t="s">
        <v>34</v>
      </c>
      <c r="K23" s="55" t="s">
        <v>226</v>
      </c>
      <c r="L23" s="55" t="s">
        <v>231</v>
      </c>
      <c r="M23" s="55" t="s">
        <v>229</v>
      </c>
      <c r="N23" s="55" t="s">
        <v>229</v>
      </c>
      <c r="O23" s="55" t="s">
        <v>215</v>
      </c>
      <c r="P23" s="55" t="s">
        <v>229</v>
      </c>
      <c r="Q23" s="55" t="s">
        <v>38</v>
      </c>
      <c r="R23" s="55" t="s">
        <v>215</v>
      </c>
      <c r="S23" s="55" t="s">
        <v>229</v>
      </c>
      <c r="T23" s="55" t="s">
        <v>226</v>
      </c>
      <c r="U23" s="31"/>
    </row>
    <row r="24">
      <c r="C24" s="55" t="s">
        <v>212</v>
      </c>
      <c r="D24" s="55" t="s">
        <v>44</v>
      </c>
      <c r="E24" s="55" t="s">
        <v>227</v>
      </c>
      <c r="F24" s="55" t="s">
        <v>226</v>
      </c>
      <c r="G24" s="55" t="s">
        <v>36</v>
      </c>
      <c r="H24" s="55" t="s">
        <v>231</v>
      </c>
      <c r="I24" s="55" t="s">
        <v>230</v>
      </c>
      <c r="J24" s="55" t="s">
        <v>40</v>
      </c>
      <c r="K24" s="55" t="s">
        <v>42</v>
      </c>
      <c r="L24" s="55" t="s">
        <v>212</v>
      </c>
      <c r="M24" s="55" t="s">
        <v>215</v>
      </c>
      <c r="N24" s="55" t="s">
        <v>215</v>
      </c>
      <c r="O24" s="55" t="s">
        <v>229</v>
      </c>
      <c r="P24" s="55" t="s">
        <v>38</v>
      </c>
      <c r="Q24" s="55" t="s">
        <v>36</v>
      </c>
      <c r="R24" s="55" t="s">
        <v>42</v>
      </c>
      <c r="S24" s="55" t="s">
        <v>42</v>
      </c>
      <c r="T24" s="55" t="s">
        <v>222</v>
      </c>
      <c r="U24" s="31"/>
    </row>
    <row r="25">
      <c r="C25" s="55" t="s">
        <v>226</v>
      </c>
      <c r="D25" s="55" t="s">
        <v>212</v>
      </c>
      <c r="E25" s="55" t="s">
        <v>229</v>
      </c>
      <c r="F25" s="55" t="s">
        <v>222</v>
      </c>
      <c r="G25" s="55" t="s">
        <v>34</v>
      </c>
      <c r="H25" s="55" t="s">
        <v>227</v>
      </c>
      <c r="I25" s="55" t="s">
        <v>34</v>
      </c>
      <c r="J25" s="55" t="s">
        <v>230</v>
      </c>
      <c r="K25" s="55" t="s">
        <v>220</v>
      </c>
      <c r="L25" s="55" t="s">
        <v>227</v>
      </c>
      <c r="M25" s="55" t="s">
        <v>38</v>
      </c>
      <c r="N25" s="55" t="s">
        <v>27</v>
      </c>
      <c r="O25" s="55" t="s">
        <v>222</v>
      </c>
      <c r="P25" s="55" t="s">
        <v>227</v>
      </c>
      <c r="Q25" s="55" t="s">
        <v>226</v>
      </c>
      <c r="R25" s="55" t="s">
        <v>38</v>
      </c>
      <c r="S25" s="55" t="s">
        <v>222</v>
      </c>
      <c r="T25" s="55" t="s">
        <v>229</v>
      </c>
      <c r="U25" s="31"/>
    </row>
    <row r="26">
      <c r="C26" s="55" t="s">
        <v>220</v>
      </c>
      <c r="D26" s="55" t="s">
        <v>227</v>
      </c>
      <c r="E26" s="55" t="s">
        <v>38</v>
      </c>
      <c r="F26" s="55" t="s">
        <v>229</v>
      </c>
      <c r="G26" s="55" t="s">
        <v>42</v>
      </c>
      <c r="H26" s="55" t="s">
        <v>228</v>
      </c>
      <c r="I26" s="55" t="s">
        <v>38</v>
      </c>
      <c r="J26" s="55" t="s">
        <v>36</v>
      </c>
      <c r="K26" s="55" t="s">
        <v>44</v>
      </c>
      <c r="L26" s="55" t="s">
        <v>44</v>
      </c>
      <c r="M26" s="55" t="s">
        <v>27</v>
      </c>
      <c r="N26" s="55" t="s">
        <v>222</v>
      </c>
      <c r="O26" s="55" t="s">
        <v>38</v>
      </c>
      <c r="P26" s="55" t="s">
        <v>231</v>
      </c>
      <c r="Q26" s="55" t="s">
        <v>228</v>
      </c>
      <c r="R26" s="55" t="s">
        <v>230</v>
      </c>
      <c r="S26" s="55" t="s">
        <v>231</v>
      </c>
      <c r="T26" s="55" t="s">
        <v>34</v>
      </c>
      <c r="U26" s="31"/>
    </row>
    <row r="27">
      <c r="C27" s="55" t="s">
        <v>228</v>
      </c>
      <c r="D27" s="55" t="s">
        <v>34</v>
      </c>
      <c r="E27" s="55" t="s">
        <v>222</v>
      </c>
      <c r="F27" s="55" t="s">
        <v>27</v>
      </c>
      <c r="G27" s="55" t="s">
        <v>226</v>
      </c>
      <c r="H27" s="55" t="s">
        <v>212</v>
      </c>
      <c r="I27" s="55" t="s">
        <v>226</v>
      </c>
      <c r="J27" s="55" t="s">
        <v>27</v>
      </c>
      <c r="K27" s="55" t="s">
        <v>40</v>
      </c>
      <c r="L27" s="55" t="s">
        <v>27</v>
      </c>
      <c r="M27" s="55" t="s">
        <v>231</v>
      </c>
      <c r="N27" s="55" t="s">
        <v>226</v>
      </c>
      <c r="O27" s="55" t="s">
        <v>230</v>
      </c>
      <c r="P27" s="55" t="s">
        <v>40</v>
      </c>
      <c r="Q27" s="55" t="s">
        <v>212</v>
      </c>
      <c r="R27" s="55" t="s">
        <v>27</v>
      </c>
      <c r="S27" s="55" t="s">
        <v>215</v>
      </c>
      <c r="T27" s="55" t="s">
        <v>231</v>
      </c>
      <c r="U27" s="31"/>
    </row>
    <row r="28">
      <c r="C28" s="55" t="s">
        <v>34</v>
      </c>
      <c r="D28" s="55" t="s">
        <v>36</v>
      </c>
      <c r="E28" s="55" t="s">
        <v>34</v>
      </c>
      <c r="F28" s="55" t="s">
        <v>212</v>
      </c>
      <c r="G28" s="55" t="s">
        <v>227</v>
      </c>
      <c r="H28" s="55" t="s">
        <v>27</v>
      </c>
      <c r="I28" s="55" t="s">
        <v>227</v>
      </c>
      <c r="J28" s="55" t="s">
        <v>227</v>
      </c>
      <c r="K28" s="55" t="s">
        <v>27</v>
      </c>
      <c r="L28" s="55" t="s">
        <v>38</v>
      </c>
      <c r="M28" s="55" t="s">
        <v>230</v>
      </c>
      <c r="N28" s="55" t="s">
        <v>40</v>
      </c>
      <c r="O28" s="55" t="s">
        <v>34</v>
      </c>
      <c r="P28" s="55" t="s">
        <v>226</v>
      </c>
      <c r="Q28" s="55" t="s">
        <v>27</v>
      </c>
      <c r="R28" s="55" t="s">
        <v>40</v>
      </c>
      <c r="S28" s="55" t="s">
        <v>227</v>
      </c>
      <c r="T28" s="55" t="s">
        <v>228</v>
      </c>
      <c r="U28" s="31"/>
    </row>
    <row r="29">
      <c r="C29" s="55" t="s">
        <v>227</v>
      </c>
      <c r="D29" s="55" t="s">
        <v>27</v>
      </c>
      <c r="E29" s="55" t="s">
        <v>44</v>
      </c>
      <c r="F29" s="55" t="s">
        <v>42</v>
      </c>
      <c r="G29" s="55" t="s">
        <v>44</v>
      </c>
      <c r="H29" s="55" t="s">
        <v>40</v>
      </c>
      <c r="I29" s="55" t="s">
        <v>222</v>
      </c>
      <c r="J29" s="55" t="s">
        <v>229</v>
      </c>
      <c r="K29" s="55" t="s">
        <v>229</v>
      </c>
      <c r="L29" s="55" t="s">
        <v>42</v>
      </c>
      <c r="M29" s="55" t="s">
        <v>228</v>
      </c>
      <c r="N29" s="55" t="s">
        <v>230</v>
      </c>
      <c r="O29" s="55" t="s">
        <v>220</v>
      </c>
      <c r="P29" s="55" t="s">
        <v>230</v>
      </c>
      <c r="Q29" s="55" t="s">
        <v>44</v>
      </c>
      <c r="R29" s="55" t="s">
        <v>229</v>
      </c>
      <c r="S29" s="55" t="s">
        <v>226</v>
      </c>
      <c r="T29" s="55" t="s">
        <v>27</v>
      </c>
      <c r="U29" s="31"/>
    </row>
    <row r="30">
      <c r="C30" s="55" t="s">
        <v>38</v>
      </c>
      <c r="D30" s="55" t="s">
        <v>42</v>
      </c>
      <c r="E30" s="55" t="s">
        <v>231</v>
      </c>
      <c r="F30" s="55" t="s">
        <v>220</v>
      </c>
      <c r="G30" s="55" t="s">
        <v>40</v>
      </c>
      <c r="H30" s="55" t="s">
        <v>220</v>
      </c>
      <c r="I30" s="55" t="s">
        <v>44</v>
      </c>
      <c r="J30" s="55" t="s">
        <v>220</v>
      </c>
      <c r="K30" s="55" t="s">
        <v>36</v>
      </c>
      <c r="L30" s="55" t="s">
        <v>36</v>
      </c>
      <c r="M30" s="55" t="s">
        <v>212</v>
      </c>
      <c r="N30" s="55" t="s">
        <v>36</v>
      </c>
      <c r="O30" s="55" t="s">
        <v>27</v>
      </c>
      <c r="P30" s="55" t="s">
        <v>34</v>
      </c>
      <c r="Q30" s="55" t="s">
        <v>229</v>
      </c>
      <c r="R30" s="55" t="s">
        <v>34</v>
      </c>
      <c r="S30" s="55" t="s">
        <v>40</v>
      </c>
      <c r="T30" s="55" t="s">
        <v>232</v>
      </c>
      <c r="U30" s="31"/>
    </row>
    <row r="31">
      <c r="C31" s="55" t="s">
        <v>230</v>
      </c>
      <c r="D31" s="55" t="s">
        <v>220</v>
      </c>
      <c r="E31" s="55" t="s">
        <v>40</v>
      </c>
      <c r="F31" s="55" t="s">
        <v>34</v>
      </c>
      <c r="G31" s="55" t="s">
        <v>222</v>
      </c>
      <c r="H31" s="55" t="s">
        <v>44</v>
      </c>
      <c r="I31" s="55" t="s">
        <v>27</v>
      </c>
      <c r="J31" s="55" t="s">
        <v>222</v>
      </c>
      <c r="K31" s="55" t="s">
        <v>228</v>
      </c>
      <c r="L31" s="55" t="s">
        <v>215</v>
      </c>
      <c r="M31" s="55" t="s">
        <v>222</v>
      </c>
      <c r="N31" s="55" t="s">
        <v>228</v>
      </c>
      <c r="O31" s="55" t="s">
        <v>40</v>
      </c>
      <c r="P31" s="55" t="s">
        <v>27</v>
      </c>
      <c r="Q31" s="55" t="s">
        <v>220</v>
      </c>
      <c r="R31" s="55" t="s">
        <v>36</v>
      </c>
      <c r="S31" s="55" t="s">
        <v>34</v>
      </c>
      <c r="T31" s="55" t="s">
        <v>230</v>
      </c>
      <c r="U31" s="31"/>
    </row>
    <row r="32">
      <c r="C32" s="55" t="s">
        <v>36</v>
      </c>
      <c r="D32" s="55" t="s">
        <v>40</v>
      </c>
      <c r="E32" s="55" t="s">
        <v>212</v>
      </c>
      <c r="F32" s="55" t="s">
        <v>231</v>
      </c>
      <c r="G32" s="55" t="s">
        <v>27</v>
      </c>
      <c r="H32" s="55" t="s">
        <v>226</v>
      </c>
      <c r="I32" s="55" t="s">
        <v>220</v>
      </c>
      <c r="J32" s="55" t="s">
        <v>42</v>
      </c>
      <c r="K32" s="55" t="s">
        <v>231</v>
      </c>
      <c r="L32" s="55" t="s">
        <v>228</v>
      </c>
      <c r="M32" s="55" t="s">
        <v>220</v>
      </c>
      <c r="N32" s="55" t="s">
        <v>44</v>
      </c>
      <c r="O32" s="55" t="s">
        <v>44</v>
      </c>
      <c r="P32" s="55" t="s">
        <v>228</v>
      </c>
      <c r="Q32" s="55" t="s">
        <v>231</v>
      </c>
      <c r="R32" s="55" t="s">
        <v>220</v>
      </c>
      <c r="S32" s="55" t="s">
        <v>230</v>
      </c>
      <c r="T32" s="55" t="s">
        <v>44</v>
      </c>
      <c r="U32" s="31"/>
    </row>
    <row r="33">
      <c r="C33" s="55" t="s">
        <v>44</v>
      </c>
      <c r="D33" s="55" t="s">
        <v>222</v>
      </c>
      <c r="E33" s="55" t="s">
        <v>226</v>
      </c>
      <c r="F33" s="55" t="s">
        <v>228</v>
      </c>
      <c r="G33" s="55" t="s">
        <v>38</v>
      </c>
      <c r="H33" s="55" t="s">
        <v>215</v>
      </c>
      <c r="I33" s="55" t="s">
        <v>36</v>
      </c>
      <c r="J33" s="55" t="s">
        <v>215</v>
      </c>
      <c r="K33" s="55" t="s">
        <v>227</v>
      </c>
      <c r="L33" s="55" t="s">
        <v>222</v>
      </c>
      <c r="M33" s="55" t="s">
        <v>44</v>
      </c>
      <c r="N33" s="55" t="s">
        <v>227</v>
      </c>
      <c r="O33" s="55" t="s">
        <v>212</v>
      </c>
      <c r="P33" s="55" t="s">
        <v>220</v>
      </c>
      <c r="Q33" s="55" t="s">
        <v>215</v>
      </c>
      <c r="R33" s="55" t="s">
        <v>231</v>
      </c>
      <c r="S33" s="55" t="s">
        <v>228</v>
      </c>
      <c r="T33" s="55" t="s">
        <v>42</v>
      </c>
      <c r="U33" s="31"/>
    </row>
    <row r="34">
      <c r="C34" s="55" t="s">
        <v>231</v>
      </c>
      <c r="D34" s="55" t="s">
        <v>226</v>
      </c>
      <c r="E34" s="55" t="s">
        <v>36</v>
      </c>
      <c r="F34" s="55" t="s">
        <v>44</v>
      </c>
      <c r="G34" s="55" t="s">
        <v>230</v>
      </c>
      <c r="H34" s="55" t="s">
        <v>42</v>
      </c>
      <c r="I34" s="55" t="s">
        <v>229</v>
      </c>
      <c r="J34" s="55" t="s">
        <v>231</v>
      </c>
      <c r="K34" s="55" t="s">
        <v>212</v>
      </c>
      <c r="L34" s="55" t="s">
        <v>229</v>
      </c>
      <c r="M34" s="55" t="s">
        <v>42</v>
      </c>
      <c r="N34" s="55" t="s">
        <v>231</v>
      </c>
      <c r="O34" s="55" t="s">
        <v>42</v>
      </c>
      <c r="P34" s="55" t="s">
        <v>44</v>
      </c>
      <c r="Q34" s="55" t="s">
        <v>42</v>
      </c>
      <c r="R34" s="55" t="s">
        <v>227</v>
      </c>
      <c r="S34" s="55" t="s">
        <v>27</v>
      </c>
      <c r="T34" s="55" t="s">
        <v>38</v>
      </c>
      <c r="U34" s="31"/>
    </row>
    <row r="35">
      <c r="C35" s="55" t="s">
        <v>229</v>
      </c>
      <c r="D35" s="55" t="s">
        <v>228</v>
      </c>
      <c r="E35" s="55" t="s">
        <v>220</v>
      </c>
      <c r="F35" s="55" t="s">
        <v>215</v>
      </c>
      <c r="G35" s="55" t="s">
        <v>231</v>
      </c>
      <c r="H35" s="55" t="s">
        <v>38</v>
      </c>
      <c r="I35" s="55" t="s">
        <v>40</v>
      </c>
      <c r="J35" s="55" t="s">
        <v>228</v>
      </c>
      <c r="K35" s="55" t="s">
        <v>222</v>
      </c>
      <c r="L35" s="55" t="s">
        <v>40</v>
      </c>
      <c r="M35" s="55" t="s">
        <v>34</v>
      </c>
      <c r="N35" s="55" t="s">
        <v>34</v>
      </c>
      <c r="O35" s="55" t="s">
        <v>231</v>
      </c>
      <c r="P35" s="55" t="s">
        <v>215</v>
      </c>
      <c r="Q35" s="55" t="s">
        <v>40</v>
      </c>
      <c r="R35" s="55" t="s">
        <v>222</v>
      </c>
      <c r="S35" s="55" t="s">
        <v>212</v>
      </c>
      <c r="T35" s="55" t="s">
        <v>227</v>
      </c>
      <c r="U35" s="31"/>
    </row>
    <row r="36">
      <c r="C36" s="55" t="s">
        <v>215</v>
      </c>
      <c r="D36" s="55" t="s">
        <v>229</v>
      </c>
      <c r="E36" s="55" t="s">
        <v>27</v>
      </c>
      <c r="F36" s="55" t="s">
        <v>38</v>
      </c>
      <c r="G36" s="55" t="s">
        <v>229</v>
      </c>
      <c r="H36" s="55" t="s">
        <v>36</v>
      </c>
      <c r="I36" s="55" t="s">
        <v>228</v>
      </c>
      <c r="J36" s="55" t="s">
        <v>44</v>
      </c>
      <c r="K36" s="55" t="s">
        <v>230</v>
      </c>
      <c r="L36" s="55" t="s">
        <v>226</v>
      </c>
      <c r="M36" s="55" t="s">
        <v>36</v>
      </c>
      <c r="N36" s="55" t="s">
        <v>220</v>
      </c>
      <c r="O36" s="55" t="s">
        <v>226</v>
      </c>
      <c r="P36" s="55" t="s">
        <v>222</v>
      </c>
      <c r="Q36" s="55" t="s">
        <v>230</v>
      </c>
      <c r="R36" s="55" t="s">
        <v>226</v>
      </c>
      <c r="S36" s="55" t="s">
        <v>44</v>
      </c>
      <c r="T36" s="55" t="s">
        <v>212</v>
      </c>
      <c r="U36" s="31"/>
    </row>
    <row r="37">
      <c r="C37" s="55" t="s">
        <v>222</v>
      </c>
      <c r="D37" s="55" t="s">
        <v>231</v>
      </c>
      <c r="E37" s="55" t="s">
        <v>215</v>
      </c>
      <c r="F37" s="55" t="s">
        <v>40</v>
      </c>
      <c r="G37" s="55" t="s">
        <v>228</v>
      </c>
      <c r="H37" s="55" t="s">
        <v>222</v>
      </c>
      <c r="I37" s="55" t="s">
        <v>42</v>
      </c>
      <c r="J37" s="55" t="s">
        <v>38</v>
      </c>
      <c r="K37" s="55" t="s">
        <v>34</v>
      </c>
      <c r="L37" s="55" t="s">
        <v>230</v>
      </c>
      <c r="M37" s="55" t="s">
        <v>226</v>
      </c>
      <c r="N37" s="55" t="s">
        <v>42</v>
      </c>
      <c r="O37" s="55" t="s">
        <v>228</v>
      </c>
      <c r="P37" s="55" t="s">
        <v>212</v>
      </c>
      <c r="Q37" s="55" t="s">
        <v>227</v>
      </c>
      <c r="R37" s="55" t="s">
        <v>212</v>
      </c>
      <c r="S37" s="55" t="s">
        <v>36</v>
      </c>
      <c r="T37" s="55" t="s">
        <v>215</v>
      </c>
      <c r="U37" s="31"/>
    </row>
    <row r="38">
      <c r="C38" s="55" t="s">
        <v>232</v>
      </c>
      <c r="D38" s="55" t="s">
        <v>232</v>
      </c>
      <c r="E38" s="55" t="s">
        <v>232</v>
      </c>
      <c r="F38" s="55" t="s">
        <v>232</v>
      </c>
      <c r="G38" s="55" t="s">
        <v>232</v>
      </c>
      <c r="H38" s="55" t="s">
        <v>232</v>
      </c>
      <c r="I38" s="55" t="s">
        <v>232</v>
      </c>
      <c r="J38" s="55" t="s">
        <v>232</v>
      </c>
      <c r="K38" s="55" t="s">
        <v>232</v>
      </c>
      <c r="L38" s="55" t="s">
        <v>232</v>
      </c>
      <c r="M38" s="55" t="s">
        <v>232</v>
      </c>
      <c r="N38" s="55" t="s">
        <v>232</v>
      </c>
      <c r="O38" s="55" t="s">
        <v>232</v>
      </c>
      <c r="P38" s="55" t="s">
        <v>232</v>
      </c>
      <c r="Q38" s="55" t="s">
        <v>232</v>
      </c>
      <c r="R38" s="55" t="s">
        <v>232</v>
      </c>
      <c r="S38" s="55" t="s">
        <v>232</v>
      </c>
      <c r="T38" s="55" t="s">
        <v>40</v>
      </c>
      <c r="U38" s="31"/>
    </row>
    <row r="39"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</row>
    <row r="40">
      <c r="A40" s="58" t="s">
        <v>236</v>
      </c>
      <c r="B40" s="58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</row>
    <row r="41">
      <c r="A41" s="18" t="s">
        <v>144</v>
      </c>
      <c r="B41" s="18" t="s">
        <v>27</v>
      </c>
      <c r="C41" s="76"/>
      <c r="D41" s="76"/>
      <c r="E41" s="65" t="s">
        <v>237</v>
      </c>
      <c r="F41" s="65" t="s">
        <v>238</v>
      </c>
      <c r="G41" s="65" t="s">
        <v>141</v>
      </c>
      <c r="H41" s="76"/>
      <c r="I41" s="76"/>
      <c r="J41" s="76"/>
      <c r="K41" s="65" t="s">
        <v>239</v>
      </c>
      <c r="L41" s="65" t="s">
        <v>240</v>
      </c>
      <c r="M41" s="65" t="s">
        <v>141</v>
      </c>
      <c r="N41" s="65" t="s">
        <v>141</v>
      </c>
      <c r="O41" s="65" t="s">
        <v>241</v>
      </c>
      <c r="P41" s="65" t="s">
        <v>242</v>
      </c>
      <c r="Q41" s="65" t="s">
        <v>141</v>
      </c>
      <c r="R41" s="65" t="s">
        <v>141</v>
      </c>
      <c r="S41" s="76"/>
      <c r="T41" s="65" t="s">
        <v>243</v>
      </c>
      <c r="U41" s="76"/>
      <c r="V41" s="31"/>
      <c r="W41" s="31"/>
      <c r="X41" s="31"/>
      <c r="Y41" s="31"/>
      <c r="Z41" s="31"/>
    </row>
    <row r="42">
      <c r="A42" s="18" t="s">
        <v>154</v>
      </c>
      <c r="B42" s="18" t="s">
        <v>155</v>
      </c>
      <c r="C42" s="76"/>
      <c r="D42" s="76"/>
      <c r="E42" s="65" t="s">
        <v>244</v>
      </c>
      <c r="F42" s="65" t="s">
        <v>245</v>
      </c>
      <c r="G42" s="65" t="s">
        <v>246</v>
      </c>
      <c r="H42" s="76"/>
      <c r="I42" s="76"/>
      <c r="J42" s="76"/>
      <c r="K42" s="65" t="s">
        <v>247</v>
      </c>
      <c r="L42" s="65" t="s">
        <v>248</v>
      </c>
      <c r="M42" s="65" t="s">
        <v>141</v>
      </c>
      <c r="N42" s="65" t="s">
        <v>141</v>
      </c>
      <c r="O42" s="65" t="s">
        <v>141</v>
      </c>
      <c r="P42" s="65" t="s">
        <v>249</v>
      </c>
      <c r="Q42" s="76"/>
      <c r="R42" s="65" t="s">
        <v>250</v>
      </c>
      <c r="S42" s="76"/>
      <c r="T42" s="76"/>
      <c r="U42" s="76"/>
      <c r="V42" s="76"/>
      <c r="W42" s="76"/>
      <c r="X42" s="76"/>
      <c r="Y42" s="31"/>
      <c r="Z42" s="31"/>
    </row>
    <row r="43">
      <c r="A43" s="18" t="s">
        <v>166</v>
      </c>
      <c r="B43" s="18" t="s">
        <v>36</v>
      </c>
      <c r="C43" s="76"/>
      <c r="D43" s="76"/>
      <c r="E43" s="65" t="s">
        <v>251</v>
      </c>
      <c r="F43" s="65" t="s">
        <v>252</v>
      </c>
      <c r="G43" s="65" t="s">
        <v>246</v>
      </c>
      <c r="H43" s="76"/>
      <c r="I43" s="76"/>
      <c r="J43" s="76"/>
      <c r="K43" s="65" t="s">
        <v>253</v>
      </c>
      <c r="L43" s="65" t="s">
        <v>254</v>
      </c>
      <c r="M43" s="65" t="s">
        <v>141</v>
      </c>
      <c r="N43" s="65" t="s">
        <v>141</v>
      </c>
      <c r="O43" s="65" t="s">
        <v>141</v>
      </c>
      <c r="P43" s="65" t="s">
        <v>255</v>
      </c>
      <c r="Q43" s="76"/>
      <c r="R43" s="76"/>
      <c r="S43" s="76"/>
      <c r="T43" s="76"/>
      <c r="U43" s="76"/>
      <c r="V43" s="76"/>
      <c r="W43" s="76"/>
      <c r="X43" s="76"/>
      <c r="Y43" s="31"/>
      <c r="Z43" s="31"/>
    </row>
    <row r="44">
      <c r="A44" s="18" t="s">
        <v>175</v>
      </c>
      <c r="B44" s="18" t="s">
        <v>38</v>
      </c>
      <c r="C44" s="76"/>
      <c r="D44" s="76"/>
      <c r="E44" s="65" t="s">
        <v>256</v>
      </c>
      <c r="F44" s="65" t="s">
        <v>257</v>
      </c>
      <c r="G44" s="65" t="s">
        <v>141</v>
      </c>
      <c r="H44" s="76"/>
      <c r="I44" s="76"/>
      <c r="J44" s="76"/>
      <c r="K44" s="65" t="s">
        <v>258</v>
      </c>
      <c r="L44" s="65" t="s">
        <v>259</v>
      </c>
      <c r="M44" s="65" t="s">
        <v>141</v>
      </c>
      <c r="N44" s="65" t="s">
        <v>141</v>
      </c>
      <c r="O44" s="65" t="s">
        <v>260</v>
      </c>
      <c r="P44" s="65" t="s">
        <v>261</v>
      </c>
      <c r="Q44" s="65" t="s">
        <v>262</v>
      </c>
      <c r="R44" s="76"/>
      <c r="S44" s="76"/>
      <c r="T44" s="65" t="s">
        <v>263</v>
      </c>
      <c r="U44" s="76"/>
      <c r="V44" s="76"/>
      <c r="W44" s="76"/>
      <c r="X44" s="76"/>
      <c r="Y44" s="31"/>
      <c r="Z44" s="31"/>
    </row>
    <row r="45">
      <c r="A45" s="66" t="s">
        <v>187</v>
      </c>
      <c r="B45" s="18" t="s">
        <v>40</v>
      </c>
      <c r="C45" s="76"/>
      <c r="D45" s="76"/>
      <c r="E45" s="65" t="s">
        <v>264</v>
      </c>
      <c r="F45" s="65" t="s">
        <v>265</v>
      </c>
      <c r="G45" s="65" t="s">
        <v>141</v>
      </c>
      <c r="H45" s="76"/>
      <c r="I45" s="76"/>
      <c r="J45" s="76"/>
      <c r="K45" s="65" t="s">
        <v>266</v>
      </c>
      <c r="L45" s="65" t="s">
        <v>267</v>
      </c>
      <c r="M45" s="65" t="s">
        <v>141</v>
      </c>
      <c r="N45" s="65" t="s">
        <v>141</v>
      </c>
      <c r="O45" s="65" t="s">
        <v>141</v>
      </c>
      <c r="P45" s="65" t="s">
        <v>268</v>
      </c>
      <c r="Q45" s="65" t="s">
        <v>269</v>
      </c>
      <c r="R45" s="76"/>
      <c r="S45" s="76"/>
      <c r="T45" s="65" t="s">
        <v>270</v>
      </c>
      <c r="U45" s="76"/>
      <c r="V45" s="76"/>
      <c r="W45" s="76"/>
      <c r="X45" s="76"/>
      <c r="Y45" s="31"/>
      <c r="Z45" s="31"/>
    </row>
    <row r="46">
      <c r="A46" s="66" t="s">
        <v>193</v>
      </c>
      <c r="B46" s="18" t="s">
        <v>42</v>
      </c>
      <c r="C46" s="76"/>
      <c r="D46" s="76"/>
      <c r="E46" s="65" t="s">
        <v>271</v>
      </c>
      <c r="F46" s="65" t="s">
        <v>272</v>
      </c>
      <c r="G46" s="65" t="s">
        <v>141</v>
      </c>
      <c r="H46" s="76"/>
      <c r="I46" s="76"/>
      <c r="J46" s="76"/>
      <c r="K46" s="65" t="s">
        <v>273</v>
      </c>
      <c r="L46" s="65" t="s">
        <v>274</v>
      </c>
      <c r="M46" s="65" t="s">
        <v>141</v>
      </c>
      <c r="N46" s="65" t="s">
        <v>141</v>
      </c>
      <c r="O46" s="65" t="s">
        <v>141</v>
      </c>
      <c r="P46" s="65" t="s">
        <v>275</v>
      </c>
      <c r="Q46" s="65" t="s">
        <v>276</v>
      </c>
      <c r="R46" s="76"/>
      <c r="S46" s="76"/>
      <c r="T46" s="65" t="s">
        <v>277</v>
      </c>
      <c r="U46" s="76"/>
      <c r="V46" s="76"/>
      <c r="W46" s="76"/>
      <c r="X46" s="76"/>
      <c r="Y46" s="31"/>
      <c r="Z46" s="31"/>
    </row>
    <row r="47">
      <c r="A47" s="66" t="s">
        <v>189</v>
      </c>
      <c r="B47" s="18" t="s">
        <v>44</v>
      </c>
      <c r="C47" s="76"/>
      <c r="D47" s="76"/>
      <c r="E47" s="65" t="s">
        <v>237</v>
      </c>
      <c r="F47" s="65" t="s">
        <v>278</v>
      </c>
      <c r="G47" s="65" t="s">
        <v>141</v>
      </c>
      <c r="H47" s="76"/>
      <c r="I47" s="76"/>
      <c r="J47" s="76"/>
      <c r="K47" s="65" t="s">
        <v>279</v>
      </c>
      <c r="L47" s="65" t="s">
        <v>280</v>
      </c>
      <c r="M47" s="65" t="s">
        <v>141</v>
      </c>
      <c r="N47" s="65" t="s">
        <v>141</v>
      </c>
      <c r="O47" s="65" t="s">
        <v>281</v>
      </c>
      <c r="P47" s="65" t="s">
        <v>282</v>
      </c>
      <c r="Q47" s="65" t="s">
        <v>283</v>
      </c>
      <c r="R47" s="76"/>
      <c r="S47" s="76"/>
      <c r="T47" s="65" t="s">
        <v>284</v>
      </c>
      <c r="U47" s="76"/>
      <c r="V47" s="76"/>
      <c r="W47" s="76"/>
      <c r="X47" s="76"/>
      <c r="Y47" s="31"/>
      <c r="Z47" s="31"/>
    </row>
    <row r="48">
      <c r="A48" s="66" t="s">
        <v>210</v>
      </c>
      <c r="B48" s="18" t="s">
        <v>212</v>
      </c>
      <c r="C48" s="76"/>
      <c r="D48" s="76"/>
      <c r="E48" s="65" t="s">
        <v>285</v>
      </c>
      <c r="F48" s="65" t="s">
        <v>286</v>
      </c>
      <c r="G48" s="65" t="s">
        <v>287</v>
      </c>
      <c r="H48" s="76"/>
      <c r="I48" s="76"/>
      <c r="J48" s="76"/>
      <c r="K48" s="65" t="s">
        <v>288</v>
      </c>
      <c r="L48" s="65" t="s">
        <v>289</v>
      </c>
      <c r="M48" s="65" t="s">
        <v>141</v>
      </c>
      <c r="N48" s="65" t="s">
        <v>141</v>
      </c>
      <c r="O48" s="65" t="s">
        <v>290</v>
      </c>
      <c r="P48" s="65" t="s">
        <v>141</v>
      </c>
      <c r="Q48" s="76"/>
      <c r="R48" s="76"/>
      <c r="S48" s="76"/>
      <c r="T48" s="65" t="s">
        <v>291</v>
      </c>
      <c r="U48" s="76"/>
      <c r="V48" s="76"/>
      <c r="W48" s="76"/>
      <c r="X48" s="76"/>
      <c r="Y48" s="31"/>
      <c r="Z48" s="31"/>
    </row>
    <row r="49">
      <c r="A49" s="66" t="s">
        <v>214</v>
      </c>
      <c r="B49" s="18" t="s">
        <v>215</v>
      </c>
      <c r="C49" s="76"/>
      <c r="D49" s="76"/>
      <c r="E49" s="65" t="s">
        <v>292</v>
      </c>
      <c r="F49" s="65" t="s">
        <v>293</v>
      </c>
      <c r="G49" s="65" t="s">
        <v>294</v>
      </c>
      <c r="H49" s="76"/>
      <c r="I49" s="76"/>
      <c r="J49" s="76"/>
      <c r="K49" s="65" t="s">
        <v>295</v>
      </c>
      <c r="L49" s="65" t="s">
        <v>296</v>
      </c>
      <c r="M49" s="65" t="s">
        <v>141</v>
      </c>
      <c r="N49" s="65" t="s">
        <v>141</v>
      </c>
      <c r="O49" s="65" t="s">
        <v>297</v>
      </c>
      <c r="P49" s="65" t="s">
        <v>298</v>
      </c>
      <c r="Q49" s="65" t="s">
        <v>141</v>
      </c>
      <c r="R49" s="76"/>
      <c r="S49" s="76"/>
      <c r="T49" s="65" t="s">
        <v>299</v>
      </c>
      <c r="U49" s="76"/>
      <c r="V49" s="76"/>
      <c r="W49" s="76"/>
      <c r="X49" s="76"/>
      <c r="Y49" s="31"/>
      <c r="Z49" s="31"/>
    </row>
    <row r="50">
      <c r="A50" s="66" t="s">
        <v>195</v>
      </c>
      <c r="B50" s="18" t="s">
        <v>220</v>
      </c>
      <c r="C50" s="76"/>
      <c r="D50" s="76"/>
      <c r="E50" s="65" t="s">
        <v>300</v>
      </c>
      <c r="F50" s="65" t="s">
        <v>301</v>
      </c>
      <c r="G50" s="65" t="s">
        <v>302</v>
      </c>
      <c r="H50" s="76"/>
      <c r="I50" s="76"/>
      <c r="J50" s="76"/>
      <c r="K50" s="65" t="s">
        <v>303</v>
      </c>
      <c r="L50" s="65" t="s">
        <v>304</v>
      </c>
      <c r="M50" s="65" t="s">
        <v>141</v>
      </c>
      <c r="N50" s="65" t="s">
        <v>141</v>
      </c>
      <c r="O50" s="65" t="s">
        <v>141</v>
      </c>
      <c r="P50" s="65" t="s">
        <v>305</v>
      </c>
      <c r="Q50" s="65" t="s">
        <v>306</v>
      </c>
      <c r="R50" s="76"/>
      <c r="S50" s="76"/>
      <c r="T50" s="65" t="s">
        <v>154</v>
      </c>
      <c r="U50" s="76"/>
      <c r="V50" s="76"/>
      <c r="W50" s="76"/>
      <c r="X50" s="76"/>
      <c r="Y50" s="31"/>
      <c r="Z50" s="31"/>
    </row>
    <row r="51">
      <c r="A51" s="66" t="s">
        <v>188</v>
      </c>
      <c r="B51" s="18" t="s">
        <v>222</v>
      </c>
      <c r="C51" s="76"/>
      <c r="D51" s="76"/>
      <c r="E51" s="65" t="s">
        <v>307</v>
      </c>
      <c r="F51" s="65" t="s">
        <v>308</v>
      </c>
      <c r="G51" s="65" t="s">
        <v>309</v>
      </c>
      <c r="H51" s="76"/>
      <c r="I51" s="76"/>
      <c r="J51" s="76"/>
      <c r="K51" s="65" t="s">
        <v>310</v>
      </c>
      <c r="L51" s="76"/>
      <c r="M51" s="65" t="s">
        <v>141</v>
      </c>
      <c r="N51" s="65" t="s">
        <v>141</v>
      </c>
      <c r="O51" s="65" t="s">
        <v>311</v>
      </c>
      <c r="P51" s="65" t="s">
        <v>312</v>
      </c>
      <c r="Q51" s="65" t="s">
        <v>313</v>
      </c>
      <c r="R51" s="76"/>
      <c r="S51" s="65" t="s">
        <v>194</v>
      </c>
      <c r="T51" s="65" t="s">
        <v>314</v>
      </c>
      <c r="U51" s="76"/>
      <c r="V51" s="76"/>
      <c r="W51" s="76"/>
      <c r="X51" s="76"/>
      <c r="Y51" s="31"/>
      <c r="Z51" s="31"/>
    </row>
    <row r="52">
      <c r="A52" s="66" t="s">
        <v>205</v>
      </c>
      <c r="B52" s="18" t="s">
        <v>226</v>
      </c>
      <c r="C52" s="76"/>
      <c r="D52" s="76"/>
      <c r="E52" s="65" t="s">
        <v>315</v>
      </c>
      <c r="F52" s="65" t="s">
        <v>317</v>
      </c>
      <c r="G52" s="65" t="s">
        <v>141</v>
      </c>
      <c r="H52" s="76"/>
      <c r="I52" s="76"/>
      <c r="J52" s="76"/>
      <c r="K52" s="65" t="s">
        <v>320</v>
      </c>
      <c r="L52" s="65" t="s">
        <v>329</v>
      </c>
      <c r="M52" s="65" t="s">
        <v>141</v>
      </c>
      <c r="N52" s="65" t="s">
        <v>141</v>
      </c>
      <c r="O52" s="65" t="s">
        <v>141</v>
      </c>
      <c r="P52" s="65" t="s">
        <v>332</v>
      </c>
      <c r="Q52" s="65" t="s">
        <v>333</v>
      </c>
      <c r="R52" s="76"/>
      <c r="S52" s="76"/>
      <c r="T52" s="76"/>
      <c r="U52" s="76"/>
      <c r="V52" s="76"/>
      <c r="W52" s="76"/>
      <c r="X52" s="76"/>
      <c r="Y52" s="31"/>
      <c r="Z52" s="31"/>
    </row>
    <row r="53">
      <c r="A53" s="66" t="s">
        <v>221</v>
      </c>
      <c r="B53" s="18" t="s">
        <v>227</v>
      </c>
      <c r="C53" s="76"/>
      <c r="D53" s="76"/>
      <c r="E53" s="65" t="s">
        <v>334</v>
      </c>
      <c r="F53" s="65" t="s">
        <v>335</v>
      </c>
      <c r="G53" s="65" t="s">
        <v>141</v>
      </c>
      <c r="H53" s="76"/>
      <c r="I53" s="76"/>
      <c r="J53" s="65" t="s">
        <v>336</v>
      </c>
      <c r="K53" s="65" t="s">
        <v>337</v>
      </c>
      <c r="L53" s="65" t="s">
        <v>338</v>
      </c>
      <c r="M53" s="65" t="s">
        <v>141</v>
      </c>
      <c r="N53" s="65" t="s">
        <v>141</v>
      </c>
      <c r="O53" s="65" t="s">
        <v>141</v>
      </c>
      <c r="P53" s="65" t="s">
        <v>339</v>
      </c>
      <c r="Q53" s="65" t="s">
        <v>141</v>
      </c>
      <c r="R53" s="76"/>
      <c r="S53" s="65" t="s">
        <v>340</v>
      </c>
      <c r="T53" s="65" t="s">
        <v>341</v>
      </c>
      <c r="U53" s="76"/>
      <c r="V53" s="76"/>
      <c r="W53" s="76"/>
      <c r="X53" s="76"/>
      <c r="Y53" s="31"/>
      <c r="Z53" s="31"/>
    </row>
    <row r="54">
      <c r="A54" s="66" t="s">
        <v>182</v>
      </c>
      <c r="B54" s="18" t="s">
        <v>228</v>
      </c>
      <c r="C54" s="76"/>
      <c r="D54" s="76"/>
      <c r="E54" s="65" t="s">
        <v>343</v>
      </c>
      <c r="F54" s="65" t="s">
        <v>344</v>
      </c>
      <c r="G54" s="65" t="s">
        <v>141</v>
      </c>
      <c r="H54" s="76"/>
      <c r="I54" s="76"/>
      <c r="J54" s="76"/>
      <c r="K54" s="65" t="s">
        <v>346</v>
      </c>
      <c r="L54" s="65" t="s">
        <v>348</v>
      </c>
      <c r="M54" s="65" t="s">
        <v>141</v>
      </c>
      <c r="N54" s="65" t="s">
        <v>141</v>
      </c>
      <c r="O54" s="65" t="s">
        <v>141</v>
      </c>
      <c r="P54" s="65" t="s">
        <v>349</v>
      </c>
      <c r="Q54" s="65" t="s">
        <v>141</v>
      </c>
      <c r="R54" s="76"/>
      <c r="S54" s="76"/>
      <c r="T54" s="65" t="s">
        <v>351</v>
      </c>
      <c r="U54" s="76"/>
      <c r="V54" s="76"/>
      <c r="W54" s="76"/>
      <c r="X54" s="76"/>
      <c r="Y54" s="31"/>
      <c r="Z54" s="31"/>
    </row>
    <row r="55">
      <c r="A55" s="66" t="s">
        <v>185</v>
      </c>
      <c r="B55" s="18" t="s">
        <v>229</v>
      </c>
      <c r="C55" s="76"/>
      <c r="D55" s="76"/>
      <c r="E55" s="65" t="s">
        <v>354</v>
      </c>
      <c r="F55" s="65" t="s">
        <v>355</v>
      </c>
      <c r="G55" s="65" t="s">
        <v>141</v>
      </c>
      <c r="H55" s="76"/>
      <c r="I55" s="76"/>
      <c r="J55" s="76"/>
      <c r="K55" s="65" t="s">
        <v>356</v>
      </c>
      <c r="L55" s="65" t="s">
        <v>357</v>
      </c>
      <c r="M55" s="65" t="s">
        <v>141</v>
      </c>
      <c r="N55" s="65" t="s">
        <v>141</v>
      </c>
      <c r="O55" s="65" t="s">
        <v>359</v>
      </c>
      <c r="P55" s="65" t="s">
        <v>360</v>
      </c>
      <c r="Q55" s="65" t="s">
        <v>361</v>
      </c>
      <c r="R55" s="76"/>
      <c r="S55" s="76"/>
      <c r="T55" s="76"/>
      <c r="U55" s="76"/>
      <c r="V55" s="76"/>
      <c r="W55" s="76"/>
      <c r="X55" s="76"/>
      <c r="Y55" s="31"/>
      <c r="Z55" s="31"/>
    </row>
    <row r="56">
      <c r="A56" s="66" t="s">
        <v>208</v>
      </c>
      <c r="B56" s="18" t="s">
        <v>230</v>
      </c>
      <c r="C56" s="76"/>
      <c r="D56" s="76"/>
      <c r="E56" s="65" t="s">
        <v>363</v>
      </c>
      <c r="F56" s="65" t="s">
        <v>365</v>
      </c>
      <c r="G56" s="65" t="s">
        <v>141</v>
      </c>
      <c r="H56" s="76"/>
      <c r="I56" s="76"/>
      <c r="J56" s="76"/>
      <c r="K56" s="65" t="s">
        <v>368</v>
      </c>
      <c r="L56" s="65" t="s">
        <v>370</v>
      </c>
      <c r="M56" s="65" t="s">
        <v>141</v>
      </c>
      <c r="N56" s="65" t="s">
        <v>141</v>
      </c>
      <c r="O56" s="65" t="s">
        <v>374</v>
      </c>
      <c r="P56" s="65" t="s">
        <v>376</v>
      </c>
      <c r="Q56" s="65" t="s">
        <v>377</v>
      </c>
      <c r="R56" s="76"/>
      <c r="S56" s="82" t="s">
        <v>144</v>
      </c>
      <c r="T56" s="76"/>
      <c r="U56" s="76"/>
      <c r="V56" s="76"/>
      <c r="W56" s="76"/>
      <c r="X56" s="76"/>
      <c r="Y56" s="31"/>
      <c r="Z56" s="31"/>
    </row>
    <row r="57">
      <c r="A57" s="66" t="s">
        <v>163</v>
      </c>
      <c r="B57" s="18" t="s">
        <v>231</v>
      </c>
      <c r="C57" s="76"/>
      <c r="D57" s="76"/>
      <c r="E57" s="65" t="s">
        <v>387</v>
      </c>
      <c r="F57" s="65" t="s">
        <v>388</v>
      </c>
      <c r="G57" s="65" t="s">
        <v>141</v>
      </c>
      <c r="H57" s="76"/>
      <c r="I57" s="76"/>
      <c r="J57" s="76"/>
      <c r="K57" s="65" t="s">
        <v>395</v>
      </c>
      <c r="L57" s="65" t="s">
        <v>397</v>
      </c>
      <c r="M57" s="65" t="s">
        <v>141</v>
      </c>
      <c r="N57" s="65" t="s">
        <v>141</v>
      </c>
      <c r="O57" s="65" t="s">
        <v>399</v>
      </c>
      <c r="P57" s="65" t="s">
        <v>401</v>
      </c>
      <c r="Q57" s="76"/>
      <c r="R57" s="76"/>
      <c r="S57" s="76"/>
      <c r="T57" s="65" t="s">
        <v>403</v>
      </c>
      <c r="U57" s="76"/>
      <c r="V57" s="76"/>
      <c r="W57" s="76"/>
      <c r="X57" s="76"/>
      <c r="Y57" s="31"/>
      <c r="Z57" s="31"/>
    </row>
    <row r="58">
      <c r="A58" s="66" t="s">
        <v>194</v>
      </c>
      <c r="B58" s="18" t="s">
        <v>232</v>
      </c>
      <c r="C58" s="76"/>
      <c r="D58" s="76"/>
      <c r="E58" s="65" t="s">
        <v>404</v>
      </c>
      <c r="F58" s="65" t="s">
        <v>405</v>
      </c>
      <c r="G58" s="65" t="s">
        <v>141</v>
      </c>
      <c r="H58" s="76"/>
      <c r="I58" s="76"/>
      <c r="J58" s="76"/>
      <c r="K58" s="65" t="s">
        <v>407</v>
      </c>
      <c r="L58" s="65" t="s">
        <v>408</v>
      </c>
      <c r="M58" s="65" t="s">
        <v>141</v>
      </c>
      <c r="N58" s="65" t="s">
        <v>141</v>
      </c>
      <c r="O58" s="82" t="s">
        <v>191</v>
      </c>
      <c r="P58" s="65" t="s">
        <v>409</v>
      </c>
      <c r="Q58" s="65" t="s">
        <v>410</v>
      </c>
      <c r="R58" s="76"/>
      <c r="S58" s="65" t="s">
        <v>144</v>
      </c>
      <c r="T58" s="65" t="s">
        <v>413</v>
      </c>
      <c r="U58" s="76"/>
      <c r="V58" s="76"/>
      <c r="W58" s="76"/>
      <c r="X58" s="76"/>
      <c r="Y58" s="31"/>
      <c r="Z58" s="31"/>
    </row>
    <row r="59"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31"/>
      <c r="Z59" s="31"/>
    </row>
    <row r="60"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31"/>
      <c r="Z60" s="31"/>
    </row>
    <row r="61"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</row>
    <row r="62"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</row>
    <row r="63"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</row>
    <row r="64"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</row>
    <row r="65"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</row>
    <row r="66"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57"/>
  </cols>
  <sheetData>
    <row r="1">
      <c r="A1" s="62" t="s">
        <v>129</v>
      </c>
    </row>
    <row r="3">
      <c r="A3" s="85">
        <v>43127.708333333336</v>
      </c>
      <c r="B3" s="86" t="s">
        <v>506</v>
      </c>
      <c r="G3" s="64"/>
      <c r="H3" s="64"/>
    </row>
    <row r="4">
      <c r="A4" s="64"/>
      <c r="B4" s="64"/>
      <c r="C4" s="64"/>
      <c r="D4" s="64"/>
      <c r="E4" s="64"/>
      <c r="F4" s="64"/>
      <c r="G4" s="64"/>
      <c r="H4" s="64"/>
    </row>
    <row r="5">
      <c r="A5" s="64"/>
      <c r="B5" s="88" t="s">
        <v>148</v>
      </c>
      <c r="C5" s="88" t="s">
        <v>179</v>
      </c>
      <c r="D5" s="88" t="s">
        <v>512</v>
      </c>
      <c r="E5" s="88" t="s">
        <v>126</v>
      </c>
      <c r="F5" s="88" t="s">
        <v>512</v>
      </c>
      <c r="G5" s="58" t="s">
        <v>513</v>
      </c>
      <c r="H5" s="58" t="s">
        <v>512</v>
      </c>
      <c r="I5" s="90" t="s">
        <v>88</v>
      </c>
    </row>
    <row r="6">
      <c r="A6" s="64"/>
      <c r="B6" s="92" t="s">
        <v>137</v>
      </c>
      <c r="C6" s="92">
        <v>2.0</v>
      </c>
      <c r="D6" s="94" t="s">
        <v>517</v>
      </c>
      <c r="E6" s="96">
        <v>0.0</v>
      </c>
      <c r="F6" s="94" t="s">
        <v>520</v>
      </c>
      <c r="G6" s="92">
        <v>0.0</v>
      </c>
      <c r="H6" s="94" t="s">
        <v>520</v>
      </c>
      <c r="I6" s="92" t="s">
        <v>521</v>
      </c>
    </row>
    <row r="7">
      <c r="A7" s="64"/>
      <c r="B7" s="92" t="s">
        <v>100</v>
      </c>
      <c r="C7" s="92">
        <v>1.0</v>
      </c>
      <c r="D7" s="94" t="s">
        <v>522</v>
      </c>
      <c r="E7" s="96">
        <v>0.0</v>
      </c>
      <c r="F7" s="94" t="s">
        <v>520</v>
      </c>
      <c r="G7" s="92">
        <v>0.0</v>
      </c>
      <c r="H7" s="94" t="s">
        <v>520</v>
      </c>
      <c r="I7" s="92" t="s">
        <v>523</v>
      </c>
    </row>
    <row r="8">
      <c r="A8" s="64"/>
      <c r="B8" s="92" t="s">
        <v>14</v>
      </c>
      <c r="C8" s="92">
        <v>1.0</v>
      </c>
      <c r="D8" s="55" t="s">
        <v>524</v>
      </c>
      <c r="E8" s="96">
        <v>0.0</v>
      </c>
      <c r="F8" s="94" t="s">
        <v>520</v>
      </c>
      <c r="G8" s="92">
        <v>0.0</v>
      </c>
      <c r="H8" s="94" t="s">
        <v>520</v>
      </c>
      <c r="I8" s="92" t="s">
        <v>525</v>
      </c>
    </row>
    <row r="9">
      <c r="A9" s="64"/>
      <c r="B9" s="92" t="s">
        <v>5</v>
      </c>
      <c r="C9" s="92">
        <v>1.0</v>
      </c>
      <c r="D9" s="94" t="s">
        <v>526</v>
      </c>
      <c r="E9" s="96">
        <v>0.0</v>
      </c>
      <c r="F9" s="94" t="s">
        <v>520</v>
      </c>
      <c r="G9" s="92">
        <v>0.0</v>
      </c>
      <c r="H9" s="94" t="s">
        <v>520</v>
      </c>
      <c r="I9" s="97"/>
    </row>
    <row r="10">
      <c r="A10" s="64"/>
      <c r="B10" s="92" t="s">
        <v>527</v>
      </c>
      <c r="C10" s="92">
        <v>1.0</v>
      </c>
      <c r="D10" s="94" t="s">
        <v>528</v>
      </c>
      <c r="E10" s="96">
        <v>0.0</v>
      </c>
      <c r="F10" s="94" t="s">
        <v>520</v>
      </c>
      <c r="G10" s="92">
        <v>0.0</v>
      </c>
      <c r="H10" s="94" t="s">
        <v>520</v>
      </c>
      <c r="I10" s="97"/>
    </row>
    <row r="11">
      <c r="A11" s="64"/>
      <c r="B11" s="92" t="s">
        <v>9</v>
      </c>
      <c r="C11" s="92">
        <v>1.0</v>
      </c>
      <c r="D11" s="94" t="s">
        <v>529</v>
      </c>
      <c r="E11" s="96">
        <v>0.0</v>
      </c>
      <c r="F11" s="94" t="s">
        <v>520</v>
      </c>
      <c r="G11" s="92">
        <v>0.0</v>
      </c>
      <c r="H11" s="94" t="s">
        <v>520</v>
      </c>
      <c r="I11" s="97"/>
    </row>
    <row r="12">
      <c r="A12" s="64"/>
      <c r="B12" s="66" t="s">
        <v>19</v>
      </c>
      <c r="C12" s="66">
        <v>1.0</v>
      </c>
      <c r="D12" s="98" t="s">
        <v>530</v>
      </c>
      <c r="E12" s="99">
        <v>0.0</v>
      </c>
      <c r="F12" s="98" t="s">
        <v>534</v>
      </c>
      <c r="G12" s="92">
        <v>0.0</v>
      </c>
      <c r="H12" s="94" t="s">
        <v>520</v>
      </c>
      <c r="I12" s="64"/>
    </row>
    <row r="13">
      <c r="A13" s="64"/>
      <c r="B13" s="92" t="s">
        <v>535</v>
      </c>
      <c r="C13" s="92">
        <v>1.0</v>
      </c>
      <c r="D13" s="101"/>
      <c r="E13" s="96">
        <v>0.0</v>
      </c>
      <c r="F13" s="94" t="s">
        <v>520</v>
      </c>
      <c r="G13" s="92">
        <v>0.0</v>
      </c>
      <c r="H13" s="94" t="s">
        <v>520</v>
      </c>
      <c r="I13" s="92" t="s">
        <v>536</v>
      </c>
    </row>
    <row r="14">
      <c r="A14" s="64"/>
      <c r="B14" s="92" t="s">
        <v>510</v>
      </c>
      <c r="C14" s="66">
        <v>0.0</v>
      </c>
      <c r="D14" s="98" t="s">
        <v>520</v>
      </c>
      <c r="E14" s="92">
        <v>1.0</v>
      </c>
      <c r="F14" s="94" t="s">
        <v>537</v>
      </c>
      <c r="G14" s="92">
        <v>0.0</v>
      </c>
      <c r="H14" s="94" t="s">
        <v>520</v>
      </c>
      <c r="I14" s="97"/>
    </row>
    <row r="15">
      <c r="A15" s="64"/>
      <c r="B15" s="92" t="s">
        <v>7</v>
      </c>
      <c r="C15" s="92">
        <v>0.0</v>
      </c>
      <c r="D15" s="94" t="s">
        <v>520</v>
      </c>
      <c r="E15" s="96">
        <v>1.0</v>
      </c>
      <c r="F15" s="94" t="s">
        <v>538</v>
      </c>
      <c r="G15" s="92">
        <v>0.0</v>
      </c>
      <c r="H15" s="94" t="s">
        <v>520</v>
      </c>
      <c r="I15" s="97"/>
    </row>
    <row r="16">
      <c r="A16" s="64"/>
      <c r="B16" s="92" t="s">
        <v>125</v>
      </c>
      <c r="C16" s="92">
        <v>0.0</v>
      </c>
      <c r="D16" s="94" t="s">
        <v>520</v>
      </c>
      <c r="E16" s="96">
        <v>1.0</v>
      </c>
      <c r="F16" s="94" t="s">
        <v>539</v>
      </c>
      <c r="G16" s="92">
        <v>0.0</v>
      </c>
      <c r="H16" s="94" t="s">
        <v>520</v>
      </c>
      <c r="I16" s="92" t="s">
        <v>523</v>
      </c>
    </row>
    <row r="17">
      <c r="A17" s="64"/>
      <c r="B17" s="92" t="s">
        <v>8</v>
      </c>
      <c r="C17" s="92">
        <v>0.0</v>
      </c>
      <c r="D17" s="94" t="s">
        <v>520</v>
      </c>
      <c r="E17" s="96">
        <v>1.0</v>
      </c>
      <c r="F17" s="94" t="s">
        <v>540</v>
      </c>
      <c r="G17" s="92">
        <v>0.0</v>
      </c>
      <c r="H17" s="94" t="s">
        <v>520</v>
      </c>
      <c r="I17" s="97"/>
    </row>
    <row r="18">
      <c r="A18" s="64"/>
      <c r="B18" s="92" t="s">
        <v>11</v>
      </c>
      <c r="C18" s="92">
        <v>0.0</v>
      </c>
      <c r="D18" s="94" t="s">
        <v>520</v>
      </c>
      <c r="E18" s="92">
        <v>1.0</v>
      </c>
      <c r="F18" s="92" t="s">
        <v>541</v>
      </c>
      <c r="G18" s="92">
        <v>0.0</v>
      </c>
      <c r="H18" s="94" t="s">
        <v>520</v>
      </c>
      <c r="I18" s="92" t="s">
        <v>542</v>
      </c>
    </row>
    <row r="19">
      <c r="A19" s="64"/>
      <c r="B19" s="92" t="s">
        <v>140</v>
      </c>
      <c r="C19" s="92">
        <v>0.0</v>
      </c>
      <c r="D19" s="94" t="s">
        <v>520</v>
      </c>
      <c r="E19" s="96">
        <v>0.0</v>
      </c>
      <c r="F19" s="94" t="s">
        <v>520</v>
      </c>
      <c r="G19" s="92">
        <v>1.0</v>
      </c>
      <c r="H19" s="94" t="s">
        <v>543</v>
      </c>
      <c r="I19" s="97"/>
    </row>
    <row r="20">
      <c r="A20" s="64"/>
      <c r="B20" s="92" t="s">
        <v>544</v>
      </c>
      <c r="C20" s="97"/>
      <c r="D20" s="101"/>
      <c r="E20" s="97"/>
      <c r="F20" s="97"/>
      <c r="G20" s="97"/>
      <c r="H20" s="97"/>
      <c r="I20" s="97"/>
    </row>
    <row r="21">
      <c r="A21" s="64"/>
      <c r="B21" s="92" t="s">
        <v>10</v>
      </c>
      <c r="C21" s="97"/>
      <c r="D21" s="101"/>
      <c r="E21" s="103"/>
      <c r="F21" s="101"/>
      <c r="G21" s="97"/>
      <c r="H21" s="97"/>
      <c r="I21" s="64"/>
    </row>
    <row r="22">
      <c r="A22" s="64"/>
      <c r="B22" s="72" t="s">
        <v>545</v>
      </c>
      <c r="C22" s="105">
        <f>SUM(C6:C21)</f>
        <v>9</v>
      </c>
      <c r="D22" s="106"/>
      <c r="E22" s="105">
        <f>SUM(E6:E21)</f>
        <v>5</v>
      </c>
      <c r="F22" s="64"/>
      <c r="G22" s="107">
        <f>SUM(G6:G21)</f>
        <v>1</v>
      </c>
      <c r="H22" s="97"/>
      <c r="I22" s="64"/>
    </row>
    <row r="23">
      <c r="A23" s="64"/>
      <c r="B23" s="64"/>
      <c r="C23" s="64"/>
      <c r="D23" s="64"/>
      <c r="E23" s="64"/>
      <c r="F23" s="64"/>
      <c r="G23" s="64"/>
      <c r="H23" s="64"/>
      <c r="I23" s="64"/>
    </row>
    <row r="24">
      <c r="A24" s="64"/>
      <c r="B24" s="64"/>
      <c r="C24" s="64"/>
      <c r="D24" s="64"/>
      <c r="E24" s="64"/>
      <c r="F24" s="64"/>
      <c r="G24" s="64"/>
      <c r="H24" s="64"/>
      <c r="I24" s="64"/>
    </row>
  </sheetData>
  <mergeCells count="2">
    <mergeCell ref="A1:K1"/>
    <mergeCell ref="B3:F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7" t="s">
        <v>507</v>
      </c>
      <c r="B1" s="40"/>
      <c r="C1" s="87" t="s">
        <v>137</v>
      </c>
      <c r="D1" s="87" t="s">
        <v>100</v>
      </c>
      <c r="E1" s="87" t="s">
        <v>125</v>
      </c>
      <c r="F1" s="87" t="s">
        <v>508</v>
      </c>
      <c r="G1" s="87" t="s">
        <v>509</v>
      </c>
      <c r="H1" s="87" t="s">
        <v>510</v>
      </c>
      <c r="I1" s="87" t="s">
        <v>511</v>
      </c>
      <c r="J1" s="87" t="s">
        <v>11</v>
      </c>
      <c r="K1" s="40"/>
      <c r="L1" s="40"/>
      <c r="M1" s="40"/>
    </row>
    <row r="2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40"/>
    </row>
    <row r="3">
      <c r="A3" s="40" t="s">
        <v>514</v>
      </c>
      <c r="B3" s="40" t="s">
        <v>515</v>
      </c>
      <c r="C3" s="91" t="s">
        <v>126</v>
      </c>
      <c r="D3" s="91" t="s">
        <v>126</v>
      </c>
      <c r="E3" s="93" t="s">
        <v>516</v>
      </c>
      <c r="F3" s="91" t="s">
        <v>126</v>
      </c>
      <c r="G3" s="95" t="s">
        <v>179</v>
      </c>
      <c r="H3" s="91" t="s">
        <v>126</v>
      </c>
      <c r="I3" s="91" t="s">
        <v>126</v>
      </c>
      <c r="J3" s="91" t="s">
        <v>126</v>
      </c>
      <c r="K3" s="40"/>
      <c r="L3" s="40"/>
      <c r="M3" s="40"/>
    </row>
    <row r="4">
      <c r="A4" s="40" t="s">
        <v>518</v>
      </c>
      <c r="B4" s="40" t="s">
        <v>519</v>
      </c>
      <c r="C4" s="43">
        <v>3.0</v>
      </c>
      <c r="D4" s="43">
        <v>2.0</v>
      </c>
      <c r="E4" s="43">
        <v>3.0</v>
      </c>
      <c r="F4" s="43">
        <v>5.0</v>
      </c>
      <c r="G4" s="43">
        <v>3.0</v>
      </c>
      <c r="H4" s="43">
        <v>2.0</v>
      </c>
      <c r="I4" s="43">
        <v>3.0</v>
      </c>
      <c r="J4" s="43">
        <v>4.0</v>
      </c>
      <c r="K4" s="43">
        <f>SUM(C4:J4)/8</f>
        <v>3.125</v>
      </c>
      <c r="L4" s="43">
        <f>STDEV(C4:J4)</f>
        <v>0.991031209</v>
      </c>
      <c r="M4" s="40"/>
    </row>
    <row r="5">
      <c r="A5" s="40" t="s">
        <v>531</v>
      </c>
      <c r="B5" s="40" t="s">
        <v>532</v>
      </c>
      <c r="C5" s="91" t="s">
        <v>533</v>
      </c>
      <c r="D5" s="91" t="s">
        <v>533</v>
      </c>
      <c r="E5" s="91" t="s">
        <v>533</v>
      </c>
      <c r="F5" s="91" t="s">
        <v>533</v>
      </c>
      <c r="G5" s="91" t="s">
        <v>533</v>
      </c>
      <c r="H5" s="91" t="s">
        <v>533</v>
      </c>
      <c r="I5" s="91" t="s">
        <v>533</v>
      </c>
      <c r="J5" s="91" t="s">
        <v>533</v>
      </c>
      <c r="K5" s="40"/>
      <c r="L5" s="40"/>
      <c r="M5" s="40"/>
    </row>
    <row r="6">
      <c r="A6" s="100"/>
      <c r="B6" s="100"/>
      <c r="C6" s="102">
        <v>1.0</v>
      </c>
      <c r="D6" s="102">
        <v>1.0</v>
      </c>
      <c r="E6" s="102">
        <v>0.0</v>
      </c>
      <c r="F6" s="102">
        <v>1.0</v>
      </c>
      <c r="G6" s="102">
        <v>0.0</v>
      </c>
      <c r="H6" s="102">
        <v>1.0</v>
      </c>
      <c r="I6" s="102">
        <v>1.0</v>
      </c>
      <c r="J6" s="102">
        <v>1.0</v>
      </c>
      <c r="K6" s="104">
        <f>SUM(C6:J6)</f>
        <v>6</v>
      </c>
      <c r="L6" s="104">
        <f>(K6/8)*100 </f>
        <v>75</v>
      </c>
      <c r="M6" s="40"/>
    </row>
    <row r="7">
      <c r="A7" s="40"/>
      <c r="B7" s="40" t="s">
        <v>546</v>
      </c>
      <c r="C7" s="95" t="s">
        <v>179</v>
      </c>
      <c r="D7" s="95" t="s">
        <v>179</v>
      </c>
      <c r="E7" s="95" t="s">
        <v>179</v>
      </c>
      <c r="F7" s="95" t="s">
        <v>179</v>
      </c>
      <c r="G7" s="91" t="s">
        <v>126</v>
      </c>
      <c r="H7" s="95" t="s">
        <v>179</v>
      </c>
      <c r="I7" s="95" t="s">
        <v>179</v>
      </c>
      <c r="J7" s="95" t="s">
        <v>179</v>
      </c>
      <c r="K7" s="40"/>
      <c r="L7" s="40"/>
      <c r="M7" s="40"/>
    </row>
    <row r="8">
      <c r="A8" s="40"/>
      <c r="B8" s="40" t="s">
        <v>547</v>
      </c>
      <c r="C8" s="43">
        <v>4.0</v>
      </c>
      <c r="D8" s="43">
        <v>3.0</v>
      </c>
      <c r="E8" s="43">
        <v>2.0</v>
      </c>
      <c r="F8" s="43">
        <v>3.0</v>
      </c>
      <c r="G8" s="43">
        <v>2.0</v>
      </c>
      <c r="H8" s="43">
        <v>3.0</v>
      </c>
      <c r="I8" s="43">
        <v>2.0</v>
      </c>
      <c r="J8" s="43">
        <v>2.0</v>
      </c>
      <c r="K8" s="43">
        <f>SUM(C8:J8)/8</f>
        <v>2.625</v>
      </c>
      <c r="L8" s="43">
        <f>STDEV(C8:J8)</f>
        <v>0.7440238091</v>
      </c>
      <c r="M8" s="40"/>
    </row>
    <row r="9">
      <c r="A9" s="40"/>
      <c r="B9" s="40" t="s">
        <v>548</v>
      </c>
      <c r="C9" s="95" t="s">
        <v>524</v>
      </c>
      <c r="D9" s="95" t="s">
        <v>524</v>
      </c>
      <c r="E9" s="95" t="s">
        <v>524</v>
      </c>
      <c r="F9" s="95" t="s">
        <v>524</v>
      </c>
      <c r="G9" s="95" t="s">
        <v>524</v>
      </c>
      <c r="H9" s="95" t="s">
        <v>524</v>
      </c>
      <c r="I9" s="95" t="s">
        <v>524</v>
      </c>
      <c r="J9" s="95" t="s">
        <v>524</v>
      </c>
      <c r="K9" s="40"/>
      <c r="L9" s="40"/>
      <c r="M9" s="40"/>
    </row>
    <row r="10">
      <c r="A10" s="100"/>
      <c r="B10" s="100"/>
      <c r="C10" s="102">
        <v>1.0</v>
      </c>
      <c r="D10" s="102">
        <v>1.0</v>
      </c>
      <c r="E10" s="102">
        <v>1.0</v>
      </c>
      <c r="F10" s="102">
        <v>1.0</v>
      </c>
      <c r="G10" s="102">
        <v>0.0</v>
      </c>
      <c r="H10" s="102">
        <v>1.0</v>
      </c>
      <c r="I10" s="102">
        <v>1.0</v>
      </c>
      <c r="J10" s="102">
        <v>1.0</v>
      </c>
      <c r="K10" s="104">
        <f t="shared" ref="K10:K11" si="1">SUM(C10:J10)</f>
        <v>7</v>
      </c>
      <c r="L10" s="104">
        <f>(K10/8)*100 </f>
        <v>87.5</v>
      </c>
      <c r="M10" s="40"/>
    </row>
    <row r="11">
      <c r="A11" s="89"/>
      <c r="B11" s="89"/>
      <c r="C11" s="108">
        <v>2.0</v>
      </c>
      <c r="D11" s="108">
        <v>2.0</v>
      </c>
      <c r="E11" s="108">
        <v>1.0</v>
      </c>
      <c r="F11" s="108">
        <v>2.0</v>
      </c>
      <c r="G11" s="108">
        <v>0.0</v>
      </c>
      <c r="H11" s="108">
        <v>2.0</v>
      </c>
      <c r="I11" s="108">
        <v>2.0</v>
      </c>
      <c r="J11" s="108">
        <v>2.0</v>
      </c>
      <c r="K11" s="108">
        <f t="shared" si="1"/>
        <v>13</v>
      </c>
      <c r="L11" s="108">
        <f>(K11/16)*100 </f>
        <v>81.25</v>
      </c>
      <c r="M11" s="40"/>
    </row>
    <row r="12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40"/>
    </row>
    <row r="13">
      <c r="A13" s="40" t="s">
        <v>549</v>
      </c>
      <c r="B13" s="40" t="s">
        <v>550</v>
      </c>
      <c r="C13" s="91" t="s">
        <v>126</v>
      </c>
      <c r="D13" s="95" t="s">
        <v>179</v>
      </c>
      <c r="E13" s="91" t="s">
        <v>126</v>
      </c>
      <c r="F13" s="91" t="s">
        <v>126</v>
      </c>
      <c r="G13" s="95" t="s">
        <v>179</v>
      </c>
      <c r="H13" s="91" t="s">
        <v>126</v>
      </c>
      <c r="I13" s="91" t="s">
        <v>126</v>
      </c>
      <c r="J13" s="91" t="s">
        <v>126</v>
      </c>
      <c r="K13" s="40"/>
      <c r="L13" s="40"/>
      <c r="M13" s="40"/>
    </row>
    <row r="14">
      <c r="A14" s="40" t="s">
        <v>551</v>
      </c>
      <c r="B14" s="40" t="s">
        <v>519</v>
      </c>
      <c r="C14" s="43">
        <v>1.0</v>
      </c>
      <c r="D14" s="43">
        <v>1.0</v>
      </c>
      <c r="E14" s="43">
        <v>2.0</v>
      </c>
      <c r="F14" s="43">
        <v>4.0</v>
      </c>
      <c r="G14" s="43">
        <v>3.0</v>
      </c>
      <c r="H14" s="43">
        <v>2.0</v>
      </c>
      <c r="I14" s="43">
        <v>3.0</v>
      </c>
      <c r="J14" s="43">
        <v>2.0</v>
      </c>
      <c r="K14" s="43">
        <f>SUM(C14:J14)/8</f>
        <v>2.25</v>
      </c>
      <c r="L14" s="43">
        <f>STDEV(C14:J14)</f>
        <v>1.035098339</v>
      </c>
      <c r="M14" s="40"/>
    </row>
    <row r="15">
      <c r="A15" s="40"/>
      <c r="B15" s="40" t="s">
        <v>532</v>
      </c>
      <c r="C15" s="91" t="s">
        <v>552</v>
      </c>
      <c r="D15" s="91" t="s">
        <v>552</v>
      </c>
      <c r="E15" s="91" t="s">
        <v>552</v>
      </c>
      <c r="F15" s="91" t="s">
        <v>552</v>
      </c>
      <c r="G15" s="91" t="s">
        <v>552</v>
      </c>
      <c r="H15" s="91" t="s">
        <v>552</v>
      </c>
      <c r="I15" s="91" t="s">
        <v>552</v>
      </c>
      <c r="J15" s="91" t="s">
        <v>552</v>
      </c>
      <c r="K15" s="40"/>
      <c r="L15" s="40"/>
      <c r="M15" s="40"/>
    </row>
    <row r="16">
      <c r="A16" s="100"/>
      <c r="B16" s="100"/>
      <c r="C16" s="102">
        <v>1.0</v>
      </c>
      <c r="D16" s="102">
        <v>0.0</v>
      </c>
      <c r="E16" s="102">
        <v>1.0</v>
      </c>
      <c r="F16" s="102">
        <v>1.0</v>
      </c>
      <c r="G16" s="102">
        <v>0.0</v>
      </c>
      <c r="H16" s="102">
        <v>1.0</v>
      </c>
      <c r="I16" s="102">
        <v>1.0</v>
      </c>
      <c r="J16" s="102">
        <v>1.0</v>
      </c>
      <c r="K16" s="104">
        <f>SUM(C16:J16)</f>
        <v>6</v>
      </c>
      <c r="L16" s="104">
        <f>(K16/8)*100 </f>
        <v>75</v>
      </c>
      <c r="M16" s="40"/>
    </row>
    <row r="17">
      <c r="A17" s="40"/>
      <c r="B17" s="40" t="s">
        <v>553</v>
      </c>
      <c r="C17" s="91" t="s">
        <v>126</v>
      </c>
      <c r="D17" s="93" t="s">
        <v>516</v>
      </c>
      <c r="E17" s="91" t="s">
        <v>126</v>
      </c>
      <c r="F17" s="93" t="s">
        <v>516</v>
      </c>
      <c r="G17" s="91" t="s">
        <v>126</v>
      </c>
      <c r="H17" s="91" t="s">
        <v>126</v>
      </c>
      <c r="I17" s="91" t="s">
        <v>126</v>
      </c>
      <c r="J17" s="91" t="s">
        <v>126</v>
      </c>
      <c r="K17" s="40"/>
      <c r="L17" s="40"/>
      <c r="M17" s="40"/>
    </row>
    <row r="18">
      <c r="A18" s="40"/>
      <c r="B18" s="40" t="s">
        <v>547</v>
      </c>
      <c r="C18" s="43">
        <v>2.0</v>
      </c>
      <c r="D18" s="43">
        <v>2.0</v>
      </c>
      <c r="E18" s="43">
        <v>3.0</v>
      </c>
      <c r="F18" s="43">
        <v>5.0</v>
      </c>
      <c r="G18" s="43">
        <v>3.0</v>
      </c>
      <c r="H18" s="43">
        <v>2.0</v>
      </c>
      <c r="I18" s="43">
        <v>5.0</v>
      </c>
      <c r="J18" s="43">
        <v>4.0</v>
      </c>
      <c r="K18" s="43">
        <f>SUM(C18:J18)/8</f>
        <v>3.25</v>
      </c>
      <c r="L18" s="43">
        <f>STDEV(C18:J18)</f>
        <v>1.281739889</v>
      </c>
      <c r="M18" s="40"/>
    </row>
    <row r="19">
      <c r="A19" s="40"/>
      <c r="B19" s="40" t="s">
        <v>548</v>
      </c>
      <c r="C19" s="91" t="s">
        <v>533</v>
      </c>
      <c r="D19" s="91" t="s">
        <v>533</v>
      </c>
      <c r="E19" s="91" t="s">
        <v>533</v>
      </c>
      <c r="F19" s="91" t="s">
        <v>533</v>
      </c>
      <c r="G19" s="91" t="s">
        <v>533</v>
      </c>
      <c r="H19" s="91" t="s">
        <v>533</v>
      </c>
      <c r="I19" s="91" t="s">
        <v>533</v>
      </c>
      <c r="J19" s="91" t="s">
        <v>533</v>
      </c>
      <c r="K19" s="40"/>
      <c r="L19" s="40"/>
      <c r="M19" s="40"/>
    </row>
    <row r="20">
      <c r="A20" s="100"/>
      <c r="B20" s="100"/>
      <c r="C20" s="102">
        <v>1.0</v>
      </c>
      <c r="D20" s="102">
        <v>0.0</v>
      </c>
      <c r="E20" s="102">
        <v>1.0</v>
      </c>
      <c r="F20" s="102">
        <v>0.0</v>
      </c>
      <c r="G20" s="102">
        <v>1.0</v>
      </c>
      <c r="H20" s="102">
        <v>1.0</v>
      </c>
      <c r="I20" s="102">
        <v>1.0</v>
      </c>
      <c r="J20" s="102">
        <v>1.0</v>
      </c>
      <c r="K20" s="104">
        <f t="shared" ref="K20:K21" si="2">SUM(C20:J20)</f>
        <v>6</v>
      </c>
      <c r="L20" s="104">
        <f>(K20/8)*100 </f>
        <v>75</v>
      </c>
      <c r="M20" s="40"/>
    </row>
    <row r="21">
      <c r="A21" s="89"/>
      <c r="B21" s="89"/>
      <c r="C21" s="108">
        <v>2.0</v>
      </c>
      <c r="D21" s="108">
        <v>0.0</v>
      </c>
      <c r="E21" s="108">
        <v>2.0</v>
      </c>
      <c r="F21" s="108">
        <v>1.0</v>
      </c>
      <c r="G21" s="108">
        <v>1.0</v>
      </c>
      <c r="H21" s="108">
        <v>2.0</v>
      </c>
      <c r="I21" s="108">
        <v>2.0</v>
      </c>
      <c r="J21" s="108">
        <v>2.0</v>
      </c>
      <c r="K21" s="108">
        <f t="shared" si="2"/>
        <v>12</v>
      </c>
      <c r="L21" s="108">
        <f>(K21/16)*100 </f>
        <v>75</v>
      </c>
      <c r="M21" s="40"/>
    </row>
    <row r="22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40"/>
    </row>
    <row r="23">
      <c r="A23" s="40" t="s">
        <v>554</v>
      </c>
      <c r="B23" s="40" t="s">
        <v>555</v>
      </c>
      <c r="C23" s="95" t="s">
        <v>179</v>
      </c>
      <c r="D23" s="91" t="s">
        <v>126</v>
      </c>
      <c r="E23" s="95" t="s">
        <v>179</v>
      </c>
      <c r="F23" s="95" t="s">
        <v>179</v>
      </c>
      <c r="G23" s="95" t="s">
        <v>179</v>
      </c>
      <c r="H23" s="95" t="s">
        <v>179</v>
      </c>
      <c r="I23" s="95" t="s">
        <v>179</v>
      </c>
      <c r="J23" s="91" t="s">
        <v>126</v>
      </c>
      <c r="K23" s="40"/>
      <c r="L23" s="40"/>
      <c r="M23" s="40"/>
    </row>
    <row r="24">
      <c r="A24" s="40" t="s">
        <v>556</v>
      </c>
      <c r="B24" s="40" t="s">
        <v>519</v>
      </c>
      <c r="C24" s="43">
        <v>3.0</v>
      </c>
      <c r="D24" s="43">
        <v>1.0</v>
      </c>
      <c r="E24" s="43">
        <v>1.0</v>
      </c>
      <c r="F24" s="43">
        <v>4.0</v>
      </c>
      <c r="G24" s="43">
        <v>4.0</v>
      </c>
      <c r="H24" s="43">
        <v>1.0</v>
      </c>
      <c r="I24" s="43">
        <v>2.0</v>
      </c>
      <c r="J24" s="43">
        <v>4.0</v>
      </c>
      <c r="K24" s="43">
        <f>SUM(C24:J24)/8</f>
        <v>2.5</v>
      </c>
      <c r="L24" s="43">
        <f>STDEV(C24:J24)</f>
        <v>1.414213562</v>
      </c>
      <c r="M24" s="40"/>
    </row>
    <row r="25">
      <c r="A25" s="40"/>
      <c r="B25" s="40" t="s">
        <v>532</v>
      </c>
      <c r="C25" s="95" t="s">
        <v>557</v>
      </c>
      <c r="D25" s="95" t="s">
        <v>557</v>
      </c>
      <c r="E25" s="95" t="s">
        <v>557</v>
      </c>
      <c r="F25" s="95" t="s">
        <v>557</v>
      </c>
      <c r="G25" s="95" t="s">
        <v>557</v>
      </c>
      <c r="H25" s="95" t="s">
        <v>557</v>
      </c>
      <c r="I25" s="95" t="s">
        <v>557</v>
      </c>
      <c r="J25" s="95" t="s">
        <v>557</v>
      </c>
      <c r="K25" s="40"/>
      <c r="L25" s="40"/>
      <c r="M25" s="40"/>
    </row>
    <row r="26">
      <c r="A26" s="100"/>
      <c r="B26" s="100"/>
      <c r="C26" s="102">
        <v>1.0</v>
      </c>
      <c r="D26" s="102">
        <v>0.0</v>
      </c>
      <c r="E26" s="102">
        <v>1.0</v>
      </c>
      <c r="F26" s="102">
        <v>1.0</v>
      </c>
      <c r="G26" s="102">
        <v>1.0</v>
      </c>
      <c r="H26" s="102">
        <v>1.0</v>
      </c>
      <c r="I26" s="102">
        <v>1.0</v>
      </c>
      <c r="J26" s="102">
        <v>0.0</v>
      </c>
      <c r="K26" s="104">
        <f>SUM(C26:J26)</f>
        <v>6</v>
      </c>
      <c r="L26" s="104">
        <f>(K26/8)*100 </f>
        <v>75</v>
      </c>
      <c r="M26" s="40"/>
    </row>
    <row r="27">
      <c r="A27" s="40"/>
      <c r="B27" s="40" t="s">
        <v>562</v>
      </c>
      <c r="C27" s="91" t="s">
        <v>126</v>
      </c>
      <c r="D27" s="91" t="s">
        <v>126</v>
      </c>
      <c r="E27" s="95" t="s">
        <v>179</v>
      </c>
      <c r="F27" s="95" t="s">
        <v>179</v>
      </c>
      <c r="G27" s="95" t="s">
        <v>179</v>
      </c>
      <c r="H27" s="93" t="s">
        <v>516</v>
      </c>
      <c r="I27" s="93" t="s">
        <v>516</v>
      </c>
      <c r="J27" s="91" t="s">
        <v>126</v>
      </c>
      <c r="K27" s="40"/>
      <c r="L27" s="40"/>
      <c r="M27" s="40"/>
    </row>
    <row r="28">
      <c r="A28" s="40"/>
      <c r="B28" s="40" t="s">
        <v>547</v>
      </c>
      <c r="C28" s="43">
        <v>2.0</v>
      </c>
      <c r="D28" s="43">
        <v>1.0</v>
      </c>
      <c r="E28" s="43">
        <v>2.0</v>
      </c>
      <c r="F28" s="43">
        <v>2.0</v>
      </c>
      <c r="G28" s="43">
        <v>5.0</v>
      </c>
      <c r="H28" s="43">
        <v>3.0</v>
      </c>
      <c r="I28" s="43">
        <v>1.0</v>
      </c>
      <c r="J28" s="43">
        <v>3.0</v>
      </c>
      <c r="K28" s="43">
        <f>SUM(C28:J28)/8</f>
        <v>2.375</v>
      </c>
      <c r="L28" s="43">
        <f>STDEV(C28:J28)</f>
        <v>1.302470181</v>
      </c>
      <c r="M28" s="40"/>
    </row>
    <row r="29">
      <c r="A29" s="40"/>
      <c r="B29" s="40" t="s">
        <v>548</v>
      </c>
      <c r="C29" s="93" t="s">
        <v>516</v>
      </c>
      <c r="D29" s="93" t="s">
        <v>516</v>
      </c>
      <c r="E29" s="93" t="s">
        <v>516</v>
      </c>
      <c r="F29" s="93" t="s">
        <v>516</v>
      </c>
      <c r="G29" s="93" t="s">
        <v>516</v>
      </c>
      <c r="H29" s="93" t="s">
        <v>516</v>
      </c>
      <c r="I29" s="93" t="s">
        <v>516</v>
      </c>
      <c r="J29" s="93" t="s">
        <v>516</v>
      </c>
      <c r="K29" s="40"/>
      <c r="L29" s="40"/>
      <c r="M29" s="40"/>
    </row>
    <row r="30">
      <c r="A30" s="100"/>
      <c r="B30" s="100"/>
      <c r="C30" s="102">
        <v>0.0</v>
      </c>
      <c r="D30" s="102">
        <v>0.0</v>
      </c>
      <c r="E30" s="102">
        <v>0.0</v>
      </c>
      <c r="F30" s="102">
        <v>0.0</v>
      </c>
      <c r="G30" s="102">
        <v>0.0</v>
      </c>
      <c r="H30" s="102">
        <v>1.0</v>
      </c>
      <c r="I30" s="102">
        <v>1.0</v>
      </c>
      <c r="J30" s="102">
        <v>0.0</v>
      </c>
      <c r="K30" s="104">
        <f t="shared" ref="K30:K31" si="3">SUM(C30:J30)</f>
        <v>2</v>
      </c>
      <c r="L30" s="104">
        <f>(K30/8)*100 </f>
        <v>25</v>
      </c>
      <c r="M30" s="40"/>
    </row>
    <row r="31">
      <c r="A31" s="89"/>
      <c r="B31" s="89"/>
      <c r="C31" s="108">
        <v>1.0</v>
      </c>
      <c r="D31" s="108">
        <v>0.0</v>
      </c>
      <c r="E31" s="108">
        <v>1.0</v>
      </c>
      <c r="F31" s="108">
        <v>1.0</v>
      </c>
      <c r="G31" s="108">
        <v>1.0</v>
      </c>
      <c r="H31" s="108">
        <v>2.0</v>
      </c>
      <c r="I31" s="108">
        <v>2.0</v>
      </c>
      <c r="J31" s="108">
        <v>0.0</v>
      </c>
      <c r="K31" s="108">
        <f t="shared" si="3"/>
        <v>8</v>
      </c>
      <c r="L31" s="108">
        <f>(K31/16)*100 </f>
        <v>50</v>
      </c>
      <c r="M31" s="40"/>
    </row>
    <row r="32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40"/>
    </row>
    <row r="33">
      <c r="A33" s="40" t="s">
        <v>567</v>
      </c>
      <c r="B33" s="40" t="s">
        <v>568</v>
      </c>
      <c r="C33" s="95" t="s">
        <v>179</v>
      </c>
      <c r="D33" s="95" t="s">
        <v>179</v>
      </c>
      <c r="E33" s="95" t="s">
        <v>179</v>
      </c>
      <c r="F33" s="95" t="s">
        <v>179</v>
      </c>
      <c r="G33" s="91" t="s">
        <v>126</v>
      </c>
      <c r="H33" s="95" t="s">
        <v>179</v>
      </c>
      <c r="I33" s="95" t="s">
        <v>179</v>
      </c>
      <c r="J33" s="95" t="s">
        <v>179</v>
      </c>
      <c r="K33" s="40"/>
      <c r="L33" s="40"/>
      <c r="M33" s="40"/>
    </row>
    <row r="34">
      <c r="A34" s="40" t="s">
        <v>569</v>
      </c>
      <c r="B34" s="40" t="s">
        <v>519</v>
      </c>
      <c r="C34" s="43">
        <v>2.0</v>
      </c>
      <c r="D34" s="43">
        <v>4.0</v>
      </c>
      <c r="E34" s="43">
        <v>1.0</v>
      </c>
      <c r="F34" s="43">
        <v>2.0</v>
      </c>
      <c r="G34" s="43">
        <v>2.0</v>
      </c>
      <c r="H34" s="43">
        <v>4.0</v>
      </c>
      <c r="I34" s="43">
        <v>2.0</v>
      </c>
      <c r="J34" s="43">
        <v>2.0</v>
      </c>
      <c r="K34" s="43">
        <f>SUM(C34:J34)/8</f>
        <v>2.375</v>
      </c>
      <c r="L34" s="43">
        <f>STDEV(C34:J34)</f>
        <v>1.060660172</v>
      </c>
      <c r="M34" s="40"/>
    </row>
    <row r="35">
      <c r="A35" s="40"/>
      <c r="B35" s="40" t="s">
        <v>532</v>
      </c>
      <c r="C35" s="95" t="s">
        <v>528</v>
      </c>
      <c r="D35" s="95" t="s">
        <v>528</v>
      </c>
      <c r="E35" s="95" t="s">
        <v>528</v>
      </c>
      <c r="F35" s="95" t="s">
        <v>528</v>
      </c>
      <c r="G35" s="95" t="s">
        <v>528</v>
      </c>
      <c r="H35" s="95" t="s">
        <v>528</v>
      </c>
      <c r="I35" s="95" t="s">
        <v>528</v>
      </c>
      <c r="J35" s="95" t="s">
        <v>528</v>
      </c>
      <c r="K35" s="40"/>
      <c r="L35" s="40"/>
      <c r="M35" s="40"/>
    </row>
    <row r="36">
      <c r="A36" s="100"/>
      <c r="B36" s="100"/>
      <c r="C36" s="102">
        <v>1.0</v>
      </c>
      <c r="D36" s="102">
        <v>1.0</v>
      </c>
      <c r="E36" s="102">
        <v>1.0</v>
      </c>
      <c r="F36" s="102">
        <v>1.0</v>
      </c>
      <c r="G36" s="102">
        <v>0.0</v>
      </c>
      <c r="H36" s="102">
        <v>1.0</v>
      </c>
      <c r="I36" s="102">
        <v>1.0</v>
      </c>
      <c r="J36" s="102">
        <v>1.0</v>
      </c>
      <c r="K36" s="104">
        <f>SUM(C36:J36)</f>
        <v>7</v>
      </c>
      <c r="L36" s="104">
        <f>(K36/8)*100 </f>
        <v>87.5</v>
      </c>
      <c r="M36" s="40"/>
    </row>
    <row r="37">
      <c r="A37" s="40"/>
      <c r="B37" s="40" t="s">
        <v>570</v>
      </c>
      <c r="C37" s="91" t="s">
        <v>126</v>
      </c>
      <c r="D37" s="95" t="s">
        <v>179</v>
      </c>
      <c r="E37" s="91" t="s">
        <v>126</v>
      </c>
      <c r="F37" s="91" t="s">
        <v>126</v>
      </c>
      <c r="G37" s="93" t="s">
        <v>516</v>
      </c>
      <c r="H37" s="91" t="s">
        <v>126</v>
      </c>
      <c r="I37" s="91" t="s">
        <v>126</v>
      </c>
      <c r="J37" s="91" t="s">
        <v>126</v>
      </c>
      <c r="K37" s="40"/>
      <c r="L37" s="40"/>
      <c r="M37" s="40"/>
    </row>
    <row r="38">
      <c r="A38" s="40"/>
      <c r="B38" s="40" t="s">
        <v>547</v>
      </c>
      <c r="C38" s="43">
        <v>3.0</v>
      </c>
      <c r="D38" s="43">
        <v>1.0</v>
      </c>
      <c r="E38" s="43">
        <v>2.0</v>
      </c>
      <c r="F38" s="43">
        <v>4.0</v>
      </c>
      <c r="G38" s="43">
        <v>3.0</v>
      </c>
      <c r="H38" s="43">
        <v>3.0</v>
      </c>
      <c r="I38" s="43">
        <v>2.0</v>
      </c>
      <c r="J38" s="43">
        <v>4.0</v>
      </c>
      <c r="K38" s="43">
        <f>SUM(C38:J38)/8</f>
        <v>2.75</v>
      </c>
      <c r="L38" s="43">
        <f>STDEV(C38:J38)</f>
        <v>1.035098339</v>
      </c>
      <c r="M38" s="40"/>
    </row>
    <row r="39">
      <c r="A39" s="40"/>
      <c r="B39" s="40" t="s">
        <v>548</v>
      </c>
      <c r="C39" s="114" t="s">
        <v>571</v>
      </c>
      <c r="D39" s="114" t="s">
        <v>571</v>
      </c>
      <c r="E39" s="114" t="s">
        <v>571</v>
      </c>
      <c r="F39" s="114" t="s">
        <v>571</v>
      </c>
      <c r="G39" s="114" t="s">
        <v>571</v>
      </c>
      <c r="H39" s="114" t="s">
        <v>571</v>
      </c>
      <c r="I39" s="114" t="s">
        <v>571</v>
      </c>
      <c r="J39" s="114" t="s">
        <v>571</v>
      </c>
      <c r="K39" s="40"/>
      <c r="L39" s="40"/>
      <c r="M39" s="40"/>
    </row>
    <row r="40">
      <c r="A40" s="100"/>
      <c r="B40" s="100"/>
      <c r="C40" s="102">
        <v>1.0</v>
      </c>
      <c r="D40" s="102">
        <v>0.0</v>
      </c>
      <c r="E40" s="102">
        <v>1.0</v>
      </c>
      <c r="F40" s="102">
        <v>1.0</v>
      </c>
      <c r="G40" s="102">
        <v>0.0</v>
      </c>
      <c r="H40" s="102">
        <v>1.0</v>
      </c>
      <c r="I40" s="102">
        <v>1.0</v>
      </c>
      <c r="J40" s="102">
        <v>1.0</v>
      </c>
      <c r="K40" s="104">
        <f t="shared" ref="K40:K41" si="4">SUM(C40:J40)</f>
        <v>6</v>
      </c>
      <c r="L40" s="104">
        <f>(K40/8)*100 </f>
        <v>75</v>
      </c>
      <c r="M40" s="40"/>
    </row>
    <row r="41">
      <c r="A41" s="89"/>
      <c r="B41" s="89"/>
      <c r="C41" s="108">
        <v>2.0</v>
      </c>
      <c r="D41" s="108">
        <v>1.0</v>
      </c>
      <c r="E41" s="108">
        <v>2.0</v>
      </c>
      <c r="F41" s="108">
        <v>2.0</v>
      </c>
      <c r="G41" s="108">
        <v>0.0</v>
      </c>
      <c r="H41" s="108">
        <v>2.0</v>
      </c>
      <c r="I41" s="108">
        <v>2.0</v>
      </c>
      <c r="J41" s="108">
        <v>2.0</v>
      </c>
      <c r="K41" s="108">
        <f t="shared" si="4"/>
        <v>13</v>
      </c>
      <c r="L41" s="108">
        <f>(K41/16)*100 </f>
        <v>81.25</v>
      </c>
      <c r="M41" s="40"/>
    </row>
    <row r="42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40"/>
    </row>
    <row r="43">
      <c r="A43" s="40" t="s">
        <v>572</v>
      </c>
      <c r="B43" s="40" t="s">
        <v>573</v>
      </c>
      <c r="C43" s="95" t="s">
        <v>179</v>
      </c>
      <c r="D43" s="95" t="s">
        <v>179</v>
      </c>
      <c r="E43" s="95" t="s">
        <v>179</v>
      </c>
      <c r="F43" s="95" t="s">
        <v>179</v>
      </c>
      <c r="G43" s="91" t="s">
        <v>126</v>
      </c>
      <c r="H43" s="95" t="s">
        <v>179</v>
      </c>
      <c r="I43" s="95" t="s">
        <v>179</v>
      </c>
      <c r="J43" s="95" t="s">
        <v>179</v>
      </c>
      <c r="K43" s="40"/>
      <c r="L43" s="40"/>
      <c r="M43" s="40"/>
    </row>
    <row r="44">
      <c r="A44" s="40" t="s">
        <v>574</v>
      </c>
      <c r="B44" s="40" t="s">
        <v>519</v>
      </c>
      <c r="C44" s="43">
        <v>3.0</v>
      </c>
      <c r="D44" s="43">
        <v>5.0</v>
      </c>
      <c r="E44" s="43">
        <v>3.0</v>
      </c>
      <c r="F44" s="43">
        <v>3.0</v>
      </c>
      <c r="G44" s="43">
        <v>1.0</v>
      </c>
      <c r="H44" s="43">
        <v>4.0</v>
      </c>
      <c r="I44" s="43">
        <v>4.0</v>
      </c>
      <c r="J44" s="43">
        <v>1.0</v>
      </c>
      <c r="K44" s="43">
        <f>SUM(C44:J44)/8</f>
        <v>3</v>
      </c>
      <c r="L44" s="43">
        <f>STDEV(C44:J44)</f>
        <v>1.414213562</v>
      </c>
      <c r="M44" s="40"/>
    </row>
    <row r="45">
      <c r="A45" s="40"/>
      <c r="B45" s="40" t="s">
        <v>532</v>
      </c>
      <c r="C45" s="95" t="s">
        <v>524</v>
      </c>
      <c r="D45" s="95" t="s">
        <v>524</v>
      </c>
      <c r="E45" s="95" t="s">
        <v>524</v>
      </c>
      <c r="F45" s="95" t="s">
        <v>524</v>
      </c>
      <c r="G45" s="95" t="s">
        <v>524</v>
      </c>
      <c r="H45" s="95" t="s">
        <v>524</v>
      </c>
      <c r="I45" s="95" t="s">
        <v>524</v>
      </c>
      <c r="J45" s="95" t="s">
        <v>524</v>
      </c>
      <c r="K45" s="40"/>
      <c r="L45" s="40"/>
      <c r="M45" s="40"/>
    </row>
    <row r="46">
      <c r="A46" s="100"/>
      <c r="B46" s="100"/>
      <c r="C46" s="104">
        <v>1.0</v>
      </c>
      <c r="D46" s="104">
        <v>1.0</v>
      </c>
      <c r="E46" s="104">
        <v>1.0</v>
      </c>
      <c r="F46" s="104">
        <v>1.0</v>
      </c>
      <c r="G46" s="104">
        <v>0.0</v>
      </c>
      <c r="H46" s="104">
        <v>1.0</v>
      </c>
      <c r="I46" s="104">
        <v>1.0</v>
      </c>
      <c r="J46" s="104">
        <v>1.0</v>
      </c>
      <c r="K46" s="104">
        <f>SUM(C46:J46)</f>
        <v>7</v>
      </c>
      <c r="L46" s="104">
        <f>(K46/8)*100 </f>
        <v>87.5</v>
      </c>
      <c r="M46" s="40"/>
    </row>
    <row r="47">
      <c r="A47" s="40" t="s">
        <v>575</v>
      </c>
      <c r="B47" s="40" t="s">
        <v>576</v>
      </c>
      <c r="C47" s="91" t="s">
        <v>126</v>
      </c>
      <c r="D47" s="91" t="s">
        <v>126</v>
      </c>
      <c r="E47" s="91" t="s">
        <v>126</v>
      </c>
      <c r="F47" s="91" t="s">
        <v>126</v>
      </c>
      <c r="G47" s="91" t="s">
        <v>126</v>
      </c>
      <c r="H47" s="91" t="s">
        <v>126</v>
      </c>
      <c r="I47" s="91" t="s">
        <v>126</v>
      </c>
      <c r="J47" s="91" t="s">
        <v>126</v>
      </c>
      <c r="K47" s="40"/>
      <c r="L47" s="40"/>
      <c r="M47" s="40"/>
    </row>
    <row r="48">
      <c r="A48" s="40"/>
      <c r="B48" s="40" t="s">
        <v>547</v>
      </c>
      <c r="C48" s="43">
        <v>2.0</v>
      </c>
      <c r="D48" s="43">
        <v>5.0</v>
      </c>
      <c r="E48" s="43">
        <v>4.0</v>
      </c>
      <c r="F48" s="43">
        <v>5.0</v>
      </c>
      <c r="G48" s="43">
        <v>4.0</v>
      </c>
      <c r="H48" s="43">
        <v>2.0</v>
      </c>
      <c r="I48" s="43">
        <v>5.0</v>
      </c>
      <c r="J48" s="43">
        <v>2.0</v>
      </c>
      <c r="K48" s="43">
        <f>SUM(C48:J48)/8</f>
        <v>3.625</v>
      </c>
      <c r="L48" s="43">
        <f>STDEV(C48:J48)</f>
        <v>1.407885953</v>
      </c>
      <c r="M48" s="40"/>
    </row>
    <row r="49">
      <c r="A49" s="40"/>
      <c r="B49" s="40" t="s">
        <v>548</v>
      </c>
      <c r="C49" s="91" t="s">
        <v>577</v>
      </c>
      <c r="D49" s="91" t="s">
        <v>577</v>
      </c>
      <c r="E49" s="91" t="s">
        <v>577</v>
      </c>
      <c r="F49" s="91" t="s">
        <v>577</v>
      </c>
      <c r="G49" s="91" t="s">
        <v>577</v>
      </c>
      <c r="H49" s="91" t="s">
        <v>577</v>
      </c>
      <c r="I49" s="91" t="s">
        <v>577</v>
      </c>
      <c r="J49" s="91" t="s">
        <v>577</v>
      </c>
      <c r="K49" s="40"/>
      <c r="L49" s="40"/>
      <c r="M49" s="40"/>
    </row>
    <row r="50">
      <c r="A50" s="100"/>
      <c r="B50" s="100"/>
      <c r="C50" s="104">
        <v>1.0</v>
      </c>
      <c r="D50" s="104">
        <v>1.0</v>
      </c>
      <c r="E50" s="104">
        <v>1.0</v>
      </c>
      <c r="F50" s="104">
        <v>1.0</v>
      </c>
      <c r="G50" s="104">
        <v>1.0</v>
      </c>
      <c r="H50" s="104">
        <v>1.0</v>
      </c>
      <c r="I50" s="104">
        <v>1.0</v>
      </c>
      <c r="J50" s="104">
        <v>1.0</v>
      </c>
      <c r="K50" s="104">
        <f t="shared" ref="K50:K51" si="5">SUM(C50:J50)</f>
        <v>8</v>
      </c>
      <c r="L50" s="104">
        <f>(K50/8)*100 </f>
        <v>100</v>
      </c>
      <c r="M50" s="40"/>
    </row>
    <row r="51">
      <c r="A51" s="89"/>
      <c r="B51" s="89"/>
      <c r="C51" s="108">
        <v>2.0</v>
      </c>
      <c r="D51" s="108">
        <v>2.0</v>
      </c>
      <c r="E51" s="108">
        <v>2.0</v>
      </c>
      <c r="F51" s="108">
        <v>2.0</v>
      </c>
      <c r="G51" s="108">
        <v>1.0</v>
      </c>
      <c r="H51" s="108">
        <v>2.0</v>
      </c>
      <c r="I51" s="108">
        <v>2.0</v>
      </c>
      <c r="J51" s="108">
        <v>2.0</v>
      </c>
      <c r="K51" s="108">
        <f t="shared" si="5"/>
        <v>15</v>
      </c>
      <c r="L51" s="108">
        <f>(K51/16)*100 </f>
        <v>93.75</v>
      </c>
      <c r="M51" s="40"/>
    </row>
    <row r="5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40"/>
    </row>
    <row r="53">
      <c r="A53" s="40" t="s">
        <v>578</v>
      </c>
      <c r="B53" s="40" t="s">
        <v>555</v>
      </c>
      <c r="C53" s="95" t="s">
        <v>179</v>
      </c>
      <c r="D53" s="95" t="s">
        <v>179</v>
      </c>
      <c r="E53" s="91" t="s">
        <v>126</v>
      </c>
      <c r="F53" s="93" t="s">
        <v>516</v>
      </c>
      <c r="G53" s="95" t="s">
        <v>179</v>
      </c>
      <c r="H53" s="93" t="s">
        <v>516</v>
      </c>
      <c r="I53" s="95" t="s">
        <v>179</v>
      </c>
      <c r="J53" s="91" t="s">
        <v>126</v>
      </c>
      <c r="K53" s="40"/>
      <c r="L53" s="40"/>
      <c r="M53" s="40"/>
    </row>
    <row r="54">
      <c r="A54" s="40" t="s">
        <v>579</v>
      </c>
      <c r="B54" s="40" t="s">
        <v>519</v>
      </c>
      <c r="C54" s="43">
        <v>2.0</v>
      </c>
      <c r="D54" s="43">
        <v>1.0</v>
      </c>
      <c r="E54" s="43">
        <v>1.0</v>
      </c>
      <c r="F54" s="43">
        <v>4.0</v>
      </c>
      <c r="G54" s="43">
        <v>2.0</v>
      </c>
      <c r="H54" s="43">
        <v>3.0</v>
      </c>
      <c r="I54" s="43">
        <v>3.0</v>
      </c>
      <c r="J54" s="43">
        <v>4.0</v>
      </c>
      <c r="K54" s="43">
        <f>SUM(C54:J54)/8</f>
        <v>2.5</v>
      </c>
      <c r="L54" s="43">
        <f>STDEV(C54:J54)</f>
        <v>1.195228609</v>
      </c>
      <c r="M54" s="40"/>
    </row>
    <row r="55">
      <c r="A55" s="40"/>
      <c r="B55" s="40" t="s">
        <v>532</v>
      </c>
      <c r="C55" s="95" t="s">
        <v>557</v>
      </c>
      <c r="D55" s="95" t="s">
        <v>557</v>
      </c>
      <c r="E55" s="95" t="s">
        <v>557</v>
      </c>
      <c r="F55" s="95" t="s">
        <v>557</v>
      </c>
      <c r="G55" s="95" t="s">
        <v>557</v>
      </c>
      <c r="H55" s="95" t="s">
        <v>557</v>
      </c>
      <c r="I55" s="95" t="s">
        <v>557</v>
      </c>
      <c r="J55" s="95" t="s">
        <v>557</v>
      </c>
      <c r="K55" s="40"/>
      <c r="L55" s="40"/>
      <c r="M55" s="40"/>
    </row>
    <row r="56">
      <c r="A56" s="40"/>
      <c r="B56" s="40"/>
      <c r="C56" s="104">
        <v>1.0</v>
      </c>
      <c r="D56" s="104">
        <v>1.0</v>
      </c>
      <c r="E56" s="104">
        <v>0.0</v>
      </c>
      <c r="F56" s="104">
        <v>0.0</v>
      </c>
      <c r="G56" s="104">
        <v>1.0</v>
      </c>
      <c r="H56" s="104">
        <v>0.0</v>
      </c>
      <c r="I56" s="104">
        <v>1.0</v>
      </c>
      <c r="J56" s="104">
        <v>0.0</v>
      </c>
      <c r="K56" s="104">
        <f>SUM(C56:J56)</f>
        <v>4</v>
      </c>
      <c r="L56" s="104">
        <f>(K56/8)*100 </f>
        <v>50</v>
      </c>
      <c r="M56" s="40"/>
    </row>
    <row r="57">
      <c r="A57" s="40"/>
      <c r="B57" s="40" t="s">
        <v>570</v>
      </c>
      <c r="C57" s="91" t="s">
        <v>126</v>
      </c>
      <c r="D57" s="91" t="s">
        <v>126</v>
      </c>
      <c r="E57" s="95" t="s">
        <v>179</v>
      </c>
      <c r="F57" s="95" t="s">
        <v>179</v>
      </c>
      <c r="G57" s="95" t="s">
        <v>179</v>
      </c>
      <c r="H57" s="91" t="s">
        <v>126</v>
      </c>
      <c r="I57" s="91" t="s">
        <v>126</v>
      </c>
      <c r="J57" s="91" t="s">
        <v>126</v>
      </c>
      <c r="K57" s="40"/>
      <c r="L57" s="40"/>
      <c r="M57" s="40"/>
    </row>
    <row r="58">
      <c r="A58" s="40"/>
      <c r="B58" s="40" t="s">
        <v>547</v>
      </c>
      <c r="C58" s="43">
        <v>3.0</v>
      </c>
      <c r="D58" s="43">
        <v>2.0</v>
      </c>
      <c r="E58" s="43">
        <v>2.0</v>
      </c>
      <c r="F58" s="43">
        <v>3.0</v>
      </c>
      <c r="G58" s="43">
        <v>3.0</v>
      </c>
      <c r="H58" s="43">
        <v>3.0</v>
      </c>
      <c r="I58" s="43">
        <v>1.0</v>
      </c>
      <c r="J58" s="43">
        <v>4.0</v>
      </c>
      <c r="K58" s="43">
        <f>SUM(C58:J58)/8</f>
        <v>2.625</v>
      </c>
      <c r="L58" s="43">
        <f>STDEV(C58:J58)</f>
        <v>0.9161253813</v>
      </c>
      <c r="M58" s="40"/>
    </row>
    <row r="59">
      <c r="A59" s="40"/>
      <c r="B59" s="40" t="s">
        <v>548</v>
      </c>
      <c r="C59" s="114" t="s">
        <v>571</v>
      </c>
      <c r="D59" s="114" t="s">
        <v>571</v>
      </c>
      <c r="E59" s="114" t="s">
        <v>571</v>
      </c>
      <c r="F59" s="114" t="s">
        <v>571</v>
      </c>
      <c r="G59" s="114" t="s">
        <v>571</v>
      </c>
      <c r="H59" s="114" t="s">
        <v>571</v>
      </c>
      <c r="I59" s="114" t="s">
        <v>571</v>
      </c>
      <c r="J59" s="114" t="s">
        <v>571</v>
      </c>
      <c r="K59" s="40"/>
      <c r="L59" s="40"/>
      <c r="M59" s="40"/>
    </row>
    <row r="60">
      <c r="A60" s="100"/>
      <c r="B60" s="100"/>
      <c r="C60" s="104">
        <v>1.0</v>
      </c>
      <c r="D60" s="104">
        <v>1.0</v>
      </c>
      <c r="E60" s="104">
        <v>0.0</v>
      </c>
      <c r="F60" s="104">
        <v>0.0</v>
      </c>
      <c r="G60" s="104">
        <v>0.0</v>
      </c>
      <c r="H60" s="104">
        <v>1.0</v>
      </c>
      <c r="I60" s="104">
        <v>1.0</v>
      </c>
      <c r="J60" s="104">
        <v>1.0</v>
      </c>
      <c r="K60" s="104">
        <f t="shared" ref="K60:K61" si="6">SUM(C60:J60)</f>
        <v>5</v>
      </c>
      <c r="L60" s="104">
        <f>(K60/8)*100 </f>
        <v>62.5</v>
      </c>
      <c r="M60" s="40"/>
    </row>
    <row r="61">
      <c r="A61" s="89"/>
      <c r="B61" s="89"/>
      <c r="C61" s="108">
        <v>2.0</v>
      </c>
      <c r="D61" s="108">
        <v>2.0</v>
      </c>
      <c r="E61" s="108">
        <v>0.0</v>
      </c>
      <c r="F61" s="108">
        <v>0.0</v>
      </c>
      <c r="G61" s="108">
        <v>1.0</v>
      </c>
      <c r="H61" s="108">
        <v>1.0</v>
      </c>
      <c r="I61" s="108">
        <v>2.0</v>
      </c>
      <c r="J61" s="108">
        <v>1.0</v>
      </c>
      <c r="K61" s="108">
        <f t="shared" si="6"/>
        <v>9</v>
      </c>
      <c r="L61" s="108">
        <f>(K61/16)*100 </f>
        <v>56.25</v>
      </c>
      <c r="M61" s="40"/>
    </row>
    <row r="62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40"/>
    </row>
    <row r="63">
      <c r="A63" s="40" t="s">
        <v>584</v>
      </c>
      <c r="B63" s="40" t="s">
        <v>581</v>
      </c>
      <c r="C63" s="91" t="s">
        <v>126</v>
      </c>
      <c r="D63" s="91" t="s">
        <v>126</v>
      </c>
      <c r="E63" s="91" t="s">
        <v>126</v>
      </c>
      <c r="F63" s="91" t="s">
        <v>126</v>
      </c>
      <c r="G63" s="91" t="s">
        <v>126</v>
      </c>
      <c r="H63" s="91" t="s">
        <v>126</v>
      </c>
      <c r="I63" s="91" t="s">
        <v>126</v>
      </c>
      <c r="J63" s="91" t="s">
        <v>126</v>
      </c>
      <c r="K63" s="40"/>
      <c r="L63" s="40"/>
      <c r="M63" s="40"/>
    </row>
    <row r="64">
      <c r="A64" s="40" t="s">
        <v>585</v>
      </c>
      <c r="B64" s="40" t="s">
        <v>519</v>
      </c>
      <c r="C64" s="43">
        <v>2.0</v>
      </c>
      <c r="D64" s="43">
        <v>4.0</v>
      </c>
      <c r="E64" s="43">
        <v>4.0</v>
      </c>
      <c r="F64" s="43">
        <v>4.0</v>
      </c>
      <c r="G64" s="43">
        <v>3.0</v>
      </c>
      <c r="H64" s="43">
        <v>3.0</v>
      </c>
      <c r="I64" s="43">
        <v>3.0</v>
      </c>
      <c r="J64" s="43">
        <v>3.0</v>
      </c>
      <c r="K64" s="43">
        <f>SUM(C64:J64)/8</f>
        <v>3.25</v>
      </c>
      <c r="L64" s="43">
        <f>STDEV(C64:J64)</f>
        <v>0.7071067812</v>
      </c>
      <c r="M64" s="40"/>
    </row>
    <row r="65">
      <c r="A65" s="40"/>
      <c r="B65" s="40" t="s">
        <v>532</v>
      </c>
      <c r="C65" s="91" t="s">
        <v>577</v>
      </c>
      <c r="D65" s="91" t="s">
        <v>577</v>
      </c>
      <c r="E65" s="91" t="s">
        <v>577</v>
      </c>
      <c r="F65" s="91" t="s">
        <v>577</v>
      </c>
      <c r="G65" s="91" t="s">
        <v>577</v>
      </c>
      <c r="H65" s="91" t="s">
        <v>577</v>
      </c>
      <c r="I65" s="91" t="s">
        <v>577</v>
      </c>
      <c r="J65" s="91" t="s">
        <v>577</v>
      </c>
      <c r="K65" s="40"/>
      <c r="L65" s="40"/>
      <c r="M65" s="40"/>
    </row>
    <row r="66">
      <c r="A66" s="100"/>
      <c r="B66" s="100"/>
      <c r="C66" s="102">
        <v>1.0</v>
      </c>
      <c r="D66" s="102">
        <v>1.0</v>
      </c>
      <c r="E66" s="102">
        <v>1.0</v>
      </c>
      <c r="F66" s="102">
        <v>1.0</v>
      </c>
      <c r="G66" s="102">
        <v>1.0</v>
      </c>
      <c r="H66" s="102">
        <v>1.0</v>
      </c>
      <c r="I66" s="102">
        <v>1.0</v>
      </c>
      <c r="J66" s="102">
        <v>1.0</v>
      </c>
      <c r="K66" s="104">
        <f>SUM(C66:J66)</f>
        <v>8</v>
      </c>
      <c r="L66" s="104">
        <f>(K66/8)*100 </f>
        <v>100</v>
      </c>
      <c r="M66" s="40"/>
    </row>
    <row r="67">
      <c r="A67" s="40" t="s">
        <v>575</v>
      </c>
      <c r="B67" s="40" t="s">
        <v>589</v>
      </c>
      <c r="C67" s="95" t="s">
        <v>179</v>
      </c>
      <c r="D67" s="95" t="s">
        <v>179</v>
      </c>
      <c r="E67" s="95" t="s">
        <v>179</v>
      </c>
      <c r="F67" s="95" t="s">
        <v>179</v>
      </c>
      <c r="G67" s="91" t="s">
        <v>126</v>
      </c>
      <c r="H67" s="95" t="s">
        <v>179</v>
      </c>
      <c r="I67" s="95" t="s">
        <v>179</v>
      </c>
      <c r="J67" s="95" t="s">
        <v>179</v>
      </c>
      <c r="K67" s="40"/>
      <c r="L67" s="40"/>
      <c r="M67" s="40"/>
    </row>
    <row r="68">
      <c r="A68" s="40"/>
      <c r="B68" s="40" t="s">
        <v>547</v>
      </c>
      <c r="C68" s="43">
        <v>3.0</v>
      </c>
      <c r="D68" s="43">
        <v>5.0</v>
      </c>
      <c r="E68" s="43">
        <v>1.0</v>
      </c>
      <c r="F68" s="43">
        <v>3.0</v>
      </c>
      <c r="G68" s="43">
        <v>3.0</v>
      </c>
      <c r="H68" s="43">
        <v>4.0</v>
      </c>
      <c r="I68" s="43">
        <v>4.0</v>
      </c>
      <c r="J68" s="43">
        <v>2.0</v>
      </c>
      <c r="K68" s="43">
        <f>SUM(C68:J68)/8</f>
        <v>3.125</v>
      </c>
      <c r="L68" s="43">
        <f>STDEV(C68:J68)</f>
        <v>1.246423455</v>
      </c>
      <c r="M68" s="40"/>
    </row>
    <row r="69">
      <c r="A69" s="40"/>
      <c r="B69" s="40" t="s">
        <v>548</v>
      </c>
      <c r="C69" s="95" t="s">
        <v>528</v>
      </c>
      <c r="D69" s="95" t="s">
        <v>528</v>
      </c>
      <c r="E69" s="95" t="s">
        <v>528</v>
      </c>
      <c r="F69" s="95" t="s">
        <v>528</v>
      </c>
      <c r="G69" s="95" t="s">
        <v>528</v>
      </c>
      <c r="H69" s="95" t="s">
        <v>528</v>
      </c>
      <c r="I69" s="95" t="s">
        <v>528</v>
      </c>
      <c r="J69" s="95" t="s">
        <v>528</v>
      </c>
      <c r="K69" s="40"/>
      <c r="L69" s="40"/>
      <c r="M69" s="40"/>
    </row>
    <row r="70">
      <c r="A70" s="100"/>
      <c r="B70" s="100"/>
      <c r="C70" s="102">
        <v>1.0</v>
      </c>
      <c r="D70" s="102">
        <v>1.0</v>
      </c>
      <c r="E70" s="102">
        <v>1.0</v>
      </c>
      <c r="F70" s="102">
        <v>1.0</v>
      </c>
      <c r="G70" s="102">
        <v>0.0</v>
      </c>
      <c r="H70" s="102">
        <v>1.0</v>
      </c>
      <c r="I70" s="102">
        <v>1.0</v>
      </c>
      <c r="J70" s="102">
        <v>1.0</v>
      </c>
      <c r="K70" s="104">
        <f t="shared" ref="K70:K71" si="7">SUM(C70:J70)</f>
        <v>7</v>
      </c>
      <c r="L70" s="104">
        <f>(K70/8)*100 </f>
        <v>87.5</v>
      </c>
      <c r="M70" s="40"/>
    </row>
    <row r="71">
      <c r="A71" s="89"/>
      <c r="B71" s="89"/>
      <c r="C71" s="108">
        <v>2.0</v>
      </c>
      <c r="D71" s="108">
        <v>2.0</v>
      </c>
      <c r="E71" s="108">
        <v>2.0</v>
      </c>
      <c r="F71" s="108">
        <v>2.0</v>
      </c>
      <c r="G71" s="108">
        <v>1.0</v>
      </c>
      <c r="H71" s="108">
        <v>2.0</v>
      </c>
      <c r="I71" s="108">
        <v>2.0</v>
      </c>
      <c r="J71" s="108">
        <v>2.0</v>
      </c>
      <c r="K71" s="108">
        <f t="shared" si="7"/>
        <v>15</v>
      </c>
      <c r="L71" s="108">
        <f>(K71/16)*100 </f>
        <v>93.75</v>
      </c>
      <c r="M71" s="40"/>
    </row>
    <row r="72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40"/>
    </row>
    <row r="73">
      <c r="A73" s="40" t="s">
        <v>591</v>
      </c>
      <c r="B73" s="40" t="s">
        <v>555</v>
      </c>
      <c r="C73" s="95" t="s">
        <v>179</v>
      </c>
      <c r="D73" s="91" t="s">
        <v>126</v>
      </c>
      <c r="E73" s="93" t="s">
        <v>516</v>
      </c>
      <c r="F73" s="93" t="s">
        <v>516</v>
      </c>
      <c r="G73" s="95" t="s">
        <v>179</v>
      </c>
      <c r="H73" s="93" t="s">
        <v>516</v>
      </c>
      <c r="I73" s="95" t="s">
        <v>179</v>
      </c>
      <c r="J73" s="91" t="s">
        <v>126</v>
      </c>
      <c r="K73" s="40"/>
      <c r="L73" s="40"/>
      <c r="M73" s="40"/>
    </row>
    <row r="74">
      <c r="A74" s="40" t="s">
        <v>592</v>
      </c>
      <c r="B74" s="40" t="s">
        <v>519</v>
      </c>
      <c r="C74" s="43">
        <v>1.0</v>
      </c>
      <c r="D74" s="43">
        <v>1.0</v>
      </c>
      <c r="E74" s="43">
        <v>2.0</v>
      </c>
      <c r="F74" s="43">
        <v>3.0</v>
      </c>
      <c r="G74" s="43">
        <v>5.0</v>
      </c>
      <c r="H74" s="43">
        <v>3.0</v>
      </c>
      <c r="I74" s="43">
        <v>3.0</v>
      </c>
      <c r="J74" s="43">
        <v>4.0</v>
      </c>
      <c r="K74" s="43">
        <f>SUM(C74:J74)/8</f>
        <v>2.75</v>
      </c>
      <c r="L74" s="43">
        <f>STDEV(C74:J74)</f>
        <v>1.38873015</v>
      </c>
      <c r="M74" s="40"/>
    </row>
    <row r="75">
      <c r="A75" s="40"/>
      <c r="B75" s="40" t="s">
        <v>532</v>
      </c>
      <c r="C75" s="95" t="s">
        <v>557</v>
      </c>
      <c r="D75" s="95" t="s">
        <v>557</v>
      </c>
      <c r="E75" s="95" t="s">
        <v>557</v>
      </c>
      <c r="F75" s="95" t="s">
        <v>557</v>
      </c>
      <c r="G75" s="95" t="s">
        <v>557</v>
      </c>
      <c r="H75" s="95" t="s">
        <v>557</v>
      </c>
      <c r="I75" s="95" t="s">
        <v>557</v>
      </c>
      <c r="J75" s="95" t="s">
        <v>557</v>
      </c>
      <c r="K75" s="40"/>
      <c r="L75" s="40"/>
      <c r="M75" s="40"/>
    </row>
    <row r="76">
      <c r="A76" s="100"/>
      <c r="B76" s="100"/>
      <c r="C76" s="102">
        <v>1.0</v>
      </c>
      <c r="D76" s="102">
        <v>0.0</v>
      </c>
      <c r="E76" s="102">
        <v>0.0</v>
      </c>
      <c r="F76" s="102">
        <v>0.0</v>
      </c>
      <c r="G76" s="102">
        <v>1.0</v>
      </c>
      <c r="H76" s="102">
        <v>0.0</v>
      </c>
      <c r="I76" s="102">
        <v>1.0</v>
      </c>
      <c r="J76" s="102">
        <v>0.0</v>
      </c>
      <c r="K76" s="104">
        <f>SUM(C76:J76)</f>
        <v>3</v>
      </c>
      <c r="L76" s="104">
        <f>(K76/8)*100 </f>
        <v>37.5</v>
      </c>
      <c r="M76" s="40"/>
    </row>
    <row r="77">
      <c r="A77" s="40"/>
      <c r="B77" s="40" t="s">
        <v>589</v>
      </c>
      <c r="C77" s="95" t="s">
        <v>179</v>
      </c>
      <c r="D77" s="95" t="s">
        <v>179</v>
      </c>
      <c r="E77" s="95" t="s">
        <v>179</v>
      </c>
      <c r="F77" s="95" t="s">
        <v>179</v>
      </c>
      <c r="G77" s="93" t="s">
        <v>516</v>
      </c>
      <c r="H77" s="95" t="s">
        <v>179</v>
      </c>
      <c r="I77" s="91" t="s">
        <v>126</v>
      </c>
      <c r="J77" s="91" t="s">
        <v>126</v>
      </c>
      <c r="K77" s="40"/>
      <c r="L77" s="40"/>
      <c r="M77" s="40"/>
    </row>
    <row r="78">
      <c r="A78" s="40"/>
      <c r="B78" s="40" t="s">
        <v>547</v>
      </c>
      <c r="C78" s="43">
        <v>3.0</v>
      </c>
      <c r="D78" s="43">
        <v>3.0</v>
      </c>
      <c r="E78" s="43">
        <v>2.0</v>
      </c>
      <c r="F78" s="43">
        <v>1.0</v>
      </c>
      <c r="G78" s="43">
        <v>3.0</v>
      </c>
      <c r="H78" s="43">
        <v>3.0</v>
      </c>
      <c r="I78" s="43">
        <v>3.0</v>
      </c>
      <c r="J78" s="43">
        <v>1.0</v>
      </c>
      <c r="K78" s="43">
        <f>SUM(C78:J78)/8</f>
        <v>2.375</v>
      </c>
      <c r="L78" s="43">
        <f>STDEV(C78:J78)</f>
        <v>0.9161253813</v>
      </c>
      <c r="M78" s="40"/>
    </row>
    <row r="79">
      <c r="A79" s="40"/>
      <c r="B79" s="40" t="s">
        <v>548</v>
      </c>
      <c r="C79" s="95" t="s">
        <v>528</v>
      </c>
      <c r="D79" s="95" t="s">
        <v>528</v>
      </c>
      <c r="E79" s="95" t="s">
        <v>528</v>
      </c>
      <c r="F79" s="95" t="s">
        <v>528</v>
      </c>
      <c r="G79" s="95" t="s">
        <v>528</v>
      </c>
      <c r="H79" s="95" t="s">
        <v>528</v>
      </c>
      <c r="I79" s="95" t="s">
        <v>528</v>
      </c>
      <c r="J79" s="95" t="s">
        <v>528</v>
      </c>
      <c r="K79" s="40"/>
      <c r="L79" s="40"/>
      <c r="M79" s="40"/>
    </row>
    <row r="80">
      <c r="A80" s="100"/>
      <c r="B80" s="100"/>
      <c r="C80" s="102">
        <v>1.0</v>
      </c>
      <c r="D80" s="102">
        <v>1.0</v>
      </c>
      <c r="E80" s="102">
        <v>1.0</v>
      </c>
      <c r="F80" s="102">
        <v>1.0</v>
      </c>
      <c r="G80" s="102">
        <v>0.0</v>
      </c>
      <c r="H80" s="102">
        <v>1.0</v>
      </c>
      <c r="I80" s="102">
        <v>0.0</v>
      </c>
      <c r="J80" s="102">
        <v>0.0</v>
      </c>
      <c r="K80" s="104">
        <f t="shared" ref="K80:K81" si="8">SUM(C80:J80)</f>
        <v>5</v>
      </c>
      <c r="L80" s="104">
        <f>(K80/8)*100 </f>
        <v>62.5</v>
      </c>
      <c r="M80" s="40"/>
    </row>
    <row r="81">
      <c r="A81" s="89"/>
      <c r="B81" s="89"/>
      <c r="C81" s="108">
        <v>2.0</v>
      </c>
      <c r="D81" s="108">
        <v>1.0</v>
      </c>
      <c r="E81" s="108">
        <v>1.0</v>
      </c>
      <c r="F81" s="108">
        <v>1.0</v>
      </c>
      <c r="G81" s="108">
        <v>1.0</v>
      </c>
      <c r="H81" s="108">
        <v>1.0</v>
      </c>
      <c r="I81" s="108">
        <v>1.0</v>
      </c>
      <c r="J81" s="108">
        <v>0.0</v>
      </c>
      <c r="K81" s="108">
        <f t="shared" si="8"/>
        <v>8</v>
      </c>
      <c r="L81" s="108">
        <f>(K81/16)*100 </f>
        <v>50</v>
      </c>
      <c r="M81" s="40"/>
    </row>
    <row r="82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40"/>
    </row>
    <row r="83">
      <c r="A83" s="40" t="s">
        <v>596</v>
      </c>
      <c r="B83" s="40" t="s">
        <v>597</v>
      </c>
      <c r="C83" s="95" t="s">
        <v>179</v>
      </c>
      <c r="D83" s="95" t="s">
        <v>179</v>
      </c>
      <c r="E83" s="95" t="s">
        <v>179</v>
      </c>
      <c r="F83" s="95" t="s">
        <v>179</v>
      </c>
      <c r="G83" s="91" t="s">
        <v>126</v>
      </c>
      <c r="H83" s="95" t="s">
        <v>179</v>
      </c>
      <c r="I83" s="95" t="s">
        <v>179</v>
      </c>
      <c r="J83" s="95" t="s">
        <v>179</v>
      </c>
      <c r="K83" s="40"/>
      <c r="L83" s="40"/>
      <c r="M83" s="40"/>
    </row>
    <row r="84">
      <c r="A84" s="40" t="s">
        <v>598</v>
      </c>
      <c r="B84" s="40" t="s">
        <v>519</v>
      </c>
      <c r="C84" s="43">
        <v>2.0</v>
      </c>
      <c r="D84" s="43">
        <v>3.0</v>
      </c>
      <c r="E84" s="43">
        <v>1.0</v>
      </c>
      <c r="F84" s="43">
        <v>2.0</v>
      </c>
      <c r="G84" s="43">
        <v>0.0</v>
      </c>
      <c r="H84" s="43">
        <v>4.0</v>
      </c>
      <c r="I84" s="43">
        <v>2.0</v>
      </c>
      <c r="J84" s="43">
        <v>2.0</v>
      </c>
      <c r="K84" s="43">
        <f>SUM(C84:J84)/8</f>
        <v>2</v>
      </c>
      <c r="L84" s="43">
        <f>STDEV(C84:J84)</f>
        <v>1.195228609</v>
      </c>
      <c r="M84" s="40"/>
    </row>
    <row r="85">
      <c r="A85" s="40"/>
      <c r="B85" s="40" t="s">
        <v>532</v>
      </c>
      <c r="C85" s="95" t="s">
        <v>599</v>
      </c>
      <c r="D85" s="95" t="s">
        <v>599</v>
      </c>
      <c r="E85" s="95" t="s">
        <v>599</v>
      </c>
      <c r="F85" s="95" t="s">
        <v>599</v>
      </c>
      <c r="G85" s="95" t="s">
        <v>599</v>
      </c>
      <c r="H85" s="95" t="s">
        <v>599</v>
      </c>
      <c r="I85" s="95" t="s">
        <v>599</v>
      </c>
      <c r="J85" s="95" t="s">
        <v>599</v>
      </c>
      <c r="K85" s="40"/>
      <c r="L85" s="40"/>
      <c r="M85" s="40"/>
    </row>
    <row r="86">
      <c r="A86" s="100"/>
      <c r="B86" s="100"/>
      <c r="C86" s="102">
        <v>1.0</v>
      </c>
      <c r="D86" s="102">
        <v>1.0</v>
      </c>
      <c r="E86" s="102">
        <v>1.0</v>
      </c>
      <c r="F86" s="102">
        <v>1.0</v>
      </c>
      <c r="G86" s="102">
        <v>0.0</v>
      </c>
      <c r="H86" s="102">
        <v>1.0</v>
      </c>
      <c r="I86" s="102">
        <v>1.0</v>
      </c>
      <c r="J86" s="102">
        <v>1.0</v>
      </c>
      <c r="K86" s="104">
        <f>SUM(C86:J86)</f>
        <v>7</v>
      </c>
      <c r="L86" s="104">
        <f>(K86/8)*100 </f>
        <v>87.5</v>
      </c>
      <c r="M86" s="40"/>
    </row>
    <row r="87">
      <c r="A87" s="40"/>
      <c r="B87" s="40" t="s">
        <v>570</v>
      </c>
      <c r="C87" s="91" t="s">
        <v>126</v>
      </c>
      <c r="D87" s="91" t="s">
        <v>126</v>
      </c>
      <c r="E87" s="95" t="s">
        <v>179</v>
      </c>
      <c r="F87" s="91" t="s">
        <v>126</v>
      </c>
      <c r="G87" s="93" t="s">
        <v>516</v>
      </c>
      <c r="H87" s="91" t="s">
        <v>126</v>
      </c>
      <c r="I87" s="91" t="s">
        <v>126</v>
      </c>
      <c r="J87" s="91" t="s">
        <v>126</v>
      </c>
      <c r="K87" s="40"/>
      <c r="L87" s="40"/>
      <c r="M87" s="40"/>
    </row>
    <row r="88">
      <c r="A88" s="40"/>
      <c r="B88" s="40" t="s">
        <v>547</v>
      </c>
      <c r="C88" s="43">
        <v>3.0</v>
      </c>
      <c r="D88" s="43">
        <v>3.0</v>
      </c>
      <c r="E88" s="43">
        <v>4.0</v>
      </c>
      <c r="F88" s="43">
        <v>2.0</v>
      </c>
      <c r="G88" s="43">
        <v>3.0</v>
      </c>
      <c r="H88" s="43">
        <v>3.0</v>
      </c>
      <c r="I88" s="43">
        <v>3.0</v>
      </c>
      <c r="J88" s="43">
        <v>3.0</v>
      </c>
      <c r="K88" s="43">
        <f>SUM(C88:J88)/8</f>
        <v>3</v>
      </c>
      <c r="L88" s="43">
        <f>STDEV(C88:J88)</f>
        <v>0.5345224838</v>
      </c>
      <c r="M88" s="40"/>
    </row>
    <row r="89">
      <c r="A89" s="40"/>
      <c r="B89" s="40" t="s">
        <v>548</v>
      </c>
      <c r="C89" s="114" t="s">
        <v>571</v>
      </c>
      <c r="D89" s="114" t="s">
        <v>571</v>
      </c>
      <c r="E89" s="114" t="s">
        <v>571</v>
      </c>
      <c r="F89" s="114" t="s">
        <v>571</v>
      </c>
      <c r="G89" s="114" t="s">
        <v>571</v>
      </c>
      <c r="H89" s="114" t="s">
        <v>571</v>
      </c>
      <c r="I89" s="114" t="s">
        <v>571</v>
      </c>
      <c r="J89" s="114" t="s">
        <v>571</v>
      </c>
      <c r="K89" s="40"/>
      <c r="L89" s="40"/>
      <c r="M89" s="40"/>
    </row>
    <row r="90">
      <c r="A90" s="100"/>
      <c r="B90" s="100"/>
      <c r="C90" s="102">
        <v>1.0</v>
      </c>
      <c r="D90" s="102">
        <v>1.0</v>
      </c>
      <c r="E90" s="102">
        <v>0.0</v>
      </c>
      <c r="F90" s="102">
        <v>1.0</v>
      </c>
      <c r="G90" s="102">
        <v>0.0</v>
      </c>
      <c r="H90" s="102">
        <v>1.0</v>
      </c>
      <c r="I90" s="102">
        <v>1.0</v>
      </c>
      <c r="J90" s="102">
        <v>1.0</v>
      </c>
      <c r="K90" s="104">
        <f t="shared" ref="K90:K91" si="9">SUM(C90:J90)</f>
        <v>6</v>
      </c>
      <c r="L90" s="104">
        <f>(K90/8)*100 </f>
        <v>75</v>
      </c>
      <c r="M90" s="40"/>
    </row>
    <row r="91">
      <c r="A91" s="89"/>
      <c r="B91" s="89"/>
      <c r="C91" s="108">
        <v>2.0</v>
      </c>
      <c r="D91" s="108">
        <v>2.0</v>
      </c>
      <c r="E91" s="108">
        <v>1.0</v>
      </c>
      <c r="F91" s="108">
        <v>2.0</v>
      </c>
      <c r="G91" s="108">
        <v>0.0</v>
      </c>
      <c r="H91" s="108">
        <v>2.0</v>
      </c>
      <c r="I91" s="108">
        <v>2.0</v>
      </c>
      <c r="J91" s="108">
        <v>2.0</v>
      </c>
      <c r="K91" s="108">
        <f t="shared" si="9"/>
        <v>13</v>
      </c>
      <c r="L91" s="108">
        <f>(K91/16)*100 </f>
        <v>81.25</v>
      </c>
      <c r="M91" s="40"/>
    </row>
    <row r="92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40"/>
    </row>
    <row r="93">
      <c r="A93" s="40" t="s">
        <v>604</v>
      </c>
      <c r="B93" s="40" t="s">
        <v>581</v>
      </c>
      <c r="C93" s="91" t="s">
        <v>126</v>
      </c>
      <c r="D93" s="91" t="s">
        <v>126</v>
      </c>
      <c r="E93" s="91" t="s">
        <v>126</v>
      </c>
      <c r="F93" s="91" t="s">
        <v>126</v>
      </c>
      <c r="G93" s="93" t="s">
        <v>516</v>
      </c>
      <c r="H93" s="91" t="s">
        <v>126</v>
      </c>
      <c r="I93" s="91" t="s">
        <v>126</v>
      </c>
      <c r="J93" s="91" t="s">
        <v>126</v>
      </c>
      <c r="K93" s="40"/>
      <c r="L93" s="40"/>
      <c r="M93" s="40"/>
    </row>
    <row r="94">
      <c r="A94" s="40" t="s">
        <v>606</v>
      </c>
      <c r="B94" s="40" t="s">
        <v>519</v>
      </c>
      <c r="C94" s="43">
        <v>4.0</v>
      </c>
      <c r="D94" s="43">
        <v>4.0</v>
      </c>
      <c r="E94" s="43">
        <v>5.0</v>
      </c>
      <c r="F94" s="43">
        <v>4.0</v>
      </c>
      <c r="G94" s="43">
        <v>3.0</v>
      </c>
      <c r="H94" s="43">
        <v>3.0</v>
      </c>
      <c r="I94" s="43">
        <v>4.0</v>
      </c>
      <c r="J94" s="43">
        <v>3.0</v>
      </c>
      <c r="K94" s="43">
        <f>SUM(C94:J94)/8</f>
        <v>3.75</v>
      </c>
      <c r="L94" s="43">
        <f>STDEV(C94:J94)</f>
        <v>0.7071067812</v>
      </c>
      <c r="M94" s="40"/>
    </row>
    <row r="95">
      <c r="A95" s="40"/>
      <c r="B95" s="40" t="s">
        <v>532</v>
      </c>
      <c r="C95" s="91" t="s">
        <v>577</v>
      </c>
      <c r="D95" s="91" t="s">
        <v>577</v>
      </c>
      <c r="E95" s="91" t="s">
        <v>577</v>
      </c>
      <c r="F95" s="91" t="s">
        <v>577</v>
      </c>
      <c r="G95" s="91" t="s">
        <v>577</v>
      </c>
      <c r="H95" s="91" t="s">
        <v>577</v>
      </c>
      <c r="I95" s="91" t="s">
        <v>577</v>
      </c>
      <c r="J95" s="91" t="s">
        <v>577</v>
      </c>
      <c r="K95" s="40"/>
      <c r="L95" s="40"/>
      <c r="M95" s="40"/>
    </row>
    <row r="96">
      <c r="A96" s="100"/>
      <c r="B96" s="100"/>
      <c r="C96" s="102">
        <v>1.0</v>
      </c>
      <c r="D96" s="102">
        <v>1.0</v>
      </c>
      <c r="E96" s="102">
        <v>1.0</v>
      </c>
      <c r="F96" s="102">
        <v>1.0</v>
      </c>
      <c r="G96" s="102">
        <v>0.0</v>
      </c>
      <c r="H96" s="102">
        <v>1.0</v>
      </c>
      <c r="I96" s="102">
        <v>1.0</v>
      </c>
      <c r="J96" s="102">
        <v>1.0</v>
      </c>
      <c r="K96" s="104">
        <f>SUM(C96:J96)</f>
        <v>7</v>
      </c>
      <c r="L96" s="104">
        <f>(K96/8)*100 </f>
        <v>87.5</v>
      </c>
      <c r="M96" s="40"/>
    </row>
    <row r="97">
      <c r="A97" s="40" t="s">
        <v>608</v>
      </c>
      <c r="B97" s="40" t="s">
        <v>586</v>
      </c>
      <c r="C97" s="95" t="s">
        <v>179</v>
      </c>
      <c r="D97" s="95" t="s">
        <v>179</v>
      </c>
      <c r="E97" s="95" t="s">
        <v>179</v>
      </c>
      <c r="F97" s="95" t="s">
        <v>179</v>
      </c>
      <c r="G97" s="95" t="s">
        <v>179</v>
      </c>
      <c r="H97" s="95" t="s">
        <v>179</v>
      </c>
      <c r="I97" s="95" t="s">
        <v>179</v>
      </c>
      <c r="J97" s="95" t="s">
        <v>179</v>
      </c>
      <c r="K97" s="40"/>
      <c r="L97" s="40"/>
      <c r="M97" s="40"/>
    </row>
    <row r="98">
      <c r="A98" s="40"/>
      <c r="B98" s="40" t="s">
        <v>547</v>
      </c>
      <c r="C98" s="43">
        <v>3.0</v>
      </c>
      <c r="D98" s="43">
        <v>5.0</v>
      </c>
      <c r="E98" s="43">
        <v>2.0</v>
      </c>
      <c r="F98" s="43">
        <v>1.0</v>
      </c>
      <c r="G98" s="43">
        <v>0.0</v>
      </c>
      <c r="H98" s="43">
        <v>5.0</v>
      </c>
      <c r="I98" s="43">
        <v>4.0</v>
      </c>
      <c r="J98" s="43">
        <v>2.0</v>
      </c>
      <c r="K98" s="43">
        <f>SUM(C98:J98)/8</f>
        <v>2.75</v>
      </c>
      <c r="L98" s="43">
        <f>STDEV(C98:J98)</f>
        <v>1.832250763</v>
      </c>
      <c r="M98" s="40"/>
    </row>
    <row r="99">
      <c r="A99" s="40"/>
      <c r="B99" s="40" t="s">
        <v>548</v>
      </c>
      <c r="C99" s="95" t="s">
        <v>599</v>
      </c>
      <c r="D99" s="95" t="s">
        <v>599</v>
      </c>
      <c r="E99" s="95" t="s">
        <v>599</v>
      </c>
      <c r="F99" s="95" t="s">
        <v>599</v>
      </c>
      <c r="G99" s="95" t="s">
        <v>599</v>
      </c>
      <c r="H99" s="95" t="s">
        <v>599</v>
      </c>
      <c r="I99" s="95" t="s">
        <v>599</v>
      </c>
      <c r="J99" s="95" t="s">
        <v>599</v>
      </c>
      <c r="K99" s="40"/>
      <c r="L99" s="40"/>
      <c r="M99" s="40"/>
    </row>
    <row r="100">
      <c r="A100" s="100"/>
      <c r="B100" s="100"/>
      <c r="C100" s="102">
        <v>1.0</v>
      </c>
      <c r="D100" s="102">
        <v>1.0</v>
      </c>
      <c r="E100" s="102">
        <v>1.0</v>
      </c>
      <c r="F100" s="102">
        <v>1.0</v>
      </c>
      <c r="G100" s="102">
        <v>1.0</v>
      </c>
      <c r="H100" s="102">
        <v>1.0</v>
      </c>
      <c r="I100" s="102">
        <v>1.0</v>
      </c>
      <c r="J100" s="102">
        <v>1.0</v>
      </c>
      <c r="K100" s="104">
        <f t="shared" ref="K100:K101" si="10">SUM(C100:J100)</f>
        <v>8</v>
      </c>
      <c r="L100" s="104">
        <f>(K100/8)*100 </f>
        <v>100</v>
      </c>
      <c r="M100" s="40"/>
    </row>
    <row r="101">
      <c r="A101" s="89"/>
      <c r="B101" s="89"/>
      <c r="C101" s="108">
        <v>2.0</v>
      </c>
      <c r="D101" s="108">
        <v>2.0</v>
      </c>
      <c r="E101" s="108">
        <v>2.0</v>
      </c>
      <c r="F101" s="108">
        <v>2.0</v>
      </c>
      <c r="G101" s="108">
        <v>1.0</v>
      </c>
      <c r="H101" s="108">
        <v>2.0</v>
      </c>
      <c r="I101" s="108">
        <v>2.0</v>
      </c>
      <c r="J101" s="108">
        <v>2.0</v>
      </c>
      <c r="K101" s="108">
        <f t="shared" si="10"/>
        <v>15</v>
      </c>
      <c r="L101" s="108">
        <f>(K101/16)*100 </f>
        <v>93.75</v>
      </c>
      <c r="M101" s="40"/>
    </row>
    <row r="102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40"/>
    </row>
    <row r="103">
      <c r="A103" s="89"/>
      <c r="B103" s="89" t="s">
        <v>611</v>
      </c>
      <c r="C103" s="108">
        <f t="shared" ref="C103:J103" si="11">C101+C91+C81+C71+C61+C51+C41+C31+C21+C11</f>
        <v>19</v>
      </c>
      <c r="D103" s="108">
        <f t="shared" si="11"/>
        <v>14</v>
      </c>
      <c r="E103" s="108">
        <f t="shared" si="11"/>
        <v>14</v>
      </c>
      <c r="F103" s="108">
        <f t="shared" si="11"/>
        <v>15</v>
      </c>
      <c r="G103" s="108">
        <f t="shared" si="11"/>
        <v>7</v>
      </c>
      <c r="H103" s="108">
        <f t="shared" si="11"/>
        <v>18</v>
      </c>
      <c r="I103" s="108">
        <f t="shared" si="11"/>
        <v>19</v>
      </c>
      <c r="J103" s="108">
        <f t="shared" si="11"/>
        <v>15</v>
      </c>
      <c r="K103" s="89"/>
      <c r="L103" s="89"/>
      <c r="M103" s="40"/>
    </row>
    <row r="104">
      <c r="A104" s="89"/>
      <c r="B104" s="89" t="s">
        <v>612</v>
      </c>
      <c r="C104" s="108">
        <f t="shared" ref="C104:J104" si="12">(C103/20) *100</f>
        <v>95</v>
      </c>
      <c r="D104" s="108">
        <f t="shared" si="12"/>
        <v>70</v>
      </c>
      <c r="E104" s="108">
        <f t="shared" si="12"/>
        <v>70</v>
      </c>
      <c r="F104" s="108">
        <f t="shared" si="12"/>
        <v>75</v>
      </c>
      <c r="G104" s="108">
        <f t="shared" si="12"/>
        <v>35</v>
      </c>
      <c r="H104" s="108">
        <f t="shared" si="12"/>
        <v>90</v>
      </c>
      <c r="I104" s="108">
        <f t="shared" si="12"/>
        <v>95</v>
      </c>
      <c r="J104" s="108">
        <f t="shared" si="12"/>
        <v>75</v>
      </c>
      <c r="K104" s="89"/>
      <c r="L104" s="89"/>
      <c r="M104" s="40"/>
    </row>
    <row r="105">
      <c r="A105" s="40"/>
      <c r="B105" s="40" t="s">
        <v>613</v>
      </c>
      <c r="C105" s="43">
        <f t="shared" ref="C105:J105" si="13">SUM(C8,C24,C34,C44,C54,C68,C74,C78,C84,C98) / 10</f>
        <v>2.6</v>
      </c>
      <c r="D105" s="43">
        <f t="shared" si="13"/>
        <v>3.1</v>
      </c>
      <c r="E105" s="43">
        <f t="shared" si="13"/>
        <v>1.6</v>
      </c>
      <c r="F105" s="43">
        <f t="shared" si="13"/>
        <v>2.6</v>
      </c>
      <c r="G105" s="43">
        <f t="shared" si="13"/>
        <v>2.2</v>
      </c>
      <c r="H105" s="43">
        <f t="shared" si="13"/>
        <v>3.4</v>
      </c>
      <c r="I105" s="43">
        <f t="shared" si="13"/>
        <v>2.9</v>
      </c>
      <c r="J105" s="43">
        <f t="shared" si="13"/>
        <v>2.4</v>
      </c>
      <c r="K105" s="40"/>
      <c r="L105" s="40"/>
      <c r="M105" s="40"/>
    </row>
    <row r="106">
      <c r="A106" s="100"/>
      <c r="B106" s="40" t="s">
        <v>614</v>
      </c>
      <c r="C106" s="43">
        <f t="shared" ref="C106:J106" si="14">STDEV(C8,C24,C34,C44,C54,C68,C74,C78,C84,C98)</f>
        <v>0.8432740427</v>
      </c>
      <c r="D106" s="43">
        <f t="shared" si="14"/>
        <v>1.663329993</v>
      </c>
      <c r="E106" s="43">
        <f t="shared" si="14"/>
        <v>0.6992058988</v>
      </c>
      <c r="F106" s="43">
        <f t="shared" si="14"/>
        <v>1.0749677</v>
      </c>
      <c r="G106" s="43">
        <f t="shared" si="14"/>
        <v>1.619327707</v>
      </c>
      <c r="H106" s="43">
        <f t="shared" si="14"/>
        <v>1.0749677</v>
      </c>
      <c r="I106" s="43">
        <f t="shared" si="14"/>
        <v>0.8755950358</v>
      </c>
      <c r="J106" s="43">
        <f t="shared" si="14"/>
        <v>1.173787791</v>
      </c>
      <c r="K106" s="100"/>
      <c r="L106" s="100"/>
      <c r="M106" s="40"/>
    </row>
    <row r="107">
      <c r="A107" s="100"/>
      <c r="B107" s="40" t="s">
        <v>615</v>
      </c>
      <c r="C107" s="43">
        <f t="shared" ref="C107:J107" si="15">SUM(C4,C14,C18,C38,C48,C58,C64,C88,C94)/9</f>
        <v>2.555555556</v>
      </c>
      <c r="D107" s="43">
        <f t="shared" si="15"/>
        <v>2.666666667</v>
      </c>
      <c r="E107" s="43">
        <f t="shared" si="15"/>
        <v>3.222222222</v>
      </c>
      <c r="F107" s="43">
        <f t="shared" si="15"/>
        <v>4</v>
      </c>
      <c r="G107" s="43">
        <f t="shared" si="15"/>
        <v>3.111111111</v>
      </c>
      <c r="H107" s="43">
        <f t="shared" si="15"/>
        <v>2.555555556</v>
      </c>
      <c r="I107" s="43">
        <f t="shared" si="15"/>
        <v>3.222222222</v>
      </c>
      <c r="J107" s="43">
        <f t="shared" si="15"/>
        <v>3.222222222</v>
      </c>
      <c r="K107" s="100"/>
      <c r="L107" s="100"/>
      <c r="M107" s="40"/>
    </row>
    <row r="108">
      <c r="A108" s="100"/>
      <c r="B108" s="40" t="s">
        <v>616</v>
      </c>
      <c r="C108" s="43">
        <f t="shared" ref="C108:J108" si="16">STDEV(C4,C14,C18,C38,C48,C58,C64,C88,C94)</f>
        <v>0.8819171037</v>
      </c>
      <c r="D108" s="43">
        <f t="shared" si="16"/>
        <v>1.414213562</v>
      </c>
      <c r="E108" s="43">
        <f t="shared" si="16"/>
        <v>1.092906421</v>
      </c>
      <c r="F108" s="43">
        <f t="shared" si="16"/>
        <v>1</v>
      </c>
      <c r="G108" s="43">
        <f t="shared" si="16"/>
        <v>0.3333333333</v>
      </c>
      <c r="H108" s="43">
        <f t="shared" si="16"/>
        <v>0.5270462767</v>
      </c>
      <c r="I108" s="43">
        <f t="shared" si="16"/>
        <v>1.301708279</v>
      </c>
      <c r="J108" s="43">
        <f t="shared" si="16"/>
        <v>0.8333333333</v>
      </c>
      <c r="K108" s="100"/>
      <c r="L108" s="100"/>
      <c r="M108" s="40"/>
    </row>
    <row r="109">
      <c r="A109" s="100"/>
      <c r="B109" s="40" t="s">
        <v>617</v>
      </c>
      <c r="C109" s="43">
        <f t="shared" ref="C109:J109" si="17">SUM(C28)/1</f>
        <v>2</v>
      </c>
      <c r="D109" s="43">
        <f t="shared" si="17"/>
        <v>1</v>
      </c>
      <c r="E109" s="43">
        <f t="shared" si="17"/>
        <v>2</v>
      </c>
      <c r="F109" s="43">
        <f t="shared" si="17"/>
        <v>2</v>
      </c>
      <c r="G109" s="43">
        <f t="shared" si="17"/>
        <v>5</v>
      </c>
      <c r="H109" s="43">
        <f t="shared" si="17"/>
        <v>3</v>
      </c>
      <c r="I109" s="43">
        <f t="shared" si="17"/>
        <v>1</v>
      </c>
      <c r="J109" s="43">
        <f t="shared" si="17"/>
        <v>3</v>
      </c>
      <c r="K109" s="100"/>
      <c r="L109" s="100"/>
      <c r="M109" s="40"/>
    </row>
    <row r="110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>
      <c r="A111" s="121"/>
      <c r="B111" s="121"/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0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</row>
    <row r="113">
      <c r="A113" s="87" t="s">
        <v>618</v>
      </c>
      <c r="B113" s="40"/>
      <c r="C113" s="87" t="s">
        <v>527</v>
      </c>
      <c r="D113" s="87" t="s">
        <v>9</v>
      </c>
      <c r="E113" s="87" t="s">
        <v>19</v>
      </c>
      <c r="F113" s="87" t="s">
        <v>7</v>
      </c>
      <c r="G113" s="87" t="s">
        <v>10</v>
      </c>
      <c r="H113" s="87" t="s">
        <v>140</v>
      </c>
      <c r="I113" s="87" t="s">
        <v>580</v>
      </c>
      <c r="J113" s="87" t="s">
        <v>14</v>
      </c>
      <c r="K113" s="40"/>
      <c r="L113" s="40"/>
      <c r="M113" s="40"/>
    </row>
    <row r="114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40"/>
    </row>
    <row r="115">
      <c r="A115" s="40" t="s">
        <v>514</v>
      </c>
      <c r="B115" s="40" t="s">
        <v>581</v>
      </c>
      <c r="C115" s="91" t="s">
        <v>126</v>
      </c>
      <c r="D115" s="91" t="s">
        <v>126</v>
      </c>
      <c r="E115" s="91" t="s">
        <v>126</v>
      </c>
      <c r="F115" s="91" t="s">
        <v>126</v>
      </c>
      <c r="G115" s="91" t="s">
        <v>126</v>
      </c>
      <c r="H115" s="91" t="s">
        <v>126</v>
      </c>
      <c r="I115" s="91" t="s">
        <v>126</v>
      </c>
      <c r="J115" s="91" t="s">
        <v>126</v>
      </c>
      <c r="K115" s="40"/>
      <c r="L115" s="40"/>
      <c r="M115" s="40"/>
    </row>
    <row r="116">
      <c r="A116" s="40" t="s">
        <v>582</v>
      </c>
      <c r="B116" s="40" t="s">
        <v>519</v>
      </c>
      <c r="C116" s="115">
        <v>3.0</v>
      </c>
      <c r="D116" s="115">
        <v>3.0</v>
      </c>
      <c r="E116" s="115">
        <v>3.0</v>
      </c>
      <c r="F116" s="115">
        <v>4.0</v>
      </c>
      <c r="G116" s="115">
        <v>1.0</v>
      </c>
      <c r="H116" s="115">
        <v>3.0</v>
      </c>
      <c r="I116" s="115">
        <v>3.0</v>
      </c>
      <c r="J116" s="115">
        <v>2.0</v>
      </c>
      <c r="K116" s="43">
        <f>SUM(C116:J116)/8</f>
        <v>2.75</v>
      </c>
      <c r="L116" s="43">
        <f>STDEV(C116:J116)</f>
        <v>0.8864052604</v>
      </c>
      <c r="M116" s="40"/>
    </row>
    <row r="117">
      <c r="A117" s="40"/>
      <c r="B117" s="40" t="s">
        <v>532</v>
      </c>
      <c r="C117" s="116" t="s">
        <v>541</v>
      </c>
      <c r="D117" s="116" t="s">
        <v>541</v>
      </c>
      <c r="E117" s="116" t="s">
        <v>541</v>
      </c>
      <c r="F117" s="116" t="s">
        <v>541</v>
      </c>
      <c r="G117" s="116" t="s">
        <v>541</v>
      </c>
      <c r="H117" s="116" t="s">
        <v>541</v>
      </c>
      <c r="I117" s="116" t="s">
        <v>541</v>
      </c>
      <c r="J117" s="116" t="s">
        <v>541</v>
      </c>
      <c r="K117" s="40"/>
      <c r="L117" s="40"/>
      <c r="M117" s="40"/>
    </row>
    <row r="118">
      <c r="A118" s="100"/>
      <c r="B118" s="100"/>
      <c r="C118" s="102">
        <v>1.0</v>
      </c>
      <c r="D118" s="102">
        <v>1.0</v>
      </c>
      <c r="E118" s="102">
        <v>1.0</v>
      </c>
      <c r="F118" s="102">
        <v>1.0</v>
      </c>
      <c r="G118" s="102">
        <v>1.0</v>
      </c>
      <c r="H118" s="102">
        <v>1.0</v>
      </c>
      <c r="I118" s="102">
        <v>1.0</v>
      </c>
      <c r="J118" s="102">
        <v>1.0</v>
      </c>
      <c r="K118" s="104">
        <f>SUM(C118:J118)</f>
        <v>8</v>
      </c>
      <c r="L118" s="104">
        <f>(K118/8)*100 </f>
        <v>100</v>
      </c>
      <c r="M118" s="40"/>
    </row>
    <row r="119">
      <c r="A119" s="40"/>
      <c r="B119" s="40" t="s">
        <v>562</v>
      </c>
      <c r="C119" s="95" t="s">
        <v>179</v>
      </c>
      <c r="D119" s="95" t="s">
        <v>179</v>
      </c>
      <c r="E119" s="95" t="s">
        <v>179</v>
      </c>
      <c r="F119" s="95" t="s">
        <v>179</v>
      </c>
      <c r="G119" s="95" t="s">
        <v>179</v>
      </c>
      <c r="H119" s="91" t="s">
        <v>126</v>
      </c>
      <c r="I119" s="95" t="s">
        <v>179</v>
      </c>
      <c r="J119" s="95" t="s">
        <v>179</v>
      </c>
      <c r="K119" s="40"/>
      <c r="L119" s="40"/>
      <c r="M119" s="40"/>
    </row>
    <row r="120">
      <c r="A120" s="40"/>
      <c r="B120" s="40" t="s">
        <v>547</v>
      </c>
      <c r="C120" s="115">
        <v>2.0</v>
      </c>
      <c r="D120" s="115">
        <v>2.0</v>
      </c>
      <c r="E120" s="115">
        <v>3.0</v>
      </c>
      <c r="F120" s="115">
        <v>3.0</v>
      </c>
      <c r="G120" s="115">
        <v>3.0</v>
      </c>
      <c r="H120" s="115">
        <v>2.0</v>
      </c>
      <c r="I120" s="115">
        <v>2.0</v>
      </c>
      <c r="J120" s="115">
        <v>4.0</v>
      </c>
      <c r="K120" s="43">
        <f>SUM(C120:J120)/8</f>
        <v>2.625</v>
      </c>
      <c r="L120" s="43">
        <f>STDEV(C120:J120)</f>
        <v>0.7440238091</v>
      </c>
      <c r="M120" s="40"/>
    </row>
    <row r="121">
      <c r="A121" s="40"/>
      <c r="B121" s="40" t="s">
        <v>548</v>
      </c>
      <c r="C121" s="95" t="s">
        <v>530</v>
      </c>
      <c r="D121" s="95" t="s">
        <v>530</v>
      </c>
      <c r="E121" s="95" t="s">
        <v>530</v>
      </c>
      <c r="F121" s="95" t="s">
        <v>530</v>
      </c>
      <c r="G121" s="95" t="s">
        <v>530</v>
      </c>
      <c r="H121" s="95" t="s">
        <v>530</v>
      </c>
      <c r="I121" s="95" t="s">
        <v>530</v>
      </c>
      <c r="J121" s="95" t="s">
        <v>530</v>
      </c>
      <c r="K121" s="40"/>
      <c r="L121" s="40"/>
      <c r="M121" s="40"/>
    </row>
    <row r="122">
      <c r="A122" s="100"/>
      <c r="B122" s="100"/>
      <c r="C122" s="102">
        <v>1.0</v>
      </c>
      <c r="D122" s="102">
        <v>1.0</v>
      </c>
      <c r="E122" s="102">
        <v>1.0</v>
      </c>
      <c r="F122" s="102">
        <v>1.0</v>
      </c>
      <c r="G122" s="102">
        <v>1.0</v>
      </c>
      <c r="H122" s="102">
        <v>0.0</v>
      </c>
      <c r="I122" s="102">
        <v>1.0</v>
      </c>
      <c r="J122" s="102">
        <v>1.0</v>
      </c>
      <c r="K122" s="104">
        <f>SUM(C122:J122)</f>
        <v>7</v>
      </c>
      <c r="L122" s="104">
        <f>(K122/8)*100 </f>
        <v>87.5</v>
      </c>
      <c r="M122" s="40"/>
    </row>
    <row r="123">
      <c r="A123" s="89"/>
      <c r="B123" s="89"/>
      <c r="C123" s="108">
        <f t="shared" ref="C123:K123" si="18">C118+C122</f>
        <v>2</v>
      </c>
      <c r="D123" s="108">
        <f t="shared" si="18"/>
        <v>2</v>
      </c>
      <c r="E123" s="108">
        <f t="shared" si="18"/>
        <v>2</v>
      </c>
      <c r="F123" s="108">
        <f t="shared" si="18"/>
        <v>2</v>
      </c>
      <c r="G123" s="108">
        <f t="shared" si="18"/>
        <v>2</v>
      </c>
      <c r="H123" s="108">
        <f t="shared" si="18"/>
        <v>1</v>
      </c>
      <c r="I123" s="108">
        <f t="shared" si="18"/>
        <v>2</v>
      </c>
      <c r="J123" s="108">
        <f t="shared" si="18"/>
        <v>2</v>
      </c>
      <c r="K123" s="108">
        <f t="shared" si="18"/>
        <v>15</v>
      </c>
      <c r="L123" s="108">
        <f>(K123/16)*100 </f>
        <v>93.75</v>
      </c>
      <c r="M123" s="40"/>
    </row>
    <row r="124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40"/>
    </row>
    <row r="125">
      <c r="A125" s="40" t="s">
        <v>549</v>
      </c>
      <c r="B125" s="40" t="s">
        <v>573</v>
      </c>
      <c r="C125" s="93" t="s">
        <v>516</v>
      </c>
      <c r="D125" s="91" t="s">
        <v>126</v>
      </c>
      <c r="E125" s="93" t="s">
        <v>516</v>
      </c>
      <c r="F125" s="91" t="s">
        <v>126</v>
      </c>
      <c r="G125" s="91" t="s">
        <v>126</v>
      </c>
      <c r="H125" s="91" t="s">
        <v>126</v>
      </c>
      <c r="I125" s="91" t="s">
        <v>126</v>
      </c>
      <c r="J125" s="93" t="s">
        <v>516</v>
      </c>
      <c r="K125" s="40"/>
      <c r="L125" s="40"/>
      <c r="M125" s="40"/>
    </row>
    <row r="126">
      <c r="A126" s="40" t="s">
        <v>583</v>
      </c>
      <c r="B126" s="40" t="s">
        <v>519</v>
      </c>
      <c r="C126" s="115">
        <v>3.0</v>
      </c>
      <c r="D126" s="115">
        <v>4.0</v>
      </c>
      <c r="E126" s="115">
        <v>4.0</v>
      </c>
      <c r="F126" s="115">
        <v>0.0</v>
      </c>
      <c r="G126" s="115">
        <v>3.0</v>
      </c>
      <c r="H126" s="43">
        <v>4.0</v>
      </c>
      <c r="I126" s="115">
        <v>2.0</v>
      </c>
      <c r="J126" s="115">
        <v>4.0</v>
      </c>
      <c r="K126" s="43">
        <f>SUM(C126:J126)/8</f>
        <v>3</v>
      </c>
      <c r="L126" s="43">
        <f>STDEV(C126:J126)</f>
        <v>1.414213562</v>
      </c>
      <c r="M126" s="40"/>
    </row>
    <row r="127">
      <c r="A127" s="40"/>
      <c r="B127" s="40" t="s">
        <v>532</v>
      </c>
      <c r="C127" s="91" t="s">
        <v>540</v>
      </c>
      <c r="D127" s="91" t="s">
        <v>540</v>
      </c>
      <c r="E127" s="91" t="s">
        <v>540</v>
      </c>
      <c r="F127" s="91" t="s">
        <v>540</v>
      </c>
      <c r="G127" s="91" t="s">
        <v>540</v>
      </c>
      <c r="H127" s="91" t="s">
        <v>540</v>
      </c>
      <c r="I127" s="91" t="s">
        <v>540</v>
      </c>
      <c r="J127" s="91" t="s">
        <v>540</v>
      </c>
      <c r="K127" s="40"/>
      <c r="L127" s="40"/>
      <c r="M127" s="40"/>
    </row>
    <row r="128">
      <c r="A128" s="100"/>
      <c r="B128" s="100"/>
      <c r="C128" s="102">
        <v>0.0</v>
      </c>
      <c r="D128" s="102">
        <v>1.0</v>
      </c>
      <c r="E128" s="102">
        <v>0.0</v>
      </c>
      <c r="F128" s="102">
        <v>1.0</v>
      </c>
      <c r="G128" s="102">
        <v>1.0</v>
      </c>
      <c r="H128" s="102">
        <v>1.0</v>
      </c>
      <c r="I128" s="102">
        <v>1.0</v>
      </c>
      <c r="J128" s="102">
        <v>0.0</v>
      </c>
      <c r="K128" s="104">
        <f>SUM(C128:J128)</f>
        <v>5</v>
      </c>
      <c r="L128" s="104">
        <f>(K128/8)*100 </f>
        <v>62.5</v>
      </c>
      <c r="M128" s="40"/>
    </row>
    <row r="129">
      <c r="A129" s="40"/>
      <c r="B129" s="40" t="s">
        <v>586</v>
      </c>
      <c r="C129" s="95" t="s">
        <v>179</v>
      </c>
      <c r="D129" s="95" t="s">
        <v>179</v>
      </c>
      <c r="E129" s="95" t="s">
        <v>179</v>
      </c>
      <c r="F129" s="95" t="s">
        <v>179</v>
      </c>
      <c r="G129" s="95" t="s">
        <v>179</v>
      </c>
      <c r="H129" s="95" t="s">
        <v>179</v>
      </c>
      <c r="I129" s="95" t="s">
        <v>179</v>
      </c>
      <c r="J129" s="95" t="s">
        <v>179</v>
      </c>
      <c r="K129" s="40"/>
      <c r="L129" s="40"/>
      <c r="M129" s="40"/>
    </row>
    <row r="130">
      <c r="A130" s="40"/>
      <c r="B130" s="40" t="s">
        <v>547</v>
      </c>
      <c r="C130" s="115">
        <v>2.0</v>
      </c>
      <c r="D130" s="115">
        <v>5.0</v>
      </c>
      <c r="E130" s="115">
        <v>4.0</v>
      </c>
      <c r="F130" s="115">
        <v>3.0</v>
      </c>
      <c r="G130" s="115">
        <v>2.0</v>
      </c>
      <c r="H130" s="43">
        <v>4.0</v>
      </c>
      <c r="I130" s="115">
        <v>2.0</v>
      </c>
      <c r="J130" s="115">
        <v>1.0</v>
      </c>
      <c r="K130" s="43">
        <f>SUM(C130:J130)/8</f>
        <v>2.875</v>
      </c>
      <c r="L130" s="43">
        <f>STDEV(C130:J130)</f>
        <v>1.356202682</v>
      </c>
      <c r="M130" s="40"/>
    </row>
    <row r="131">
      <c r="A131" s="40"/>
      <c r="B131" s="40" t="s">
        <v>548</v>
      </c>
      <c r="C131" s="95" t="s">
        <v>522</v>
      </c>
      <c r="D131" s="95" t="s">
        <v>522</v>
      </c>
      <c r="E131" s="95" t="s">
        <v>522</v>
      </c>
      <c r="F131" s="95" t="s">
        <v>522</v>
      </c>
      <c r="G131" s="95" t="s">
        <v>522</v>
      </c>
      <c r="H131" s="95" t="s">
        <v>522</v>
      </c>
      <c r="I131" s="95" t="s">
        <v>522</v>
      </c>
      <c r="J131" s="95" t="s">
        <v>522</v>
      </c>
      <c r="K131" s="40"/>
      <c r="L131" s="40"/>
      <c r="M131" s="40"/>
    </row>
    <row r="132">
      <c r="A132" s="100"/>
      <c r="B132" s="100"/>
      <c r="C132" s="102">
        <v>1.0</v>
      </c>
      <c r="D132" s="102">
        <v>1.0</v>
      </c>
      <c r="E132" s="102">
        <v>1.0</v>
      </c>
      <c r="F132" s="102">
        <v>1.0</v>
      </c>
      <c r="G132" s="102">
        <v>1.0</v>
      </c>
      <c r="H132" s="102">
        <v>1.0</v>
      </c>
      <c r="I132" s="102">
        <v>1.0</v>
      </c>
      <c r="J132" s="102">
        <v>1.0</v>
      </c>
      <c r="K132" s="104">
        <f>SUM(C132:J132)</f>
        <v>8</v>
      </c>
      <c r="L132" s="104">
        <f>(K132/8)*100 </f>
        <v>100</v>
      </c>
      <c r="M132" s="40"/>
    </row>
    <row r="133">
      <c r="A133" s="89"/>
      <c r="B133" s="89"/>
      <c r="C133" s="108">
        <f t="shared" ref="C133:K133" si="19">C128+C132</f>
        <v>1</v>
      </c>
      <c r="D133" s="108">
        <f t="shared" si="19"/>
        <v>2</v>
      </c>
      <c r="E133" s="108">
        <f t="shared" si="19"/>
        <v>1</v>
      </c>
      <c r="F133" s="108">
        <f t="shared" si="19"/>
        <v>2</v>
      </c>
      <c r="G133" s="108">
        <f t="shared" si="19"/>
        <v>2</v>
      </c>
      <c r="H133" s="108">
        <f t="shared" si="19"/>
        <v>2</v>
      </c>
      <c r="I133" s="108">
        <f t="shared" si="19"/>
        <v>2</v>
      </c>
      <c r="J133" s="108">
        <f t="shared" si="19"/>
        <v>1</v>
      </c>
      <c r="K133" s="108">
        <f t="shared" si="19"/>
        <v>13</v>
      </c>
      <c r="L133" s="108">
        <f>(K133/16)*100 </f>
        <v>81.25</v>
      </c>
      <c r="M133" s="40"/>
    </row>
    <row r="134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40"/>
    </row>
    <row r="135">
      <c r="A135" s="40" t="s">
        <v>554</v>
      </c>
      <c r="B135" s="40" t="s">
        <v>587</v>
      </c>
      <c r="C135" s="91" t="s">
        <v>126</v>
      </c>
      <c r="D135" s="91" t="s">
        <v>126</v>
      </c>
      <c r="E135" s="95" t="s">
        <v>179</v>
      </c>
      <c r="F135" s="95" t="s">
        <v>179</v>
      </c>
      <c r="G135" s="95" t="s">
        <v>179</v>
      </c>
      <c r="H135" s="91" t="s">
        <v>126</v>
      </c>
      <c r="I135" s="95" t="s">
        <v>179</v>
      </c>
      <c r="J135" s="95" t="s">
        <v>179</v>
      </c>
      <c r="K135" s="40"/>
      <c r="L135" s="40"/>
      <c r="M135" s="40"/>
    </row>
    <row r="136">
      <c r="A136" s="40" t="s">
        <v>588</v>
      </c>
      <c r="B136" s="40" t="s">
        <v>519</v>
      </c>
      <c r="C136" s="115">
        <v>3.0</v>
      </c>
      <c r="D136" s="115">
        <v>2.0</v>
      </c>
      <c r="E136" s="115">
        <v>2.0</v>
      </c>
      <c r="F136" s="115">
        <v>3.0</v>
      </c>
      <c r="G136" s="115">
        <v>4.0</v>
      </c>
      <c r="H136" s="115">
        <v>0.0</v>
      </c>
      <c r="I136" s="115">
        <v>2.0</v>
      </c>
      <c r="J136" s="115">
        <v>3.0</v>
      </c>
      <c r="K136" s="43">
        <f>SUM(C136:J136)/8</f>
        <v>2.375</v>
      </c>
      <c r="L136" s="43">
        <f>STDEV(C136:J136)</f>
        <v>1.187734939</v>
      </c>
      <c r="M136" s="40"/>
    </row>
    <row r="137">
      <c r="A137" s="40"/>
      <c r="B137" s="40" t="s">
        <v>532</v>
      </c>
      <c r="C137" s="95" t="s">
        <v>530</v>
      </c>
      <c r="D137" s="95" t="s">
        <v>530</v>
      </c>
      <c r="E137" s="95" t="s">
        <v>530</v>
      </c>
      <c r="F137" s="95" t="s">
        <v>530</v>
      </c>
      <c r="G137" s="95" t="s">
        <v>530</v>
      </c>
      <c r="H137" s="95" t="s">
        <v>530</v>
      </c>
      <c r="I137" s="95" t="s">
        <v>530</v>
      </c>
      <c r="J137" s="95" t="s">
        <v>530</v>
      </c>
      <c r="K137" s="40"/>
      <c r="L137" s="40"/>
      <c r="M137" s="40"/>
    </row>
    <row r="138">
      <c r="A138" s="100"/>
      <c r="B138" s="100"/>
      <c r="C138" s="102">
        <v>0.0</v>
      </c>
      <c r="D138" s="102">
        <v>0.0</v>
      </c>
      <c r="E138" s="102">
        <v>1.0</v>
      </c>
      <c r="F138" s="102">
        <v>1.0</v>
      </c>
      <c r="G138" s="102">
        <v>1.0</v>
      </c>
      <c r="H138" s="102">
        <v>0.0</v>
      </c>
      <c r="I138" s="102">
        <v>1.0</v>
      </c>
      <c r="J138" s="102">
        <v>1.0</v>
      </c>
      <c r="K138" s="104">
        <f>SUM(C138:J138)</f>
        <v>5</v>
      </c>
      <c r="L138" s="104">
        <f>(K138/8)*100 </f>
        <v>62.5</v>
      </c>
      <c r="M138" s="40"/>
    </row>
    <row r="139">
      <c r="A139" s="40"/>
      <c r="B139" s="40" t="s">
        <v>586</v>
      </c>
      <c r="C139" s="95" t="s">
        <v>179</v>
      </c>
      <c r="D139" s="95" t="s">
        <v>179</v>
      </c>
      <c r="E139" s="95" t="s">
        <v>179</v>
      </c>
      <c r="F139" s="95" t="s">
        <v>179</v>
      </c>
      <c r="G139" s="95" t="s">
        <v>179</v>
      </c>
      <c r="H139" s="95" t="s">
        <v>179</v>
      </c>
      <c r="I139" s="95" t="s">
        <v>179</v>
      </c>
      <c r="J139" s="95" t="s">
        <v>179</v>
      </c>
      <c r="K139" s="40"/>
      <c r="L139" s="40"/>
      <c r="M139" s="40"/>
    </row>
    <row r="140">
      <c r="A140" s="40"/>
      <c r="B140" s="40" t="s">
        <v>547</v>
      </c>
      <c r="C140" s="115">
        <v>4.0</v>
      </c>
      <c r="D140" s="115">
        <v>3.0</v>
      </c>
      <c r="E140" s="115">
        <v>3.0</v>
      </c>
      <c r="F140" s="115">
        <v>4.0</v>
      </c>
      <c r="G140" s="115">
        <v>5.0</v>
      </c>
      <c r="H140" s="115">
        <v>4.0</v>
      </c>
      <c r="I140" s="115">
        <v>1.0</v>
      </c>
      <c r="J140" s="115">
        <v>3.0</v>
      </c>
      <c r="K140" s="43">
        <f>SUM(C140:J140)/8</f>
        <v>3.375</v>
      </c>
      <c r="L140" s="43">
        <f>STDEV(C140:J140)</f>
        <v>1.187734939</v>
      </c>
      <c r="M140" s="40"/>
    </row>
    <row r="141">
      <c r="A141" s="40"/>
      <c r="B141" s="40" t="s">
        <v>548</v>
      </c>
      <c r="C141" s="95" t="s">
        <v>522</v>
      </c>
      <c r="D141" s="95" t="s">
        <v>522</v>
      </c>
      <c r="E141" s="95" t="s">
        <v>522</v>
      </c>
      <c r="F141" s="95" t="s">
        <v>522</v>
      </c>
      <c r="G141" s="95" t="s">
        <v>522</v>
      </c>
      <c r="H141" s="95" t="s">
        <v>522</v>
      </c>
      <c r="I141" s="95" t="s">
        <v>522</v>
      </c>
      <c r="J141" s="95" t="s">
        <v>522</v>
      </c>
      <c r="K141" s="40"/>
      <c r="L141" s="40"/>
      <c r="M141" s="40"/>
    </row>
    <row r="142">
      <c r="A142" s="100"/>
      <c r="B142" s="100"/>
      <c r="C142" s="102">
        <v>1.0</v>
      </c>
      <c r="D142" s="102">
        <v>1.0</v>
      </c>
      <c r="E142" s="102">
        <v>1.0</v>
      </c>
      <c r="F142" s="102">
        <v>1.0</v>
      </c>
      <c r="G142" s="102">
        <v>1.0</v>
      </c>
      <c r="H142" s="102">
        <v>1.0</v>
      </c>
      <c r="I142" s="102">
        <v>1.0</v>
      </c>
      <c r="J142" s="102">
        <v>1.0</v>
      </c>
      <c r="K142" s="104">
        <f>SUM(C142:J142)</f>
        <v>8</v>
      </c>
      <c r="L142" s="104">
        <f>(K142/8)*100 </f>
        <v>100</v>
      </c>
      <c r="M142" s="40"/>
    </row>
    <row r="143">
      <c r="A143" s="89"/>
      <c r="B143" s="89"/>
      <c r="C143" s="108">
        <f t="shared" ref="C143:K143" si="20">C138+C142</f>
        <v>1</v>
      </c>
      <c r="D143" s="108">
        <f t="shared" si="20"/>
        <v>1</v>
      </c>
      <c r="E143" s="108">
        <f t="shared" si="20"/>
        <v>2</v>
      </c>
      <c r="F143" s="108">
        <f t="shared" si="20"/>
        <v>2</v>
      </c>
      <c r="G143" s="108">
        <f t="shared" si="20"/>
        <v>2</v>
      </c>
      <c r="H143" s="108">
        <f t="shared" si="20"/>
        <v>1</v>
      </c>
      <c r="I143" s="108">
        <f t="shared" si="20"/>
        <v>2</v>
      </c>
      <c r="J143" s="108">
        <f t="shared" si="20"/>
        <v>2</v>
      </c>
      <c r="K143" s="108">
        <f t="shared" si="20"/>
        <v>13</v>
      </c>
      <c r="L143" s="108">
        <f>(K143/16)*100 </f>
        <v>81.25</v>
      </c>
      <c r="M143" s="40"/>
    </row>
    <row r="144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40"/>
    </row>
    <row r="145">
      <c r="A145" s="40" t="s">
        <v>567</v>
      </c>
      <c r="B145" s="40" t="s">
        <v>581</v>
      </c>
      <c r="C145" s="91" t="s">
        <v>126</v>
      </c>
      <c r="D145" s="91" t="s">
        <v>126</v>
      </c>
      <c r="E145" s="93" t="s">
        <v>516</v>
      </c>
      <c r="F145" s="91" t="s">
        <v>126</v>
      </c>
      <c r="G145" s="91" t="s">
        <v>126</v>
      </c>
      <c r="H145" s="93" t="s">
        <v>516</v>
      </c>
      <c r="I145" s="91" t="s">
        <v>126</v>
      </c>
      <c r="J145" s="91" t="s">
        <v>126</v>
      </c>
      <c r="K145" s="40"/>
      <c r="L145" s="40"/>
      <c r="M145" s="40"/>
    </row>
    <row r="146">
      <c r="A146" s="40" t="s">
        <v>590</v>
      </c>
      <c r="B146" s="40" t="s">
        <v>519</v>
      </c>
      <c r="C146" s="115">
        <v>4.0</v>
      </c>
      <c r="D146" s="115">
        <v>3.0</v>
      </c>
      <c r="E146" s="115">
        <v>3.0</v>
      </c>
      <c r="F146" s="115">
        <v>4.0</v>
      </c>
      <c r="G146" s="115">
        <v>3.0</v>
      </c>
      <c r="H146" s="115">
        <v>2.0</v>
      </c>
      <c r="I146" s="115">
        <v>3.0</v>
      </c>
      <c r="J146" s="115">
        <v>3.0</v>
      </c>
      <c r="K146" s="43">
        <f>SUM(C146:J146)/8</f>
        <v>3.125</v>
      </c>
      <c r="L146" s="43">
        <f>STDEV(C146:J146)</f>
        <v>0.6408699445</v>
      </c>
      <c r="M146" s="40"/>
    </row>
    <row r="147">
      <c r="A147" s="40"/>
      <c r="B147" s="40" t="s">
        <v>532</v>
      </c>
      <c r="C147" s="116" t="s">
        <v>541</v>
      </c>
      <c r="D147" s="116" t="s">
        <v>541</v>
      </c>
      <c r="E147" s="116" t="s">
        <v>541</v>
      </c>
      <c r="F147" s="116" t="s">
        <v>541</v>
      </c>
      <c r="G147" s="116" t="s">
        <v>541</v>
      </c>
      <c r="H147" s="116" t="s">
        <v>541</v>
      </c>
      <c r="I147" s="116" t="s">
        <v>541</v>
      </c>
      <c r="J147" s="116" t="s">
        <v>541</v>
      </c>
      <c r="K147" s="40"/>
      <c r="L147" s="40"/>
      <c r="M147" s="40"/>
    </row>
    <row r="148">
      <c r="A148" s="100"/>
      <c r="B148" s="100"/>
      <c r="C148" s="102">
        <v>1.0</v>
      </c>
      <c r="D148" s="102">
        <v>1.0</v>
      </c>
      <c r="E148" s="102">
        <v>0.0</v>
      </c>
      <c r="F148" s="102">
        <v>1.0</v>
      </c>
      <c r="G148" s="102">
        <v>1.0</v>
      </c>
      <c r="H148" s="117"/>
      <c r="I148" s="102">
        <v>1.0</v>
      </c>
      <c r="J148" s="102">
        <v>1.0</v>
      </c>
      <c r="K148" s="104">
        <f>SUM(C148:J148)</f>
        <v>6</v>
      </c>
      <c r="L148" s="104">
        <f>(K148/8)*100 </f>
        <v>75</v>
      </c>
      <c r="M148" s="40"/>
    </row>
    <row r="149">
      <c r="A149" s="40"/>
      <c r="B149" s="40" t="s">
        <v>553</v>
      </c>
      <c r="C149" s="95" t="s">
        <v>179</v>
      </c>
      <c r="D149" s="95" t="s">
        <v>179</v>
      </c>
      <c r="E149" s="95" t="s">
        <v>179</v>
      </c>
      <c r="F149" s="95" t="s">
        <v>179</v>
      </c>
      <c r="G149" s="91" t="s">
        <v>126</v>
      </c>
      <c r="H149" s="95" t="s">
        <v>179</v>
      </c>
      <c r="I149" s="95" t="s">
        <v>179</v>
      </c>
      <c r="J149" s="95" t="s">
        <v>179</v>
      </c>
      <c r="K149" s="40"/>
      <c r="L149" s="40"/>
      <c r="M149" s="40"/>
    </row>
    <row r="150">
      <c r="A150" s="40"/>
      <c r="B150" s="40" t="s">
        <v>547</v>
      </c>
      <c r="C150" s="115">
        <v>3.0</v>
      </c>
      <c r="D150" s="118" t="s">
        <v>593</v>
      </c>
      <c r="E150" s="115">
        <v>4.0</v>
      </c>
      <c r="F150" s="115">
        <v>4.0</v>
      </c>
      <c r="G150" s="115">
        <v>4.0</v>
      </c>
      <c r="H150" s="115">
        <v>4.5</v>
      </c>
      <c r="I150" s="115">
        <v>2.0</v>
      </c>
      <c r="J150" s="115">
        <v>3.0</v>
      </c>
      <c r="K150" s="43">
        <f>SUM(C150:J150)/8</f>
        <v>3.0625</v>
      </c>
      <c r="L150" s="43">
        <f>STDEV(C150:J150)</f>
        <v>0.8660254038</v>
      </c>
      <c r="M150" s="40"/>
    </row>
    <row r="151">
      <c r="A151" s="40"/>
      <c r="B151" s="40" t="s">
        <v>548</v>
      </c>
      <c r="C151" s="95" t="s">
        <v>526</v>
      </c>
      <c r="D151" s="95" t="s">
        <v>526</v>
      </c>
      <c r="E151" s="95" t="s">
        <v>526</v>
      </c>
      <c r="F151" s="95" t="s">
        <v>526</v>
      </c>
      <c r="G151" s="95" t="s">
        <v>526</v>
      </c>
      <c r="H151" s="95" t="s">
        <v>526</v>
      </c>
      <c r="I151" s="95" t="s">
        <v>526</v>
      </c>
      <c r="J151" s="95" t="s">
        <v>526</v>
      </c>
      <c r="K151" s="40"/>
      <c r="L151" s="40"/>
      <c r="M151" s="40"/>
    </row>
    <row r="152">
      <c r="A152" s="100"/>
      <c r="B152" s="100"/>
      <c r="C152" s="102">
        <v>1.0</v>
      </c>
      <c r="D152" s="102">
        <v>1.0</v>
      </c>
      <c r="E152" s="102">
        <v>1.0</v>
      </c>
      <c r="F152" s="102">
        <v>1.0</v>
      </c>
      <c r="G152" s="102">
        <v>0.0</v>
      </c>
      <c r="H152" s="102">
        <v>1.0</v>
      </c>
      <c r="I152" s="102">
        <v>1.0</v>
      </c>
      <c r="J152" s="102">
        <v>1.0</v>
      </c>
      <c r="K152" s="104">
        <f>SUM(C152:J152)</f>
        <v>7</v>
      </c>
      <c r="L152" s="104">
        <f>(K152/8)*100 </f>
        <v>87.5</v>
      </c>
      <c r="M152" s="40"/>
    </row>
    <row r="153">
      <c r="A153" s="89"/>
      <c r="B153" s="89"/>
      <c r="C153" s="108">
        <f t="shared" ref="C153:K153" si="21">C148+C152</f>
        <v>2</v>
      </c>
      <c r="D153" s="108">
        <f t="shared" si="21"/>
        <v>2</v>
      </c>
      <c r="E153" s="108">
        <f t="shared" si="21"/>
        <v>1</v>
      </c>
      <c r="F153" s="108">
        <f t="shared" si="21"/>
        <v>2</v>
      </c>
      <c r="G153" s="108">
        <f t="shared" si="21"/>
        <v>1</v>
      </c>
      <c r="H153" s="108">
        <f t="shared" si="21"/>
        <v>1</v>
      </c>
      <c r="I153" s="108">
        <f t="shared" si="21"/>
        <v>2</v>
      </c>
      <c r="J153" s="108">
        <f t="shared" si="21"/>
        <v>2</v>
      </c>
      <c r="K153" s="108">
        <f t="shared" si="21"/>
        <v>13</v>
      </c>
      <c r="L153" s="108">
        <f>(K153/16)*100 </f>
        <v>81.25</v>
      </c>
      <c r="M153" s="40"/>
    </row>
    <row r="154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40"/>
    </row>
    <row r="155">
      <c r="A155" s="40" t="s">
        <v>572</v>
      </c>
      <c r="B155" s="40" t="s">
        <v>573</v>
      </c>
      <c r="C155" s="93" t="s">
        <v>516</v>
      </c>
      <c r="D155" s="91" t="s">
        <v>126</v>
      </c>
      <c r="E155" s="93" t="s">
        <v>516</v>
      </c>
      <c r="F155" s="91" t="s">
        <v>126</v>
      </c>
      <c r="G155" s="93" t="s">
        <v>516</v>
      </c>
      <c r="H155" s="91" t="s">
        <v>126</v>
      </c>
      <c r="I155" s="91" t="s">
        <v>126</v>
      </c>
      <c r="J155" s="93" t="s">
        <v>516</v>
      </c>
      <c r="K155" s="40"/>
      <c r="L155" s="40"/>
      <c r="M155" s="40"/>
    </row>
    <row r="156">
      <c r="A156" s="40" t="s">
        <v>594</v>
      </c>
      <c r="B156" s="40" t="s">
        <v>519</v>
      </c>
      <c r="C156" s="115">
        <v>3.0</v>
      </c>
      <c r="D156" s="115">
        <v>4.0</v>
      </c>
      <c r="E156" s="115">
        <v>4.0</v>
      </c>
      <c r="F156" s="115">
        <v>0.0</v>
      </c>
      <c r="G156" s="115">
        <v>3.0</v>
      </c>
      <c r="H156" s="43">
        <v>4.0</v>
      </c>
      <c r="I156" s="115">
        <v>2.0</v>
      </c>
      <c r="J156" s="115">
        <v>4.0</v>
      </c>
      <c r="K156" s="43">
        <f>SUM(C156:J156)/8</f>
        <v>3</v>
      </c>
      <c r="L156" s="43">
        <f>STDEV(C156:J156)</f>
        <v>1.414213562</v>
      </c>
      <c r="M156" s="40"/>
    </row>
    <row r="157">
      <c r="A157" s="40"/>
      <c r="B157" s="40" t="s">
        <v>532</v>
      </c>
      <c r="C157" s="91" t="s">
        <v>540</v>
      </c>
      <c r="D157" s="91" t="s">
        <v>540</v>
      </c>
      <c r="E157" s="91" t="s">
        <v>540</v>
      </c>
      <c r="F157" s="91" t="s">
        <v>540</v>
      </c>
      <c r="G157" s="91" t="s">
        <v>540</v>
      </c>
      <c r="H157" s="91" t="s">
        <v>540</v>
      </c>
      <c r="I157" s="91" t="s">
        <v>540</v>
      </c>
      <c r="J157" s="91" t="s">
        <v>540</v>
      </c>
      <c r="K157" s="40"/>
      <c r="L157" s="40"/>
      <c r="M157" s="40"/>
    </row>
    <row r="158">
      <c r="A158" s="100"/>
      <c r="B158" s="100"/>
      <c r="C158" s="102">
        <v>0.0</v>
      </c>
      <c r="D158" s="102">
        <v>1.0</v>
      </c>
      <c r="E158" s="102">
        <v>0.0</v>
      </c>
      <c r="F158" s="102">
        <v>1.0</v>
      </c>
      <c r="G158" s="102">
        <v>0.0</v>
      </c>
      <c r="H158" s="102">
        <v>1.0</v>
      </c>
      <c r="I158" s="102">
        <v>1.0</v>
      </c>
      <c r="J158" s="102">
        <v>0.0</v>
      </c>
      <c r="K158" s="104">
        <f>SUM(C158:J158)</f>
        <v>4</v>
      </c>
      <c r="L158" s="104">
        <f>(K158/8)*100 </f>
        <v>50</v>
      </c>
      <c r="M158" s="40"/>
    </row>
    <row r="159">
      <c r="A159" s="40"/>
      <c r="B159" s="40" t="s">
        <v>553</v>
      </c>
      <c r="C159" s="95" t="s">
        <v>179</v>
      </c>
      <c r="D159" s="95" t="s">
        <v>179</v>
      </c>
      <c r="E159" s="95" t="s">
        <v>179</v>
      </c>
      <c r="F159" s="95" t="s">
        <v>179</v>
      </c>
      <c r="G159" s="95" t="s">
        <v>179</v>
      </c>
      <c r="H159" s="95" t="s">
        <v>179</v>
      </c>
      <c r="I159" s="95" t="s">
        <v>179</v>
      </c>
      <c r="J159" s="95" t="s">
        <v>179</v>
      </c>
      <c r="K159" s="40"/>
      <c r="L159" s="40"/>
      <c r="M159" s="40"/>
    </row>
    <row r="160">
      <c r="A160" s="40"/>
      <c r="B160" s="40" t="s">
        <v>547</v>
      </c>
      <c r="C160" s="115">
        <v>3.0</v>
      </c>
      <c r="D160" s="115">
        <v>4.0</v>
      </c>
      <c r="E160" s="115">
        <v>4.0</v>
      </c>
      <c r="F160" s="115">
        <v>5.0</v>
      </c>
      <c r="G160" s="115">
        <v>3.0</v>
      </c>
      <c r="H160" s="43">
        <v>4.5</v>
      </c>
      <c r="I160" s="115">
        <v>1.0</v>
      </c>
      <c r="J160" s="115">
        <v>5.0</v>
      </c>
      <c r="K160" s="43">
        <f>SUM(C160:J160)/8</f>
        <v>3.6875</v>
      </c>
      <c r="L160" s="43">
        <f>STDEV(C160:J160)</f>
        <v>1.334634782</v>
      </c>
      <c r="M160" s="40"/>
    </row>
    <row r="161">
      <c r="A161" s="40"/>
      <c r="B161" s="40" t="s">
        <v>548</v>
      </c>
      <c r="C161" s="95" t="s">
        <v>526</v>
      </c>
      <c r="D161" s="95" t="s">
        <v>526</v>
      </c>
      <c r="E161" s="95" t="s">
        <v>526</v>
      </c>
      <c r="F161" s="95" t="s">
        <v>526</v>
      </c>
      <c r="G161" s="95" t="s">
        <v>526</v>
      </c>
      <c r="H161" s="95" t="s">
        <v>526</v>
      </c>
      <c r="I161" s="95" t="s">
        <v>526</v>
      </c>
      <c r="J161" s="95" t="s">
        <v>526</v>
      </c>
      <c r="K161" s="40"/>
      <c r="L161" s="40"/>
      <c r="M161" s="40"/>
    </row>
    <row r="162">
      <c r="A162" s="100"/>
      <c r="B162" s="100"/>
      <c r="C162" s="102">
        <v>1.0</v>
      </c>
      <c r="D162" s="102">
        <v>1.0</v>
      </c>
      <c r="E162" s="102">
        <v>1.0</v>
      </c>
      <c r="F162" s="102">
        <v>1.0</v>
      </c>
      <c r="G162" s="102">
        <v>1.0</v>
      </c>
      <c r="H162" s="102">
        <v>1.0</v>
      </c>
      <c r="I162" s="102">
        <v>1.0</v>
      </c>
      <c r="J162" s="102">
        <v>1.0</v>
      </c>
      <c r="K162" s="104">
        <f>SUM(C162:J162)</f>
        <v>8</v>
      </c>
      <c r="L162" s="104">
        <f>(K162/8)*100 </f>
        <v>100</v>
      </c>
      <c r="M162" s="40"/>
    </row>
    <row r="163">
      <c r="A163" s="89"/>
      <c r="B163" s="89"/>
      <c r="C163" s="108">
        <f t="shared" ref="C163:K163" si="22">C158+C162</f>
        <v>1</v>
      </c>
      <c r="D163" s="108">
        <f t="shared" si="22"/>
        <v>2</v>
      </c>
      <c r="E163" s="108">
        <f t="shared" si="22"/>
        <v>1</v>
      </c>
      <c r="F163" s="108">
        <f t="shared" si="22"/>
        <v>2</v>
      </c>
      <c r="G163" s="108">
        <f t="shared" si="22"/>
        <v>1</v>
      </c>
      <c r="H163" s="108">
        <f t="shared" si="22"/>
        <v>2</v>
      </c>
      <c r="I163" s="108">
        <f t="shared" si="22"/>
        <v>2</v>
      </c>
      <c r="J163" s="108">
        <f t="shared" si="22"/>
        <v>1</v>
      </c>
      <c r="K163" s="108">
        <f t="shared" si="22"/>
        <v>12</v>
      </c>
      <c r="L163" s="108">
        <f>(K163/16)*100 </f>
        <v>75</v>
      </c>
      <c r="M163" s="40"/>
    </row>
    <row r="164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40"/>
    </row>
    <row r="165">
      <c r="A165" s="40" t="s">
        <v>578</v>
      </c>
      <c r="B165" s="40" t="s">
        <v>573</v>
      </c>
      <c r="C165" s="93" t="s">
        <v>516</v>
      </c>
      <c r="D165" s="93" t="s">
        <v>516</v>
      </c>
      <c r="E165" s="91" t="s">
        <v>126</v>
      </c>
      <c r="F165" s="91" t="s">
        <v>126</v>
      </c>
      <c r="G165" s="91" t="s">
        <v>126</v>
      </c>
      <c r="H165" s="91" t="s">
        <v>126</v>
      </c>
      <c r="I165" s="91" t="s">
        <v>126</v>
      </c>
      <c r="J165" s="93" t="s">
        <v>516</v>
      </c>
      <c r="K165" s="40"/>
      <c r="L165" s="40"/>
      <c r="M165" s="40"/>
    </row>
    <row r="166">
      <c r="A166" s="40" t="s">
        <v>595</v>
      </c>
      <c r="B166" s="40" t="s">
        <v>519</v>
      </c>
      <c r="C166" s="115">
        <v>3.0</v>
      </c>
      <c r="D166" s="115">
        <v>4.0</v>
      </c>
      <c r="E166" s="115">
        <v>3.0</v>
      </c>
      <c r="F166" s="115">
        <v>0.0</v>
      </c>
      <c r="G166" s="115">
        <v>3.0</v>
      </c>
      <c r="H166" s="115">
        <v>4.0</v>
      </c>
      <c r="I166" s="115">
        <v>2.0</v>
      </c>
      <c r="J166" s="115">
        <v>4.0</v>
      </c>
      <c r="K166" s="43">
        <f>SUM(C166:J166)/8</f>
        <v>2.875</v>
      </c>
      <c r="L166" s="43">
        <f>STDEV(C166:J166)</f>
        <v>1.356202682</v>
      </c>
      <c r="M166" s="40"/>
    </row>
    <row r="167">
      <c r="A167" s="40"/>
      <c r="B167" s="40" t="s">
        <v>532</v>
      </c>
      <c r="C167" s="91" t="s">
        <v>540</v>
      </c>
      <c r="D167" s="91" t="s">
        <v>540</v>
      </c>
      <c r="E167" s="91" t="s">
        <v>540</v>
      </c>
      <c r="F167" s="91" t="s">
        <v>540</v>
      </c>
      <c r="G167" s="91" t="s">
        <v>540</v>
      </c>
      <c r="H167" s="91" t="s">
        <v>540</v>
      </c>
      <c r="I167" s="91" t="s">
        <v>540</v>
      </c>
      <c r="J167" s="91" t="s">
        <v>540</v>
      </c>
      <c r="K167" s="40"/>
      <c r="L167" s="40"/>
      <c r="M167" s="40"/>
    </row>
    <row r="168">
      <c r="A168" s="40"/>
      <c r="B168" s="100"/>
      <c r="C168" s="102">
        <v>0.0</v>
      </c>
      <c r="D168" s="102">
        <v>0.0</v>
      </c>
      <c r="E168" s="102">
        <v>1.0</v>
      </c>
      <c r="F168" s="102">
        <v>1.0</v>
      </c>
      <c r="G168" s="102">
        <v>1.0</v>
      </c>
      <c r="H168" s="102">
        <v>1.0</v>
      </c>
      <c r="I168" s="102">
        <v>1.0</v>
      </c>
      <c r="J168" s="102">
        <v>0.0</v>
      </c>
      <c r="K168" s="104">
        <f>SUM(C168:J168)</f>
        <v>5</v>
      </c>
      <c r="L168" s="104">
        <f>(K168/8)*100 </f>
        <v>62.5</v>
      </c>
      <c r="M168" s="40"/>
    </row>
    <row r="169">
      <c r="A169" s="40"/>
      <c r="B169" s="40" t="s">
        <v>589</v>
      </c>
      <c r="C169" s="95" t="s">
        <v>179</v>
      </c>
      <c r="D169" s="95" t="s">
        <v>179</v>
      </c>
      <c r="E169" s="95" t="s">
        <v>179</v>
      </c>
      <c r="F169" s="95" t="s">
        <v>179</v>
      </c>
      <c r="G169" s="91" t="s">
        <v>126</v>
      </c>
      <c r="H169" s="95" t="s">
        <v>179</v>
      </c>
      <c r="I169" s="95" t="s">
        <v>179</v>
      </c>
      <c r="J169" s="95" t="s">
        <v>179</v>
      </c>
      <c r="K169" s="40"/>
      <c r="L169" s="40"/>
      <c r="M169" s="40"/>
    </row>
    <row r="170">
      <c r="A170" s="40"/>
      <c r="B170" s="40" t="s">
        <v>547</v>
      </c>
      <c r="C170" s="115">
        <v>2.0</v>
      </c>
      <c r="D170" s="115">
        <v>3.0</v>
      </c>
      <c r="E170" s="115">
        <v>3.0</v>
      </c>
      <c r="F170" s="115">
        <v>3.0</v>
      </c>
      <c r="G170" s="115">
        <v>3.0</v>
      </c>
      <c r="H170" s="115">
        <v>3.0</v>
      </c>
      <c r="I170" s="115">
        <v>1.0</v>
      </c>
      <c r="J170" s="115">
        <v>1.0</v>
      </c>
      <c r="K170" s="43">
        <f>SUM(C170:J170)/8</f>
        <v>2.375</v>
      </c>
      <c r="L170" s="43">
        <f>STDEV(C170:J170)</f>
        <v>0.9161253813</v>
      </c>
      <c r="M170" s="40"/>
    </row>
    <row r="171">
      <c r="A171" s="40"/>
      <c r="B171" s="40" t="s">
        <v>548</v>
      </c>
      <c r="C171" s="119" t="s">
        <v>619</v>
      </c>
      <c r="D171" s="119" t="s">
        <v>619</v>
      </c>
      <c r="E171" s="119" t="s">
        <v>619</v>
      </c>
      <c r="F171" s="119" t="s">
        <v>619</v>
      </c>
      <c r="G171" s="119" t="s">
        <v>619</v>
      </c>
      <c r="H171" s="119" t="s">
        <v>619</v>
      </c>
      <c r="I171" s="119" t="s">
        <v>619</v>
      </c>
      <c r="J171" s="122" t="s">
        <v>619</v>
      </c>
      <c r="K171" s="40"/>
      <c r="L171" s="40"/>
      <c r="M171" s="40"/>
    </row>
    <row r="172">
      <c r="A172" s="100"/>
      <c r="B172" s="100"/>
      <c r="C172" s="102">
        <v>1.0</v>
      </c>
      <c r="D172" s="102">
        <v>1.0</v>
      </c>
      <c r="E172" s="102">
        <v>1.0</v>
      </c>
      <c r="F172" s="102">
        <v>1.0</v>
      </c>
      <c r="G172" s="102">
        <v>0.0</v>
      </c>
      <c r="H172" s="102">
        <v>1.0</v>
      </c>
      <c r="I172" s="102">
        <v>1.0</v>
      </c>
      <c r="J172" s="102">
        <v>1.0</v>
      </c>
      <c r="K172" s="104">
        <f>SUM(C172:J172)</f>
        <v>7</v>
      </c>
      <c r="L172" s="104">
        <f>(K172/8)*100 </f>
        <v>87.5</v>
      </c>
      <c r="M172" s="40"/>
    </row>
    <row r="173">
      <c r="A173" s="89"/>
      <c r="B173" s="89"/>
      <c r="C173" s="108">
        <f t="shared" ref="C173:K173" si="23">C168+C172</f>
        <v>1</v>
      </c>
      <c r="D173" s="108">
        <f t="shared" si="23"/>
        <v>1</v>
      </c>
      <c r="E173" s="108">
        <f t="shared" si="23"/>
        <v>2</v>
      </c>
      <c r="F173" s="108">
        <f t="shared" si="23"/>
        <v>2</v>
      </c>
      <c r="G173" s="108">
        <f t="shared" si="23"/>
        <v>1</v>
      </c>
      <c r="H173" s="108">
        <f t="shared" si="23"/>
        <v>2</v>
      </c>
      <c r="I173" s="108">
        <f t="shared" si="23"/>
        <v>2</v>
      </c>
      <c r="J173" s="108">
        <f t="shared" si="23"/>
        <v>1</v>
      </c>
      <c r="K173" s="108">
        <f t="shared" si="23"/>
        <v>12</v>
      </c>
      <c r="L173" s="108">
        <f>(K173/16)*100 </f>
        <v>75</v>
      </c>
      <c r="M173" s="40"/>
    </row>
    <row r="174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40"/>
    </row>
    <row r="175">
      <c r="A175" s="40" t="s">
        <v>584</v>
      </c>
      <c r="B175" s="40" t="s">
        <v>550</v>
      </c>
      <c r="C175" s="95" t="s">
        <v>179</v>
      </c>
      <c r="D175" s="95" t="s">
        <v>179</v>
      </c>
      <c r="E175" s="95" t="s">
        <v>179</v>
      </c>
      <c r="F175" s="95" t="s">
        <v>179</v>
      </c>
      <c r="G175" s="95" t="s">
        <v>179</v>
      </c>
      <c r="H175" s="95" t="s">
        <v>179</v>
      </c>
      <c r="I175" s="95" t="s">
        <v>179</v>
      </c>
      <c r="J175" s="95" t="s">
        <v>179</v>
      </c>
      <c r="K175" s="40"/>
      <c r="L175" s="40"/>
      <c r="M175" s="40"/>
    </row>
    <row r="176">
      <c r="A176" s="40" t="s">
        <v>551</v>
      </c>
      <c r="B176" s="40" t="s">
        <v>519</v>
      </c>
      <c r="C176" s="115">
        <v>4.0</v>
      </c>
      <c r="D176" s="115">
        <v>2.0</v>
      </c>
      <c r="E176" s="115">
        <v>4.0</v>
      </c>
      <c r="F176" s="115">
        <v>5.0</v>
      </c>
      <c r="G176" s="115">
        <v>4.0</v>
      </c>
      <c r="H176" s="43">
        <v>3.5</v>
      </c>
      <c r="I176" s="115">
        <v>4.0</v>
      </c>
      <c r="J176" s="115">
        <v>3.0</v>
      </c>
      <c r="K176" s="43">
        <f>SUM(C176:J176)/8</f>
        <v>3.6875</v>
      </c>
      <c r="L176" s="43">
        <f>STDEV(C176:J176)</f>
        <v>0.8838834765</v>
      </c>
      <c r="M176" s="40"/>
    </row>
    <row r="177">
      <c r="A177" s="40"/>
      <c r="B177" s="40" t="s">
        <v>532</v>
      </c>
      <c r="C177" s="95" t="s">
        <v>529</v>
      </c>
      <c r="D177" s="95" t="s">
        <v>529</v>
      </c>
      <c r="E177" s="95" t="s">
        <v>529</v>
      </c>
      <c r="F177" s="95" t="s">
        <v>529</v>
      </c>
      <c r="G177" s="95" t="s">
        <v>529</v>
      </c>
      <c r="H177" s="95" t="s">
        <v>529</v>
      </c>
      <c r="I177" s="95" t="s">
        <v>529</v>
      </c>
      <c r="J177" s="95" t="s">
        <v>529</v>
      </c>
      <c r="K177" s="40"/>
      <c r="L177" s="40"/>
      <c r="M177" s="40"/>
    </row>
    <row r="178">
      <c r="A178" s="100"/>
      <c r="B178" s="100"/>
      <c r="C178" s="102">
        <v>1.0</v>
      </c>
      <c r="D178" s="102">
        <v>1.0</v>
      </c>
      <c r="E178" s="102">
        <v>1.0</v>
      </c>
      <c r="F178" s="102">
        <v>1.0</v>
      </c>
      <c r="G178" s="102">
        <v>1.0</v>
      </c>
      <c r="H178" s="102">
        <v>1.0</v>
      </c>
      <c r="I178" s="102">
        <v>1.0</v>
      </c>
      <c r="J178" s="102">
        <v>1.0</v>
      </c>
      <c r="K178" s="104">
        <f>SUM(C178:J178)</f>
        <v>8</v>
      </c>
      <c r="L178" s="104">
        <f>(K178/8)*100 </f>
        <v>100</v>
      </c>
      <c r="M178" s="40"/>
    </row>
    <row r="179">
      <c r="A179" s="40"/>
      <c r="B179" s="40" t="s">
        <v>553</v>
      </c>
      <c r="C179" s="95" t="s">
        <v>179</v>
      </c>
      <c r="D179" s="95" t="s">
        <v>179</v>
      </c>
      <c r="E179" s="91" t="s">
        <v>126</v>
      </c>
      <c r="F179" s="95" t="s">
        <v>179</v>
      </c>
      <c r="G179" s="95" t="s">
        <v>179</v>
      </c>
      <c r="H179" s="95" t="s">
        <v>179</v>
      </c>
      <c r="I179" s="95" t="s">
        <v>179</v>
      </c>
      <c r="J179" s="95" t="s">
        <v>179</v>
      </c>
      <c r="K179" s="40"/>
      <c r="L179" s="40"/>
      <c r="M179" s="40"/>
    </row>
    <row r="180">
      <c r="A180" s="40"/>
      <c r="B180" s="40" t="s">
        <v>547</v>
      </c>
      <c r="C180" s="115">
        <v>3.0</v>
      </c>
      <c r="D180" s="115">
        <v>3.0</v>
      </c>
      <c r="E180" s="115">
        <v>1.0</v>
      </c>
      <c r="F180" s="115">
        <v>5.0</v>
      </c>
      <c r="G180" s="115">
        <v>4.0</v>
      </c>
      <c r="H180" s="43">
        <v>4.0</v>
      </c>
      <c r="I180" s="115">
        <v>3.0</v>
      </c>
      <c r="J180" s="115">
        <v>3.0</v>
      </c>
      <c r="K180" s="43">
        <f>SUM(C180:J180)/8</f>
        <v>3.25</v>
      </c>
      <c r="L180" s="43">
        <f>STDEV(C180:J180)</f>
        <v>1.164964745</v>
      </c>
      <c r="M180" s="40"/>
    </row>
    <row r="181">
      <c r="A181" s="40"/>
      <c r="B181" s="40" t="s">
        <v>548</v>
      </c>
      <c r="C181" s="95" t="s">
        <v>526</v>
      </c>
      <c r="D181" s="95" t="s">
        <v>526</v>
      </c>
      <c r="E181" s="95" t="s">
        <v>526</v>
      </c>
      <c r="F181" s="95" t="s">
        <v>526</v>
      </c>
      <c r="G181" s="95" t="s">
        <v>526</v>
      </c>
      <c r="H181" s="95" t="s">
        <v>526</v>
      </c>
      <c r="I181" s="95" t="s">
        <v>526</v>
      </c>
      <c r="J181" s="95" t="s">
        <v>526</v>
      </c>
      <c r="K181" s="40"/>
      <c r="L181" s="40"/>
      <c r="M181" s="40"/>
    </row>
    <row r="182">
      <c r="A182" s="100"/>
      <c r="B182" s="100"/>
      <c r="C182" s="102">
        <v>1.0</v>
      </c>
      <c r="D182" s="102">
        <v>1.0</v>
      </c>
      <c r="E182" s="102">
        <v>0.0</v>
      </c>
      <c r="F182" s="102">
        <v>1.0</v>
      </c>
      <c r="G182" s="102">
        <v>1.0</v>
      </c>
      <c r="H182" s="102">
        <v>1.0</v>
      </c>
      <c r="I182" s="102">
        <v>1.0</v>
      </c>
      <c r="J182" s="102">
        <v>1.0</v>
      </c>
      <c r="K182" s="104">
        <f>SUM(C182:J182)</f>
        <v>7</v>
      </c>
      <c r="L182" s="104">
        <f>(K182/8)*100 </f>
        <v>87.5</v>
      </c>
      <c r="M182" s="40"/>
    </row>
    <row r="183">
      <c r="A183" s="89"/>
      <c r="B183" s="89"/>
      <c r="C183" s="108">
        <f t="shared" ref="C183:K183" si="24">C178+C182</f>
        <v>2</v>
      </c>
      <c r="D183" s="108">
        <f t="shared" si="24"/>
        <v>2</v>
      </c>
      <c r="E183" s="108">
        <f t="shared" si="24"/>
        <v>1</v>
      </c>
      <c r="F183" s="108">
        <f t="shared" si="24"/>
        <v>2</v>
      </c>
      <c r="G183" s="108">
        <f t="shared" si="24"/>
        <v>2</v>
      </c>
      <c r="H183" s="108">
        <f t="shared" si="24"/>
        <v>2</v>
      </c>
      <c r="I183" s="108">
        <f t="shared" si="24"/>
        <v>2</v>
      </c>
      <c r="J183" s="108">
        <f t="shared" si="24"/>
        <v>2</v>
      </c>
      <c r="K183" s="108">
        <f t="shared" si="24"/>
        <v>15</v>
      </c>
      <c r="L183" s="108">
        <f>(K183/16)*100 </f>
        <v>93.75</v>
      </c>
      <c r="M183" s="40"/>
    </row>
    <row r="184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40"/>
    </row>
    <row r="185">
      <c r="A185" s="40" t="s">
        <v>591</v>
      </c>
      <c r="B185" s="40" t="s">
        <v>597</v>
      </c>
      <c r="C185" s="95" t="s">
        <v>179</v>
      </c>
      <c r="D185" s="95" t="s">
        <v>179</v>
      </c>
      <c r="E185" s="95" t="s">
        <v>179</v>
      </c>
      <c r="F185" s="95" t="s">
        <v>179</v>
      </c>
      <c r="G185" s="95" t="s">
        <v>179</v>
      </c>
      <c r="H185" s="93" t="s">
        <v>516</v>
      </c>
      <c r="I185" s="95" t="s">
        <v>179</v>
      </c>
      <c r="J185" s="95" t="s">
        <v>179</v>
      </c>
      <c r="K185" s="40"/>
      <c r="L185" s="40"/>
      <c r="M185" s="40"/>
    </row>
    <row r="186">
      <c r="A186" s="40" t="s">
        <v>600</v>
      </c>
      <c r="B186" s="40" t="s">
        <v>519</v>
      </c>
      <c r="C186" s="115">
        <v>4.0</v>
      </c>
      <c r="D186" s="115">
        <v>4.0</v>
      </c>
      <c r="E186" s="115">
        <v>3.0</v>
      </c>
      <c r="F186" s="115">
        <v>5.0</v>
      </c>
      <c r="G186" s="115">
        <v>2.0</v>
      </c>
      <c r="H186" s="115">
        <v>3.3</v>
      </c>
      <c r="I186" s="115">
        <v>3.0</v>
      </c>
      <c r="J186" s="115">
        <v>4.0</v>
      </c>
      <c r="K186" s="43">
        <f>SUM(C186:J186)/8</f>
        <v>3.5375</v>
      </c>
      <c r="L186" s="43">
        <f>STDEV(C186:J186)</f>
        <v>0.9085899594</v>
      </c>
      <c r="M186" s="40"/>
    </row>
    <row r="187">
      <c r="A187" s="40"/>
      <c r="B187" s="40" t="s">
        <v>532</v>
      </c>
      <c r="C187" s="95" t="s">
        <v>522</v>
      </c>
      <c r="D187" s="95" t="s">
        <v>522</v>
      </c>
      <c r="E187" s="95" t="s">
        <v>522</v>
      </c>
      <c r="F187" s="95" t="s">
        <v>522</v>
      </c>
      <c r="G187" s="95" t="s">
        <v>522</v>
      </c>
      <c r="H187" s="95" t="s">
        <v>522</v>
      </c>
      <c r="I187" s="95" t="s">
        <v>522</v>
      </c>
      <c r="J187" s="95" t="s">
        <v>522</v>
      </c>
      <c r="K187" s="40"/>
      <c r="L187" s="40"/>
      <c r="M187" s="40"/>
    </row>
    <row r="188">
      <c r="A188" s="100"/>
      <c r="B188" s="100"/>
      <c r="C188" s="102">
        <v>1.0</v>
      </c>
      <c r="D188" s="102">
        <v>1.0</v>
      </c>
      <c r="E188" s="102">
        <v>1.0</v>
      </c>
      <c r="F188" s="102">
        <v>1.0</v>
      </c>
      <c r="G188" s="102">
        <v>1.0</v>
      </c>
      <c r="H188" s="102">
        <v>0.0</v>
      </c>
      <c r="I188" s="102">
        <v>1.0</v>
      </c>
      <c r="J188" s="102">
        <v>1.0</v>
      </c>
      <c r="K188" s="104">
        <f>SUM(C188:J188)</f>
        <v>7</v>
      </c>
      <c r="L188" s="104">
        <f>(K188/8)*100 </f>
        <v>87.5</v>
      </c>
      <c r="M188" s="40"/>
    </row>
    <row r="189">
      <c r="A189" s="40"/>
      <c r="B189" s="40" t="s">
        <v>589</v>
      </c>
      <c r="C189" s="95" t="s">
        <v>179</v>
      </c>
      <c r="D189" s="95" t="s">
        <v>179</v>
      </c>
      <c r="E189" s="95" t="s">
        <v>179</v>
      </c>
      <c r="F189" s="95" t="s">
        <v>179</v>
      </c>
      <c r="G189" s="95" t="s">
        <v>179</v>
      </c>
      <c r="H189" s="95" t="s">
        <v>179</v>
      </c>
      <c r="I189" s="95" t="s">
        <v>179</v>
      </c>
      <c r="J189" s="95" t="s">
        <v>179</v>
      </c>
      <c r="K189" s="40"/>
      <c r="L189" s="40"/>
      <c r="M189" s="40"/>
    </row>
    <row r="190">
      <c r="A190" s="40"/>
      <c r="B190" s="40" t="s">
        <v>547</v>
      </c>
      <c r="C190" s="115">
        <v>3.0</v>
      </c>
      <c r="D190" s="115">
        <v>5.0</v>
      </c>
      <c r="E190" s="115">
        <v>2.0</v>
      </c>
      <c r="F190" s="115">
        <v>4.0</v>
      </c>
      <c r="G190" s="115">
        <v>4.0</v>
      </c>
      <c r="H190" s="115">
        <v>3.5</v>
      </c>
      <c r="I190" s="115">
        <v>2.0</v>
      </c>
      <c r="J190" s="115">
        <v>3.0</v>
      </c>
      <c r="K190" s="43">
        <f>SUM(C190:J190)/8</f>
        <v>3.3125</v>
      </c>
      <c r="L190" s="43">
        <f>STDEV(C190:J190)</f>
        <v>1.032939633</v>
      </c>
      <c r="M190" s="40"/>
    </row>
    <row r="191">
      <c r="A191" s="40"/>
      <c r="B191" s="40" t="s">
        <v>548</v>
      </c>
      <c r="C191" s="119" t="s">
        <v>619</v>
      </c>
      <c r="D191" s="119" t="s">
        <v>619</v>
      </c>
      <c r="E191" s="119" t="s">
        <v>619</v>
      </c>
      <c r="F191" s="119" t="s">
        <v>619</v>
      </c>
      <c r="G191" s="119" t="s">
        <v>619</v>
      </c>
      <c r="H191" s="119" t="s">
        <v>619</v>
      </c>
      <c r="I191" s="119" t="s">
        <v>619</v>
      </c>
      <c r="J191" s="122" t="s">
        <v>619</v>
      </c>
      <c r="K191" s="40"/>
      <c r="L191" s="40"/>
      <c r="M191" s="40"/>
    </row>
    <row r="192">
      <c r="A192" s="100"/>
      <c r="B192" s="100"/>
      <c r="C192" s="102">
        <v>1.0</v>
      </c>
      <c r="D192" s="102">
        <v>1.0</v>
      </c>
      <c r="E192" s="102">
        <v>1.0</v>
      </c>
      <c r="F192" s="102">
        <v>1.0</v>
      </c>
      <c r="G192" s="102">
        <v>1.0</v>
      </c>
      <c r="H192" s="102">
        <v>1.0</v>
      </c>
      <c r="I192" s="102">
        <v>1.0</v>
      </c>
      <c r="J192" s="102">
        <v>1.0</v>
      </c>
      <c r="K192" s="104">
        <f>SUM(C192:J192)</f>
        <v>8</v>
      </c>
      <c r="L192" s="104">
        <f>(K192/8)*100 </f>
        <v>100</v>
      </c>
      <c r="M192" s="40"/>
    </row>
    <row r="193">
      <c r="A193" s="89"/>
      <c r="B193" s="89"/>
      <c r="C193" s="108">
        <f t="shared" ref="C193:K193" si="25">C188+C192</f>
        <v>2</v>
      </c>
      <c r="D193" s="108">
        <f t="shared" si="25"/>
        <v>2</v>
      </c>
      <c r="E193" s="108">
        <f t="shared" si="25"/>
        <v>2</v>
      </c>
      <c r="F193" s="108">
        <f t="shared" si="25"/>
        <v>2</v>
      </c>
      <c r="G193" s="108">
        <f t="shared" si="25"/>
        <v>2</v>
      </c>
      <c r="H193" s="108">
        <f t="shared" si="25"/>
        <v>1</v>
      </c>
      <c r="I193" s="108">
        <f t="shared" si="25"/>
        <v>2</v>
      </c>
      <c r="J193" s="108">
        <f t="shared" si="25"/>
        <v>2</v>
      </c>
      <c r="K193" s="108">
        <f t="shared" si="25"/>
        <v>15</v>
      </c>
      <c r="L193" s="108">
        <f>(K193/16)*100 </f>
        <v>93.75</v>
      </c>
      <c r="M193" s="40"/>
    </row>
    <row r="194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40"/>
    </row>
    <row r="195">
      <c r="A195" s="40" t="s">
        <v>596</v>
      </c>
      <c r="B195" s="40" t="s">
        <v>601</v>
      </c>
      <c r="C195" s="95" t="s">
        <v>179</v>
      </c>
      <c r="D195" s="95" t="s">
        <v>179</v>
      </c>
      <c r="E195" s="91" t="s">
        <v>126</v>
      </c>
      <c r="F195" s="95" t="s">
        <v>179</v>
      </c>
      <c r="G195" s="95" t="s">
        <v>179</v>
      </c>
      <c r="H195" s="95" t="s">
        <v>179</v>
      </c>
      <c r="I195" s="95" t="s">
        <v>179</v>
      </c>
      <c r="J195" s="95" t="s">
        <v>179</v>
      </c>
      <c r="K195" s="40"/>
      <c r="L195" s="40"/>
      <c r="M195" s="40"/>
    </row>
    <row r="196">
      <c r="A196" s="40" t="s">
        <v>602</v>
      </c>
      <c r="B196" s="40" t="s">
        <v>519</v>
      </c>
      <c r="C196" s="115">
        <v>4.0</v>
      </c>
      <c r="D196" s="115">
        <v>4.0</v>
      </c>
      <c r="E196" s="115">
        <v>2.0</v>
      </c>
      <c r="F196" s="115">
        <v>5.0</v>
      </c>
      <c r="G196" s="115">
        <v>3.0</v>
      </c>
      <c r="H196" s="115">
        <v>4.0</v>
      </c>
      <c r="I196" s="115">
        <v>4.0</v>
      </c>
      <c r="J196" s="115">
        <v>3.0</v>
      </c>
      <c r="K196" s="43">
        <f>SUM(C196:J196)/8</f>
        <v>3.625</v>
      </c>
      <c r="L196" s="43">
        <f>STDEV(C196:J196)</f>
        <v>0.9161253813</v>
      </c>
      <c r="M196" s="40"/>
    </row>
    <row r="197">
      <c r="A197" s="40"/>
      <c r="B197" s="40" t="s">
        <v>532</v>
      </c>
      <c r="C197" s="119" t="s">
        <v>620</v>
      </c>
      <c r="D197" s="119" t="s">
        <v>620</v>
      </c>
      <c r="E197" s="119" t="s">
        <v>620</v>
      </c>
      <c r="F197" s="119" t="s">
        <v>620</v>
      </c>
      <c r="G197" s="119" t="s">
        <v>620</v>
      </c>
      <c r="H197" s="119" t="s">
        <v>620</v>
      </c>
      <c r="I197" s="119" t="s">
        <v>620</v>
      </c>
      <c r="J197" s="122" t="s">
        <v>620</v>
      </c>
      <c r="K197" s="40"/>
      <c r="L197" s="40"/>
      <c r="M197" s="40"/>
    </row>
    <row r="198">
      <c r="A198" s="100"/>
      <c r="B198" s="100"/>
      <c r="C198" s="102">
        <v>1.0</v>
      </c>
      <c r="D198" s="102">
        <v>1.0</v>
      </c>
      <c r="E198" s="102">
        <v>0.0</v>
      </c>
      <c r="F198" s="102">
        <v>1.0</v>
      </c>
      <c r="G198" s="102">
        <v>1.0</v>
      </c>
      <c r="H198" s="102">
        <v>1.0</v>
      </c>
      <c r="I198" s="102">
        <v>1.0</v>
      </c>
      <c r="J198" s="102">
        <v>1.0</v>
      </c>
      <c r="K198" s="104">
        <f>SUM(C198:J198)</f>
        <v>7</v>
      </c>
      <c r="L198" s="104">
        <f>(K198/8)*100 </f>
        <v>87.5</v>
      </c>
      <c r="M198" s="40"/>
    </row>
    <row r="199">
      <c r="A199" s="40"/>
      <c r="B199" s="40" t="s">
        <v>603</v>
      </c>
      <c r="C199" s="91" t="s">
        <v>126</v>
      </c>
      <c r="D199" s="91" t="s">
        <v>126</v>
      </c>
      <c r="E199" s="91" t="s">
        <v>126</v>
      </c>
      <c r="F199" s="91" t="s">
        <v>126</v>
      </c>
      <c r="G199" s="91" t="s">
        <v>126</v>
      </c>
      <c r="H199" s="91" t="s">
        <v>126</v>
      </c>
      <c r="I199" s="91" t="s">
        <v>126</v>
      </c>
      <c r="J199" s="91" t="s">
        <v>126</v>
      </c>
      <c r="K199" s="40"/>
      <c r="L199" s="40"/>
      <c r="M199" s="40"/>
    </row>
    <row r="200">
      <c r="A200" s="40"/>
      <c r="B200" s="40" t="s">
        <v>547</v>
      </c>
      <c r="C200" s="115">
        <v>5.0</v>
      </c>
      <c r="D200" s="115">
        <v>3.0</v>
      </c>
      <c r="E200" s="115">
        <v>3.0</v>
      </c>
      <c r="F200" s="115">
        <v>3.0</v>
      </c>
      <c r="G200" s="115">
        <v>4.0</v>
      </c>
      <c r="H200" s="115">
        <v>3.0</v>
      </c>
      <c r="I200" s="115">
        <v>3.0</v>
      </c>
      <c r="J200" s="115">
        <v>4.0</v>
      </c>
      <c r="K200" s="43">
        <f>SUM(C200:J200)/8</f>
        <v>3.5</v>
      </c>
      <c r="L200" s="43">
        <f>STDEV(C200:J200)</f>
        <v>0.755928946</v>
      </c>
      <c r="M200" s="40"/>
    </row>
    <row r="201">
      <c r="A201" s="40"/>
      <c r="B201" s="40" t="s">
        <v>548</v>
      </c>
      <c r="C201" s="91" t="s">
        <v>621</v>
      </c>
      <c r="D201" s="91" t="s">
        <v>621</v>
      </c>
      <c r="E201" s="91" t="s">
        <v>621</v>
      </c>
      <c r="F201" s="91" t="s">
        <v>621</v>
      </c>
      <c r="G201" s="91" t="s">
        <v>621</v>
      </c>
      <c r="H201" s="91" t="s">
        <v>621</v>
      </c>
      <c r="I201" s="91" t="s">
        <v>621</v>
      </c>
      <c r="J201" s="91" t="s">
        <v>621</v>
      </c>
      <c r="K201" s="40"/>
      <c r="L201" s="40"/>
      <c r="M201" s="40"/>
    </row>
    <row r="202">
      <c r="A202" s="100"/>
      <c r="B202" s="100"/>
      <c r="C202" s="102">
        <v>1.0</v>
      </c>
      <c r="D202" s="102">
        <v>1.0</v>
      </c>
      <c r="E202" s="102">
        <v>1.0</v>
      </c>
      <c r="F202" s="102">
        <v>1.0</v>
      </c>
      <c r="G202" s="102">
        <v>1.0</v>
      </c>
      <c r="H202" s="102">
        <v>1.0</v>
      </c>
      <c r="I202" s="102">
        <v>1.0</v>
      </c>
      <c r="J202" s="102">
        <v>1.0</v>
      </c>
      <c r="K202" s="104">
        <f>SUM(C202:J202)</f>
        <v>8</v>
      </c>
      <c r="L202" s="104">
        <f>(K202/8)*100 </f>
        <v>100</v>
      </c>
      <c r="M202" s="40"/>
    </row>
    <row r="203">
      <c r="A203" s="89"/>
      <c r="B203" s="89"/>
      <c r="C203" s="108">
        <f t="shared" ref="C203:K203" si="26">C198+C202</f>
        <v>2</v>
      </c>
      <c r="D203" s="108">
        <f t="shared" si="26"/>
        <v>2</v>
      </c>
      <c r="E203" s="108">
        <f t="shared" si="26"/>
        <v>1</v>
      </c>
      <c r="F203" s="108">
        <f t="shared" si="26"/>
        <v>2</v>
      </c>
      <c r="G203" s="108">
        <f t="shared" si="26"/>
        <v>2</v>
      </c>
      <c r="H203" s="108">
        <f t="shared" si="26"/>
        <v>2</v>
      </c>
      <c r="I203" s="108">
        <f t="shared" si="26"/>
        <v>2</v>
      </c>
      <c r="J203" s="108">
        <f t="shared" si="26"/>
        <v>2</v>
      </c>
      <c r="K203" s="108">
        <f t="shared" si="26"/>
        <v>15</v>
      </c>
      <c r="L203" s="108">
        <f>(K203/16)*100 </f>
        <v>93.75</v>
      </c>
      <c r="M203" s="40"/>
    </row>
    <row r="204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40"/>
    </row>
    <row r="205">
      <c r="A205" s="40" t="s">
        <v>604</v>
      </c>
      <c r="B205" s="40" t="s">
        <v>605</v>
      </c>
      <c r="C205" s="95" t="s">
        <v>179</v>
      </c>
      <c r="D205" s="91" t="s">
        <v>126</v>
      </c>
      <c r="E205" s="91" t="s">
        <v>126</v>
      </c>
      <c r="F205" s="91" t="s">
        <v>126</v>
      </c>
      <c r="G205" s="91" t="s">
        <v>126</v>
      </c>
      <c r="H205" s="91" t="s">
        <v>126</v>
      </c>
      <c r="I205" s="91" t="s">
        <v>126</v>
      </c>
      <c r="J205" s="91" t="s">
        <v>126</v>
      </c>
      <c r="K205" s="40"/>
      <c r="L205" s="40"/>
      <c r="M205" s="40"/>
    </row>
    <row r="206">
      <c r="A206" s="40" t="s">
        <v>607</v>
      </c>
      <c r="B206" s="40" t="s">
        <v>519</v>
      </c>
      <c r="C206" s="115">
        <v>4.0</v>
      </c>
      <c r="D206" s="115">
        <v>2.0</v>
      </c>
      <c r="E206" s="115">
        <v>3.0</v>
      </c>
      <c r="F206" s="115">
        <v>2.0</v>
      </c>
      <c r="G206" s="115">
        <v>3.0</v>
      </c>
      <c r="H206" s="115">
        <v>4.0</v>
      </c>
      <c r="I206" s="115">
        <v>2.0</v>
      </c>
      <c r="J206" s="115">
        <v>3.0</v>
      </c>
      <c r="K206" s="43">
        <f>SUM(C206:J206)/8</f>
        <v>2.875</v>
      </c>
      <c r="L206" s="43">
        <f>STDEV(C206:J206)</f>
        <v>0.8345229604</v>
      </c>
      <c r="M206" s="40"/>
    </row>
    <row r="207">
      <c r="A207" s="40"/>
      <c r="B207" s="40" t="s">
        <v>532</v>
      </c>
      <c r="C207" s="91" t="s">
        <v>621</v>
      </c>
      <c r="D207" s="91" t="s">
        <v>621</v>
      </c>
      <c r="E207" s="91" t="s">
        <v>621</v>
      </c>
      <c r="F207" s="91" t="s">
        <v>621</v>
      </c>
      <c r="G207" s="91" t="s">
        <v>621</v>
      </c>
      <c r="H207" s="91" t="s">
        <v>621</v>
      </c>
      <c r="I207" s="91" t="s">
        <v>621</v>
      </c>
      <c r="J207" s="91" t="s">
        <v>621</v>
      </c>
      <c r="K207" s="40"/>
      <c r="L207" s="40"/>
      <c r="M207" s="40"/>
    </row>
    <row r="208">
      <c r="A208" s="100"/>
      <c r="B208" s="100"/>
      <c r="C208" s="102">
        <v>0.0</v>
      </c>
      <c r="D208" s="102">
        <v>1.0</v>
      </c>
      <c r="E208" s="102">
        <v>1.0</v>
      </c>
      <c r="F208" s="102">
        <v>1.0</v>
      </c>
      <c r="G208" s="102">
        <v>1.0</v>
      </c>
      <c r="H208" s="102">
        <v>1.0</v>
      </c>
      <c r="I208" s="102">
        <v>1.0</v>
      </c>
      <c r="J208" s="102">
        <v>1.0</v>
      </c>
      <c r="K208" s="104">
        <f>SUM(C208:J208)</f>
        <v>7</v>
      </c>
      <c r="L208" s="104">
        <f>(K208/8)*100 </f>
        <v>87.5</v>
      </c>
      <c r="M208" s="40"/>
    </row>
    <row r="209">
      <c r="A209" s="40"/>
      <c r="B209" s="40" t="s">
        <v>570</v>
      </c>
      <c r="C209" s="95" t="s">
        <v>179</v>
      </c>
      <c r="D209" s="95" t="s">
        <v>179</v>
      </c>
      <c r="E209" s="95" t="s">
        <v>179</v>
      </c>
      <c r="F209" s="95" t="s">
        <v>179</v>
      </c>
      <c r="G209" s="91" t="s">
        <v>126</v>
      </c>
      <c r="H209" s="95" t="s">
        <v>179</v>
      </c>
      <c r="I209" s="95" t="s">
        <v>179</v>
      </c>
      <c r="J209" s="95" t="s">
        <v>179</v>
      </c>
      <c r="K209" s="40"/>
      <c r="L209" s="40"/>
      <c r="M209" s="40"/>
    </row>
    <row r="210">
      <c r="A210" s="40"/>
      <c r="B210" s="40" t="s">
        <v>547</v>
      </c>
      <c r="C210" s="115">
        <v>4.0</v>
      </c>
      <c r="D210" s="115">
        <v>4.0</v>
      </c>
      <c r="E210" s="115">
        <v>3.0</v>
      </c>
      <c r="F210" s="115">
        <v>4.0</v>
      </c>
      <c r="G210" s="115">
        <v>4.0</v>
      </c>
      <c r="H210" s="115">
        <v>2.7</v>
      </c>
      <c r="I210" s="115">
        <v>3.0</v>
      </c>
      <c r="J210" s="115">
        <v>4.0</v>
      </c>
      <c r="K210" s="43">
        <f>SUM(C210:J210)/8</f>
        <v>3.5875</v>
      </c>
      <c r="L210" s="43">
        <f>STDEV(C210:J210)</f>
        <v>0.57678295</v>
      </c>
      <c r="M210" s="40"/>
    </row>
    <row r="211">
      <c r="A211" s="40"/>
      <c r="B211" s="40" t="s">
        <v>548</v>
      </c>
      <c r="C211" s="119" t="s">
        <v>620</v>
      </c>
      <c r="D211" s="119" t="s">
        <v>620</v>
      </c>
      <c r="E211" s="119" t="s">
        <v>620</v>
      </c>
      <c r="F211" s="119" t="s">
        <v>620</v>
      </c>
      <c r="G211" s="119" t="s">
        <v>620</v>
      </c>
      <c r="H211" s="119" t="s">
        <v>620</v>
      </c>
      <c r="I211" s="119" t="s">
        <v>620</v>
      </c>
      <c r="J211" s="122" t="s">
        <v>620</v>
      </c>
      <c r="K211" s="40"/>
      <c r="L211" s="40"/>
      <c r="M211" s="40"/>
    </row>
    <row r="212">
      <c r="A212" s="100"/>
      <c r="B212" s="100"/>
      <c r="C212" s="102">
        <v>1.0</v>
      </c>
      <c r="D212" s="102">
        <v>1.0</v>
      </c>
      <c r="E212" s="102">
        <v>1.0</v>
      </c>
      <c r="F212" s="102">
        <v>1.0</v>
      </c>
      <c r="G212" s="102">
        <v>0.0</v>
      </c>
      <c r="H212" s="102">
        <v>1.0</v>
      </c>
      <c r="I212" s="102">
        <v>1.0</v>
      </c>
      <c r="J212" s="102">
        <v>1.0</v>
      </c>
      <c r="K212" s="104">
        <f>SUM(C212:J212)</f>
        <v>7</v>
      </c>
      <c r="L212" s="104">
        <f>(K212/8)*100 </f>
        <v>87.5</v>
      </c>
      <c r="M212" s="40"/>
    </row>
    <row r="213">
      <c r="A213" s="89"/>
      <c r="B213" s="89"/>
      <c r="C213" s="108">
        <f t="shared" ref="C213:K213" si="27">C208+C212</f>
        <v>1</v>
      </c>
      <c r="D213" s="108">
        <f t="shared" si="27"/>
        <v>2</v>
      </c>
      <c r="E213" s="108">
        <f t="shared" si="27"/>
        <v>2</v>
      </c>
      <c r="F213" s="108">
        <f t="shared" si="27"/>
        <v>2</v>
      </c>
      <c r="G213" s="108">
        <f t="shared" si="27"/>
        <v>1</v>
      </c>
      <c r="H213" s="108">
        <f t="shared" si="27"/>
        <v>2</v>
      </c>
      <c r="I213" s="108">
        <f t="shared" si="27"/>
        <v>2</v>
      </c>
      <c r="J213" s="108">
        <f t="shared" si="27"/>
        <v>2</v>
      </c>
      <c r="K213" s="108">
        <f t="shared" si="27"/>
        <v>14</v>
      </c>
      <c r="L213" s="108">
        <f>(K213/16)*100 </f>
        <v>87.5</v>
      </c>
      <c r="M213" s="40"/>
    </row>
    <row r="214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40"/>
    </row>
    <row r="215">
      <c r="A215" s="40" t="s">
        <v>609</v>
      </c>
      <c r="B215" s="40" t="s">
        <v>601</v>
      </c>
      <c r="C215" s="95" t="s">
        <v>179</v>
      </c>
      <c r="D215" s="91" t="s">
        <v>126</v>
      </c>
      <c r="E215" s="95" t="s">
        <v>179</v>
      </c>
      <c r="F215" s="95" t="s">
        <v>179</v>
      </c>
      <c r="G215" s="95" t="s">
        <v>179</v>
      </c>
      <c r="H215" s="95" t="s">
        <v>179</v>
      </c>
      <c r="I215" s="95" t="s">
        <v>179</v>
      </c>
      <c r="J215" s="95" t="s">
        <v>179</v>
      </c>
      <c r="K215" s="40"/>
      <c r="L215" s="40"/>
      <c r="M215" s="40"/>
    </row>
    <row r="216">
      <c r="A216" s="40" t="s">
        <v>610</v>
      </c>
      <c r="B216" s="40" t="s">
        <v>519</v>
      </c>
      <c r="C216" s="115">
        <v>4.0</v>
      </c>
      <c r="D216" s="115">
        <v>3.0</v>
      </c>
      <c r="E216" s="115">
        <v>3.0</v>
      </c>
      <c r="F216" s="115">
        <v>2.0</v>
      </c>
      <c r="G216" s="115">
        <v>4.0</v>
      </c>
      <c r="H216" s="115">
        <v>5.0</v>
      </c>
      <c r="I216" s="115">
        <v>3.0</v>
      </c>
      <c r="J216" s="115">
        <v>4.0</v>
      </c>
      <c r="K216" s="43">
        <f>SUM(C216:J216)/8</f>
        <v>3.5</v>
      </c>
      <c r="L216" s="43">
        <f>STDEV(C216:J216)</f>
        <v>0.9258200998</v>
      </c>
      <c r="M216" s="40"/>
    </row>
    <row r="217">
      <c r="A217" s="40"/>
      <c r="B217" s="40" t="s">
        <v>532</v>
      </c>
      <c r="C217" s="119" t="s">
        <v>619</v>
      </c>
      <c r="D217" s="119" t="s">
        <v>619</v>
      </c>
      <c r="E217" s="119" t="s">
        <v>619</v>
      </c>
      <c r="F217" s="119" t="s">
        <v>619</v>
      </c>
      <c r="G217" s="119" t="s">
        <v>619</v>
      </c>
      <c r="H217" s="119" t="s">
        <v>619</v>
      </c>
      <c r="I217" s="119" t="s">
        <v>619</v>
      </c>
      <c r="J217" s="122" t="s">
        <v>619</v>
      </c>
      <c r="K217" s="40"/>
      <c r="L217" s="40"/>
      <c r="M217" s="40"/>
    </row>
    <row r="218">
      <c r="A218" s="100"/>
      <c r="B218" s="100"/>
      <c r="C218" s="102">
        <v>1.0</v>
      </c>
      <c r="D218" s="102">
        <v>0.0</v>
      </c>
      <c r="E218" s="102">
        <v>1.0</v>
      </c>
      <c r="F218" s="102">
        <v>1.0</v>
      </c>
      <c r="G218" s="102">
        <v>1.0</v>
      </c>
      <c r="H218" s="102">
        <v>1.0</v>
      </c>
      <c r="I218" s="102">
        <v>1.0</v>
      </c>
      <c r="J218" s="102">
        <v>1.0</v>
      </c>
      <c r="K218" s="104">
        <f>SUM(C218:J218)</f>
        <v>7</v>
      </c>
      <c r="L218" s="104">
        <f>(K218/8)*100 </f>
        <v>87.5</v>
      </c>
      <c r="M218" s="40"/>
    </row>
    <row r="219">
      <c r="A219" s="40"/>
      <c r="B219" s="40" t="s">
        <v>603</v>
      </c>
      <c r="C219" s="95" t="s">
        <v>179</v>
      </c>
      <c r="D219" s="95" t="s">
        <v>179</v>
      </c>
      <c r="E219" s="95" t="s">
        <v>179</v>
      </c>
      <c r="F219" s="95" t="s">
        <v>179</v>
      </c>
      <c r="G219" s="95" t="s">
        <v>179</v>
      </c>
      <c r="H219" s="95" t="s">
        <v>179</v>
      </c>
      <c r="I219" s="95" t="s">
        <v>179</v>
      </c>
      <c r="J219" s="95" t="s">
        <v>179</v>
      </c>
      <c r="K219" s="40"/>
      <c r="L219" s="40"/>
      <c r="M219" s="40"/>
    </row>
    <row r="220">
      <c r="A220" s="40"/>
      <c r="B220" s="40" t="s">
        <v>547</v>
      </c>
      <c r="C220" s="115">
        <v>4.0</v>
      </c>
      <c r="D220" s="115">
        <v>5.0</v>
      </c>
      <c r="E220" s="115">
        <v>3.0</v>
      </c>
      <c r="F220" s="115">
        <v>3.0</v>
      </c>
      <c r="G220" s="115">
        <v>5.0</v>
      </c>
      <c r="H220" s="115">
        <v>5.0</v>
      </c>
      <c r="I220" s="115">
        <v>3.0</v>
      </c>
      <c r="J220" s="115">
        <v>4.0</v>
      </c>
      <c r="K220" s="43">
        <f>SUM(C220:J220)/8</f>
        <v>4</v>
      </c>
      <c r="L220" s="43">
        <f>STDEV(C220:J220)</f>
        <v>0.9258200998</v>
      </c>
      <c r="M220" s="40"/>
    </row>
    <row r="221">
      <c r="A221" s="40"/>
      <c r="B221" s="40" t="s">
        <v>548</v>
      </c>
      <c r="C221" s="119" t="s">
        <v>620</v>
      </c>
      <c r="D221" s="119" t="s">
        <v>620</v>
      </c>
      <c r="E221" s="119" t="s">
        <v>620</v>
      </c>
      <c r="F221" s="119" t="s">
        <v>620</v>
      </c>
      <c r="G221" s="119" t="s">
        <v>620</v>
      </c>
      <c r="H221" s="119" t="s">
        <v>620</v>
      </c>
      <c r="I221" s="119" t="s">
        <v>620</v>
      </c>
      <c r="J221" s="122" t="s">
        <v>620</v>
      </c>
      <c r="K221" s="40"/>
      <c r="L221" s="40"/>
      <c r="M221" s="40"/>
    </row>
    <row r="222">
      <c r="A222" s="100"/>
      <c r="B222" s="100"/>
      <c r="C222" s="102">
        <v>1.0</v>
      </c>
      <c r="D222" s="102">
        <v>1.0</v>
      </c>
      <c r="E222" s="102">
        <v>1.0</v>
      </c>
      <c r="F222" s="102">
        <v>1.0</v>
      </c>
      <c r="G222" s="102">
        <v>1.0</v>
      </c>
      <c r="H222" s="102">
        <v>1.0</v>
      </c>
      <c r="I222" s="102">
        <v>1.0</v>
      </c>
      <c r="J222" s="102">
        <v>1.0</v>
      </c>
      <c r="K222" s="104">
        <f>SUM(C222:J222)</f>
        <v>8</v>
      </c>
      <c r="L222" s="104">
        <f>(K222/8)*100 </f>
        <v>100</v>
      </c>
      <c r="M222" s="40"/>
    </row>
    <row r="223">
      <c r="A223" s="89"/>
      <c r="B223" s="89"/>
      <c r="C223" s="108">
        <f t="shared" ref="C223:K223" si="28">C218+C222</f>
        <v>2</v>
      </c>
      <c r="D223" s="108">
        <f t="shared" si="28"/>
        <v>1</v>
      </c>
      <c r="E223" s="108">
        <f t="shared" si="28"/>
        <v>2</v>
      </c>
      <c r="F223" s="108">
        <f t="shared" si="28"/>
        <v>2</v>
      </c>
      <c r="G223" s="108">
        <f t="shared" si="28"/>
        <v>2</v>
      </c>
      <c r="H223" s="108">
        <f t="shared" si="28"/>
        <v>2</v>
      </c>
      <c r="I223" s="108">
        <f t="shared" si="28"/>
        <v>2</v>
      </c>
      <c r="J223" s="108">
        <f t="shared" si="28"/>
        <v>2</v>
      </c>
      <c r="K223" s="108">
        <f t="shared" si="28"/>
        <v>15</v>
      </c>
      <c r="L223" s="108">
        <f>(K223/16)*100 </f>
        <v>93.75</v>
      </c>
      <c r="M223" s="40"/>
    </row>
    <row r="224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40"/>
    </row>
    <row r="225">
      <c r="A225" s="89"/>
      <c r="B225" s="89" t="s">
        <v>611</v>
      </c>
      <c r="C225" s="108">
        <f t="shared" ref="C225:J225" si="29">C213+C203+C193+C183+C173+C163+C153+C143+C133+C123</f>
        <v>15</v>
      </c>
      <c r="D225" s="108">
        <f t="shared" si="29"/>
        <v>18</v>
      </c>
      <c r="E225" s="108">
        <f t="shared" si="29"/>
        <v>15</v>
      </c>
      <c r="F225" s="108">
        <f t="shared" si="29"/>
        <v>20</v>
      </c>
      <c r="G225" s="108">
        <f t="shared" si="29"/>
        <v>16</v>
      </c>
      <c r="H225" s="108">
        <f t="shared" si="29"/>
        <v>16</v>
      </c>
      <c r="I225" s="108">
        <f t="shared" si="29"/>
        <v>20</v>
      </c>
      <c r="J225" s="108">
        <f t="shared" si="29"/>
        <v>17</v>
      </c>
      <c r="K225" s="89"/>
      <c r="L225" s="89"/>
      <c r="M225" s="40"/>
    </row>
    <row r="226">
      <c r="A226" s="89"/>
      <c r="B226" s="89" t="s">
        <v>612</v>
      </c>
      <c r="C226" s="108">
        <f t="shared" ref="C226:J226" si="30">(C225/20) *100</f>
        <v>75</v>
      </c>
      <c r="D226" s="108">
        <f t="shared" si="30"/>
        <v>90</v>
      </c>
      <c r="E226" s="108">
        <f t="shared" si="30"/>
        <v>75</v>
      </c>
      <c r="F226" s="108">
        <f t="shared" si="30"/>
        <v>100</v>
      </c>
      <c r="G226" s="108">
        <f t="shared" si="30"/>
        <v>80</v>
      </c>
      <c r="H226" s="108">
        <f t="shared" si="30"/>
        <v>80</v>
      </c>
      <c r="I226" s="108">
        <f t="shared" si="30"/>
        <v>100</v>
      </c>
      <c r="J226" s="108">
        <f t="shared" si="30"/>
        <v>85</v>
      </c>
      <c r="K226" s="89"/>
      <c r="L226" s="89"/>
      <c r="M226" s="40"/>
    </row>
    <row r="227">
      <c r="A227" s="40"/>
      <c r="B227" s="40" t="s">
        <v>613</v>
      </c>
      <c r="C227" s="123">
        <f t="shared" ref="C227:J227" si="31">SUM(C120,C130,C140,C136,C150,C160,C170,C176,C180,C186,C190,C196,C210,C216,C220)/15</f>
        <v>3.266666667</v>
      </c>
      <c r="D227" s="123">
        <f t="shared" si="31"/>
        <v>3.266666667</v>
      </c>
      <c r="E227" s="123">
        <f t="shared" si="31"/>
        <v>2.933333333</v>
      </c>
      <c r="F227" s="123">
        <f t="shared" si="31"/>
        <v>3.866666667</v>
      </c>
      <c r="G227" s="123">
        <f t="shared" si="31"/>
        <v>3.6</v>
      </c>
      <c r="H227" s="123">
        <f t="shared" si="31"/>
        <v>3.533333333</v>
      </c>
      <c r="I227" s="123">
        <f t="shared" si="31"/>
        <v>2.4</v>
      </c>
      <c r="J227" s="123">
        <f t="shared" si="31"/>
        <v>3.2</v>
      </c>
      <c r="K227" s="40"/>
      <c r="L227" s="40"/>
      <c r="M227" s="40"/>
    </row>
    <row r="228">
      <c r="A228" s="40"/>
      <c r="B228" s="40" t="s">
        <v>614</v>
      </c>
      <c r="C228" s="123">
        <f t="shared" ref="C228:J228" si="32">STDEV(C120,C130,C140,C136,C150,C160,C170,C176,C180,C186,C190,C196,C210,C216,C220)</f>
        <v>0.7988086367</v>
      </c>
      <c r="D228" s="123">
        <f t="shared" si="32"/>
        <v>1.091928428</v>
      </c>
      <c r="E228" s="123">
        <f t="shared" si="32"/>
        <v>0.8837151017</v>
      </c>
      <c r="F228" s="123">
        <f t="shared" si="32"/>
        <v>0.9904304019</v>
      </c>
      <c r="G228" s="123">
        <f t="shared" si="32"/>
        <v>0.9102589898</v>
      </c>
      <c r="H228" s="123">
        <f t="shared" si="32"/>
        <v>1.279322737</v>
      </c>
      <c r="I228" s="123">
        <f t="shared" si="32"/>
        <v>0.9856107606</v>
      </c>
      <c r="J228" s="123">
        <f t="shared" si="32"/>
        <v>1.082325539</v>
      </c>
      <c r="K228" s="40"/>
      <c r="L228" s="40"/>
      <c r="M228" s="40"/>
    </row>
    <row r="229">
      <c r="A229" s="40"/>
      <c r="B229" s="40" t="s">
        <v>615</v>
      </c>
      <c r="C229" s="124">
        <f t="shared" ref="C229:J229" si="33">SUM(C116,C126,C146,C156,C166,C200,C206)/7</f>
        <v>3.571428571</v>
      </c>
      <c r="D229" s="124">
        <f t="shared" si="33"/>
        <v>3.285714286</v>
      </c>
      <c r="E229" s="124">
        <f t="shared" si="33"/>
        <v>3.285714286</v>
      </c>
      <c r="F229" s="124">
        <f t="shared" si="33"/>
        <v>1.857142857</v>
      </c>
      <c r="G229" s="124">
        <f t="shared" si="33"/>
        <v>2.857142857</v>
      </c>
      <c r="H229" s="124">
        <f t="shared" si="33"/>
        <v>3.428571429</v>
      </c>
      <c r="I229" s="124">
        <f t="shared" si="33"/>
        <v>2.428571429</v>
      </c>
      <c r="J229" s="124">
        <f t="shared" si="33"/>
        <v>3.428571429</v>
      </c>
      <c r="K229" s="40"/>
      <c r="L229" s="40"/>
      <c r="M229" s="40"/>
    </row>
    <row r="230">
      <c r="A230" s="40"/>
      <c r="B230" s="40" t="s">
        <v>616</v>
      </c>
      <c r="C230" s="124">
        <f t="shared" ref="C230:J230" si="34">STDEV(C116,C126,C146,C156,C166,C200,C206)</f>
        <v>0.7867957925</v>
      </c>
      <c r="D230" s="124">
        <f t="shared" si="34"/>
        <v>0.755928946</v>
      </c>
      <c r="E230" s="124">
        <f t="shared" si="34"/>
        <v>0.4879500365</v>
      </c>
      <c r="F230" s="124">
        <f t="shared" si="34"/>
        <v>1.864454471</v>
      </c>
      <c r="G230" s="124">
        <f t="shared" si="34"/>
        <v>0.8997354108</v>
      </c>
      <c r="H230" s="124">
        <f t="shared" si="34"/>
        <v>0.7867957925</v>
      </c>
      <c r="I230" s="124">
        <f t="shared" si="34"/>
        <v>0.5345224838</v>
      </c>
      <c r="J230" s="124">
        <f t="shared" si="34"/>
        <v>0.7867957925</v>
      </c>
      <c r="K230" s="40"/>
      <c r="L230" s="40"/>
      <c r="M230" s="40"/>
    </row>
    <row r="231">
      <c r="A231" s="40"/>
      <c r="B231" s="40" t="s">
        <v>617</v>
      </c>
      <c r="C231" s="40" t="s">
        <v>68</v>
      </c>
      <c r="D231" s="40" t="s">
        <v>68</v>
      </c>
      <c r="E231" s="40" t="s">
        <v>68</v>
      </c>
      <c r="F231" s="40" t="s">
        <v>68</v>
      </c>
      <c r="G231" s="40" t="s">
        <v>68</v>
      </c>
      <c r="H231" s="40" t="s">
        <v>68</v>
      </c>
      <c r="I231" s="40" t="s">
        <v>68</v>
      </c>
      <c r="J231" s="40" t="s">
        <v>68</v>
      </c>
      <c r="K231" s="40"/>
      <c r="L231" s="40"/>
      <c r="M231" s="40"/>
    </row>
    <row r="239">
      <c r="A239" s="40"/>
      <c r="B239" s="40" t="s">
        <v>622</v>
      </c>
      <c r="C239" s="40" t="s">
        <v>623</v>
      </c>
      <c r="D239" s="40" t="s">
        <v>624</v>
      </c>
      <c r="E239" s="40" t="s">
        <v>625</v>
      </c>
      <c r="F239" s="40" t="s">
        <v>626</v>
      </c>
      <c r="G239" s="40" t="s">
        <v>627</v>
      </c>
      <c r="H239" s="40" t="s">
        <v>628</v>
      </c>
      <c r="I239" s="40" t="s">
        <v>629</v>
      </c>
      <c r="J239" s="40" t="s">
        <v>630</v>
      </c>
      <c r="K239" s="40" t="s">
        <v>631</v>
      </c>
      <c r="L239" s="40" t="s">
        <v>632</v>
      </c>
      <c r="M239" s="40" t="s">
        <v>633</v>
      </c>
      <c r="N239" s="40" t="s">
        <v>634</v>
      </c>
      <c r="O239" s="40" t="s">
        <v>635</v>
      </c>
      <c r="P239" s="40" t="s">
        <v>636</v>
      </c>
      <c r="Q239" s="40" t="s">
        <v>637</v>
      </c>
      <c r="R239" s="40" t="s">
        <v>638</v>
      </c>
      <c r="S239" s="40" t="s">
        <v>639</v>
      </c>
      <c r="T239" s="40" t="s">
        <v>640</v>
      </c>
      <c r="U239" s="40" t="s">
        <v>641</v>
      </c>
      <c r="V239" s="40"/>
    </row>
    <row r="240">
      <c r="A240" s="40" t="s">
        <v>11</v>
      </c>
      <c r="B240" s="91" t="s">
        <v>540</v>
      </c>
      <c r="C240" s="124">
        <v>3.0</v>
      </c>
      <c r="D240" s="91" t="s">
        <v>642</v>
      </c>
      <c r="E240" s="124">
        <v>3.0</v>
      </c>
      <c r="F240" s="95" t="s">
        <v>530</v>
      </c>
      <c r="G240" s="125">
        <v>2.0</v>
      </c>
      <c r="H240" s="95" t="s">
        <v>529</v>
      </c>
      <c r="I240" s="124">
        <v>2.0</v>
      </c>
      <c r="J240" s="91" t="s">
        <v>541</v>
      </c>
      <c r="K240" s="124">
        <v>0.0</v>
      </c>
      <c r="L240" s="95" t="s">
        <v>526</v>
      </c>
      <c r="M240" s="124">
        <v>2.0</v>
      </c>
      <c r="N240" s="95" t="s">
        <v>522</v>
      </c>
      <c r="O240" s="125">
        <v>1.0</v>
      </c>
      <c r="P240" s="95" t="s">
        <v>619</v>
      </c>
      <c r="Q240" s="124">
        <v>2.0</v>
      </c>
      <c r="R240" s="95" t="s">
        <v>620</v>
      </c>
      <c r="S240" s="125">
        <v>1.0</v>
      </c>
      <c r="T240" s="91" t="s">
        <v>621</v>
      </c>
      <c r="U240" s="124">
        <v>2.0</v>
      </c>
      <c r="V240" s="126">
        <v>43291.0</v>
      </c>
    </row>
    <row r="241">
      <c r="A241" s="127" t="s">
        <v>510</v>
      </c>
      <c r="B241" s="91" t="s">
        <v>540</v>
      </c>
      <c r="C241" s="124">
        <v>1.0</v>
      </c>
      <c r="D241" s="91" t="s">
        <v>642</v>
      </c>
      <c r="E241" s="124">
        <v>1.0</v>
      </c>
      <c r="F241" s="95" t="s">
        <v>530</v>
      </c>
      <c r="G241" s="125">
        <v>1.0</v>
      </c>
      <c r="H241" s="95" t="s">
        <v>529</v>
      </c>
      <c r="I241" s="125">
        <v>3.0</v>
      </c>
      <c r="J241" s="91" t="s">
        <v>541</v>
      </c>
      <c r="K241" s="124">
        <v>1.0</v>
      </c>
      <c r="L241" s="95" t="s">
        <v>526</v>
      </c>
      <c r="M241" s="125">
        <v>3.0</v>
      </c>
      <c r="N241" s="95" t="s">
        <v>522</v>
      </c>
      <c r="O241" s="125">
        <v>3.0</v>
      </c>
      <c r="P241" s="95" t="s">
        <v>619</v>
      </c>
      <c r="Q241" s="125">
        <v>4.0</v>
      </c>
      <c r="R241" s="95" t="s">
        <v>620</v>
      </c>
      <c r="S241" s="125">
        <v>3.0</v>
      </c>
      <c r="T241" s="91" t="s">
        <v>621</v>
      </c>
      <c r="U241" s="124">
        <v>1.0</v>
      </c>
      <c r="V241" s="126">
        <v>43383.0</v>
      </c>
    </row>
    <row r="242">
      <c r="A242" s="127" t="s">
        <v>137</v>
      </c>
      <c r="B242" s="91" t="s">
        <v>540</v>
      </c>
      <c r="C242" s="124">
        <v>3.0</v>
      </c>
      <c r="D242" s="91" t="s">
        <v>642</v>
      </c>
      <c r="E242" s="124">
        <v>2.0</v>
      </c>
      <c r="F242" s="95" t="s">
        <v>530</v>
      </c>
      <c r="G242" s="125">
        <v>0.0</v>
      </c>
      <c r="H242" s="95" t="s">
        <v>529</v>
      </c>
      <c r="I242" s="125">
        <v>1.0</v>
      </c>
      <c r="J242" s="91" t="s">
        <v>541</v>
      </c>
      <c r="K242" s="124">
        <v>2.0</v>
      </c>
      <c r="L242" s="95" t="s">
        <v>526</v>
      </c>
      <c r="M242" s="125">
        <v>1.0</v>
      </c>
      <c r="N242" s="95" t="s">
        <v>522</v>
      </c>
      <c r="O242" s="125">
        <v>2.0</v>
      </c>
      <c r="P242" s="95" t="s">
        <v>619</v>
      </c>
      <c r="Q242" s="125">
        <v>2.0</v>
      </c>
      <c r="R242" s="95" t="s">
        <v>620</v>
      </c>
      <c r="S242" s="125">
        <v>4.0</v>
      </c>
      <c r="T242" s="91" t="s">
        <v>621</v>
      </c>
      <c r="U242" s="124">
        <v>1.0</v>
      </c>
      <c r="V242" s="126">
        <v>43383.0</v>
      </c>
    </row>
    <row r="243">
      <c r="A243" s="40"/>
      <c r="B243" s="40"/>
      <c r="C243" s="43">
        <f>SUM(C240:C242)/3</f>
        <v>2.333333333</v>
      </c>
      <c r="D243" s="40"/>
      <c r="E243" s="43">
        <f>SUM(E240:E242)/3</f>
        <v>2</v>
      </c>
      <c r="F243" s="40"/>
      <c r="G243" s="43">
        <f>SUM(G240:G242)/3</f>
        <v>1</v>
      </c>
      <c r="H243" s="40"/>
      <c r="I243" s="43">
        <f>SUM(I240:I242)/3</f>
        <v>2</v>
      </c>
      <c r="J243" s="40"/>
      <c r="K243" s="43">
        <f>SUM(K240:K242)/3</f>
        <v>1</v>
      </c>
      <c r="L243" s="40"/>
      <c r="M243" s="43">
        <f>SUM(M240:M242)/3</f>
        <v>2</v>
      </c>
      <c r="N243" s="40"/>
      <c r="O243" s="43">
        <f>SUM(O240:O242)/3</f>
        <v>2</v>
      </c>
      <c r="P243" s="40"/>
      <c r="Q243" s="43">
        <f>SUM(Q240:Q242)/3</f>
        <v>2.666666667</v>
      </c>
      <c r="R243" s="40"/>
      <c r="S243" s="43">
        <f>SUM(S240:S242)/3</f>
        <v>2.666666667</v>
      </c>
      <c r="T243" s="40"/>
      <c r="U243" s="43">
        <f>SUM(U240:U242)/3</f>
        <v>1.333333333</v>
      </c>
      <c r="V243" s="43">
        <f>(C243+E243+G243+I243+K243+M243+O243+Q243+S243+U243)/10</f>
        <v>1.9</v>
      </c>
    </row>
    <row r="244">
      <c r="A244" s="40"/>
      <c r="B244" s="40"/>
      <c r="C244" s="43">
        <f>STDEV(C240:C242)</f>
        <v>1.154700538</v>
      </c>
      <c r="D244" s="40"/>
      <c r="E244" s="43">
        <f>STDEV(E240:E242)</f>
        <v>1</v>
      </c>
      <c r="F244" s="40"/>
      <c r="G244" s="43">
        <f>STDEV(G240:G242)</f>
        <v>1</v>
      </c>
      <c r="H244" s="40"/>
      <c r="I244" s="43">
        <f>STDEV(I240:I242)</f>
        <v>1</v>
      </c>
      <c r="J244" s="40"/>
      <c r="K244" s="43">
        <f>STDEV(K240:K242)</f>
        <v>1</v>
      </c>
      <c r="L244" s="40"/>
      <c r="M244" s="43">
        <f>STDEV(M240:M242)</f>
        <v>1</v>
      </c>
      <c r="N244" s="40"/>
      <c r="O244" s="43">
        <f>STDEV(O240:O242)</f>
        <v>1</v>
      </c>
      <c r="P244" s="40"/>
      <c r="Q244" s="43">
        <f>STDEV(Q240:Q242)</f>
        <v>1.154700538</v>
      </c>
      <c r="R244" s="40"/>
      <c r="S244" s="43">
        <f>STDEV(S240:S242)</f>
        <v>1.527525232</v>
      </c>
      <c r="T244" s="40"/>
      <c r="U244" s="43">
        <f>STDEV(U240:U242)</f>
        <v>0.5773502692</v>
      </c>
      <c r="V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</row>
    <row r="246">
      <c r="A246" s="127" t="s">
        <v>7</v>
      </c>
      <c r="B246" s="95" t="s">
        <v>524</v>
      </c>
      <c r="C246" s="125">
        <v>3.0</v>
      </c>
      <c r="D246" s="95" t="s">
        <v>557</v>
      </c>
      <c r="E246" s="124">
        <v>0.0</v>
      </c>
      <c r="F246" s="93" t="s">
        <v>516</v>
      </c>
      <c r="G246" s="124">
        <v>1.0</v>
      </c>
      <c r="H246" s="91" t="s">
        <v>552</v>
      </c>
      <c r="I246" s="125">
        <v>1.0</v>
      </c>
      <c r="J246" s="91" t="s">
        <v>538</v>
      </c>
      <c r="K246" s="125">
        <v>2.0</v>
      </c>
      <c r="L246" s="91" t="s">
        <v>533</v>
      </c>
      <c r="M246" s="128">
        <v>2.0</v>
      </c>
      <c r="N246" s="95" t="s">
        <v>599</v>
      </c>
      <c r="O246" s="124">
        <v>2.0</v>
      </c>
      <c r="P246" s="95" t="s">
        <v>528</v>
      </c>
      <c r="Q246" s="124">
        <v>1.0</v>
      </c>
      <c r="R246" s="91" t="s">
        <v>539</v>
      </c>
      <c r="S246" s="124">
        <v>2.0</v>
      </c>
      <c r="T246" s="126">
        <v>43140.0</v>
      </c>
      <c r="U246" s="40"/>
      <c r="V246" s="40"/>
    </row>
    <row r="247">
      <c r="A247" s="127" t="s">
        <v>14</v>
      </c>
      <c r="B247" s="95" t="s">
        <v>524</v>
      </c>
      <c r="C247" s="125">
        <v>1.0</v>
      </c>
      <c r="D247" s="95" t="s">
        <v>557</v>
      </c>
      <c r="E247" s="128">
        <v>2.0</v>
      </c>
      <c r="F247" s="93" t="s">
        <v>516</v>
      </c>
      <c r="G247" s="124">
        <v>2.0</v>
      </c>
      <c r="H247" s="91" t="s">
        <v>552</v>
      </c>
      <c r="I247" s="124">
        <v>0.0</v>
      </c>
      <c r="J247" s="91" t="s">
        <v>538</v>
      </c>
      <c r="K247" s="124">
        <v>1.0</v>
      </c>
      <c r="L247" s="91" t="s">
        <v>533</v>
      </c>
      <c r="M247" s="124">
        <v>4.0</v>
      </c>
      <c r="N247" s="95" t="s">
        <v>599</v>
      </c>
      <c r="O247" s="125">
        <v>3.0</v>
      </c>
      <c r="P247" s="95" t="s">
        <v>528</v>
      </c>
      <c r="Q247" s="125">
        <v>3.0</v>
      </c>
      <c r="R247" s="91" t="s">
        <v>539</v>
      </c>
      <c r="S247" s="124">
        <v>3.0</v>
      </c>
      <c r="T247" s="126">
        <v>43290.0</v>
      </c>
      <c r="U247" s="40"/>
      <c r="V247" s="40"/>
    </row>
    <row r="248">
      <c r="A248" s="127" t="s">
        <v>580</v>
      </c>
      <c r="B248" s="95" t="s">
        <v>524</v>
      </c>
      <c r="C248" s="125">
        <v>2.0</v>
      </c>
      <c r="D248" s="95" t="s">
        <v>557</v>
      </c>
      <c r="E248" s="125">
        <v>2.0</v>
      </c>
      <c r="F248" s="93" t="s">
        <v>516</v>
      </c>
      <c r="G248" s="128">
        <v>2.0</v>
      </c>
      <c r="H248" s="91" t="s">
        <v>552</v>
      </c>
      <c r="I248" s="124">
        <v>2.0</v>
      </c>
      <c r="J248" s="91" t="s">
        <v>538</v>
      </c>
      <c r="K248" s="124">
        <v>2.0</v>
      </c>
      <c r="L248" s="91" t="s">
        <v>533</v>
      </c>
      <c r="M248" s="124">
        <v>3.0</v>
      </c>
      <c r="N248" s="95" t="s">
        <v>599</v>
      </c>
      <c r="O248" s="125">
        <v>1.0</v>
      </c>
      <c r="P248" s="95" t="s">
        <v>528</v>
      </c>
      <c r="Q248" s="125">
        <v>1.0</v>
      </c>
      <c r="R248" s="91" t="s">
        <v>539</v>
      </c>
      <c r="S248" s="124">
        <v>2.0</v>
      </c>
      <c r="T248" s="126">
        <v>43352.0</v>
      </c>
      <c r="U248" s="40"/>
      <c r="V248" s="40"/>
    </row>
    <row r="249">
      <c r="A249" s="127" t="s">
        <v>10</v>
      </c>
      <c r="B249" s="95" t="s">
        <v>524</v>
      </c>
      <c r="C249" s="125">
        <v>1.0</v>
      </c>
      <c r="D249" s="95" t="s">
        <v>557</v>
      </c>
      <c r="E249" s="128">
        <v>1.0</v>
      </c>
      <c r="F249" s="93" t="s">
        <v>516</v>
      </c>
      <c r="G249" s="124">
        <v>3.0</v>
      </c>
      <c r="H249" s="91" t="s">
        <v>552</v>
      </c>
      <c r="I249" s="124">
        <v>2.0</v>
      </c>
      <c r="J249" s="91" t="s">
        <v>538</v>
      </c>
      <c r="K249" s="124">
        <v>4.0</v>
      </c>
      <c r="L249" s="91" t="s">
        <v>533</v>
      </c>
      <c r="M249" s="124">
        <v>3.0</v>
      </c>
      <c r="N249" s="95" t="s">
        <v>599</v>
      </c>
      <c r="O249" s="125">
        <v>0.0</v>
      </c>
      <c r="P249" s="95" t="s">
        <v>528</v>
      </c>
      <c r="Q249" s="125">
        <v>5.0</v>
      </c>
      <c r="R249" s="91" t="s">
        <v>539</v>
      </c>
      <c r="S249" s="124">
        <v>3.0</v>
      </c>
      <c r="T249" s="126">
        <v>43290.0</v>
      </c>
      <c r="U249" s="40"/>
      <c r="V249" s="40"/>
    </row>
    <row r="250">
      <c r="A250" s="127" t="s">
        <v>140</v>
      </c>
      <c r="B250" s="95" t="s">
        <v>524</v>
      </c>
      <c r="C250" s="125">
        <v>1.0</v>
      </c>
      <c r="D250" s="95" t="s">
        <v>557</v>
      </c>
      <c r="E250" s="128">
        <v>4.0</v>
      </c>
      <c r="F250" s="93" t="s">
        <v>516</v>
      </c>
      <c r="G250" s="125">
        <v>2.0</v>
      </c>
      <c r="H250" s="91" t="s">
        <v>552</v>
      </c>
      <c r="I250" s="124">
        <v>4.0</v>
      </c>
      <c r="J250" s="91" t="s">
        <v>538</v>
      </c>
      <c r="K250" s="124">
        <v>3.0</v>
      </c>
      <c r="L250" s="91" t="s">
        <v>533</v>
      </c>
      <c r="M250" s="124">
        <v>4.0</v>
      </c>
      <c r="N250" s="95" t="s">
        <v>599</v>
      </c>
      <c r="O250" s="125">
        <v>2.0</v>
      </c>
      <c r="P250" s="95" t="s">
        <v>528</v>
      </c>
      <c r="Q250" s="125">
        <v>2.0</v>
      </c>
      <c r="R250" s="91" t="s">
        <v>539</v>
      </c>
      <c r="S250" s="125">
        <v>4.0</v>
      </c>
      <c r="T250" s="126">
        <v>43260.0</v>
      </c>
      <c r="U250" s="40"/>
      <c r="V250" s="40"/>
    </row>
    <row r="251">
      <c r="A251" s="127" t="s">
        <v>16</v>
      </c>
      <c r="B251" s="95" t="s">
        <v>524</v>
      </c>
      <c r="C251" s="125">
        <v>3.0</v>
      </c>
      <c r="D251" s="95" t="s">
        <v>557</v>
      </c>
      <c r="E251" s="125">
        <v>4.0</v>
      </c>
      <c r="F251" s="93" t="s">
        <v>516</v>
      </c>
      <c r="G251" s="124">
        <v>3.0</v>
      </c>
      <c r="H251" s="91" t="s">
        <v>552</v>
      </c>
      <c r="I251" s="124">
        <v>4.0</v>
      </c>
      <c r="J251" s="91" t="s">
        <v>538</v>
      </c>
      <c r="K251" s="128">
        <v>3.0</v>
      </c>
      <c r="L251" s="91" t="s">
        <v>533</v>
      </c>
      <c r="M251" s="124">
        <v>3.0</v>
      </c>
      <c r="N251" s="95" t="s">
        <v>599</v>
      </c>
      <c r="O251" s="125">
        <v>3.0</v>
      </c>
      <c r="P251" s="95" t="s">
        <v>528</v>
      </c>
      <c r="Q251" s="125">
        <v>3.0</v>
      </c>
      <c r="R251" s="91" t="s">
        <v>539</v>
      </c>
      <c r="S251" s="124">
        <v>4.0</v>
      </c>
      <c r="T251" s="126">
        <v>43290.0</v>
      </c>
      <c r="U251" s="40"/>
      <c r="V251" s="40"/>
    </row>
    <row r="252">
      <c r="A252" s="127"/>
      <c r="B252" s="40"/>
      <c r="C252" s="43">
        <f>SUM(C246:C251)/6</f>
        <v>1.833333333</v>
      </c>
      <c r="D252" s="40"/>
      <c r="E252" s="43">
        <f>SUM(E246:E251)/6</f>
        <v>2.166666667</v>
      </c>
      <c r="F252" s="40"/>
      <c r="G252" s="43">
        <f>SUM(G246:G251)/6</f>
        <v>2.166666667</v>
      </c>
      <c r="H252" s="40"/>
      <c r="I252" s="43">
        <f>SUM(I246:I251)/6</f>
        <v>2.166666667</v>
      </c>
      <c r="J252" s="40"/>
      <c r="K252" s="43">
        <f>SUM(K246:K251)/6</f>
        <v>2.5</v>
      </c>
      <c r="L252" s="40"/>
      <c r="M252" s="43">
        <f>SUM(M246:M251)/6</f>
        <v>3.166666667</v>
      </c>
      <c r="N252" s="40"/>
      <c r="O252" s="43">
        <f>SUM(O246:O251)/6</f>
        <v>1.833333333</v>
      </c>
      <c r="P252" s="40"/>
      <c r="Q252" s="43">
        <f>SUM(Q246:Q251)/6</f>
        <v>2.5</v>
      </c>
      <c r="R252" s="40"/>
      <c r="S252" s="43">
        <f>SUM(S246:S251)/6</f>
        <v>3</v>
      </c>
      <c r="T252" s="43">
        <f>(C252+E252+G252+I252+K252+M252+O252+Q252+S252)/9</f>
        <v>2.37037037</v>
      </c>
      <c r="U252" s="40"/>
      <c r="V252" s="40"/>
    </row>
    <row r="253">
      <c r="A253" s="40"/>
      <c r="B253" s="40"/>
      <c r="C253" s="43">
        <f>STDEV(C246:C251)</f>
        <v>0.9831920803</v>
      </c>
      <c r="D253" s="40"/>
      <c r="E253" s="43">
        <f>STDEV(E246:E251)</f>
        <v>1.602081979</v>
      </c>
      <c r="F253" s="40"/>
      <c r="G253" s="43">
        <f>STDEV(G246:G251)</f>
        <v>0.7527726527</v>
      </c>
      <c r="H253" s="40"/>
      <c r="I253" s="43">
        <f>STDEV(I246:I251)</f>
        <v>1.602081979</v>
      </c>
      <c r="J253" s="40"/>
      <c r="K253" s="43">
        <f>STDEV(K246:K251)</f>
        <v>1.048808848</v>
      </c>
      <c r="L253" s="40"/>
      <c r="M253" s="43">
        <f>STDEV(M246:M251)</f>
        <v>0.7527726527</v>
      </c>
      <c r="N253" s="40"/>
      <c r="O253" s="43">
        <f>STDEV(O246:O251)</f>
        <v>1.169045194</v>
      </c>
      <c r="P253" s="40"/>
      <c r="Q253" s="43">
        <f>STDEV(Q246:Q251)</f>
        <v>1.516575089</v>
      </c>
      <c r="R253" s="40"/>
      <c r="S253" s="43">
        <f>STDEV(S246:S251)</f>
        <v>0.894427191</v>
      </c>
      <c r="T253" s="40"/>
      <c r="U253" s="40"/>
      <c r="V253" s="40"/>
    </row>
  </sheetData>
  <drawing r:id="rId1"/>
</worksheet>
</file>