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1340" windowHeight="6495"/>
  </bookViews>
  <sheets>
    <sheet name="Budget Figures Entry Form" sheetId="23" r:id="rId1"/>
    <sheet name="Financial Results Entry Form" sheetId="22" r:id="rId2"/>
    <sheet name="SUMMARY" sheetId="14" r:id="rId3"/>
    <sheet name="Budget Model (Corp Allocated)" sheetId="18" r:id="rId4"/>
    <sheet name="Corp Expense" sheetId="20" state="hidden" r:id="rId5"/>
    <sheet name="Sheet1" sheetId="24" state="hidden" r:id="rId6"/>
  </sheets>
  <definedNames>
    <definedName name="APRBEAUTY">'Financial Results Entry Form'!$T$22:$T$39</definedName>
    <definedName name="APRCORPORATE">'Financial Results Entry Form'!$V$22:$V$39</definedName>
    <definedName name="APRDENTAL">'Financial Results Entry Form'!$U$22:$U$39</definedName>
    <definedName name="APRILBEAUTY">'Budget Figures Entry Form'!$T$8:$T$25</definedName>
    <definedName name="APRILCORPORATE">'Budget Figures Entry Form'!$T$52:$T$69</definedName>
    <definedName name="APRILDENTAL">'Budget Figures Entry Form'!$T$30:$T$47</definedName>
    <definedName name="APRILINTERCOMPANY">'Budget Figures Entry Form'!$T$118:$T$135</definedName>
    <definedName name="APRILKOKEN">'Budget Figures Entry Form'!$T$74:$T$91</definedName>
    <definedName name="APRILMARBLE">'Budget Figures Entry Form'!$T$96:$T$113</definedName>
    <definedName name="APRINTERCOMPANY">'Financial Results Entry Form'!$Y$22:$Y$39</definedName>
    <definedName name="APRKOKEN">'Financial Results Entry Form'!$W$22:$W$39</definedName>
    <definedName name="APRMARBLE">'Financial Results Entry Form'!$X$22:$X$39</definedName>
    <definedName name="AUGBEAUTY">'Financial Results Entry Form'!$AR$22:$AR$39</definedName>
    <definedName name="AUGCORPORATE">'Financial Results Entry Form'!$AT$22:$AT$39</definedName>
    <definedName name="AUGDENTAL">'Financial Results Entry Form'!$AS$22:$AS$39</definedName>
    <definedName name="AUGINTERCOMPANY">'Financial Results Entry Form'!$AW$22:$AW$39</definedName>
    <definedName name="AUGKOKEN">'Financial Results Entry Form'!$AU$22:$AU$39</definedName>
    <definedName name="AUGMARBLE">'Financial Results Entry Form'!$AV$22:$AV$39</definedName>
    <definedName name="AUGUSTBEAUTY">'Budget Figures Entry Form'!$X$8:$X$25</definedName>
    <definedName name="AUGUSTCORPORATE">'Budget Figures Entry Form'!$X$52:$X$69</definedName>
    <definedName name="AUGUSTDENTAL">'Budget Figures Entry Form'!$X$30:$X$47</definedName>
    <definedName name="AUGUSTINTERCOMPANY">'Budget Figures Entry Form'!$X$118:$X$135</definedName>
    <definedName name="AUGUSTKOKEN">'Budget Figures Entry Form'!$X$74:$X$91</definedName>
    <definedName name="AUGUSTMARBLE">'Budget Figures Entry Form'!$X$96:$X$113</definedName>
    <definedName name="CAL">'Budget Model (Corp Allocated)'!$BK$101:$CL$121</definedName>
    <definedName name="CY">'Budget Model (Corp Allocated)'!$Z$17</definedName>
    <definedName name="DECBEAUTY">'Financial Results Entry Form'!$BP$22:$BP$39</definedName>
    <definedName name="DECCORPORATE">'Financial Results Entry Form'!$BR$22:$BR$39</definedName>
    <definedName name="DECDENTAL">'Financial Results Entry Form'!$BQ$22:$BQ$39</definedName>
    <definedName name="DECEMBERBEAUTY">'Budget Figures Entry Form'!$AB$8:$AB$25</definedName>
    <definedName name="DECEMBERCORPORATE">'Budget Figures Entry Form'!$AB$52:$AB$69</definedName>
    <definedName name="DECEMBERDENTAL">'Budget Figures Entry Form'!$AB$30:$AB$47</definedName>
    <definedName name="DECEMBERINTERCOMPANY">'Budget Figures Entry Form'!$AB$118:$AB$135</definedName>
    <definedName name="DECEMBERKOKEN">'Budget Figures Entry Form'!$AB$74:$AB$91</definedName>
    <definedName name="DECEMBERMARBLE">'Budget Figures Entry Form'!$AB$96:$AB$113</definedName>
    <definedName name="DECINTERCOMPANY">'Financial Results Entry Form'!$BU$22:$BU$39</definedName>
    <definedName name="DECKOKEN">'Financial Results Entry Form'!$BS$22:$BS$39</definedName>
    <definedName name="DECMARBLE">'Financial Results Entry Form'!$BT$22:$BT$39</definedName>
    <definedName name="FEBBEAUTY">'Financial Results Entry Form'!$H$22:$H$39</definedName>
    <definedName name="FEBCORPORATE">'Financial Results Entry Form'!$J$22:$J$39</definedName>
    <definedName name="FEBDENTAL">'Financial Results Entry Form'!$I$22:$I$39</definedName>
    <definedName name="FEBINTERCOMPANY">'Financial Results Entry Form'!$M$22:$M$39</definedName>
    <definedName name="FEBKOKEN">'Financial Results Entry Form'!$K$22:$K$39</definedName>
    <definedName name="FEBMARBLE">'Financial Results Entry Form'!$L$22:$L$39</definedName>
    <definedName name="FEBRUARYBEAUTY">'Budget Figures Entry Form'!$R$8:$R$25</definedName>
    <definedName name="FEBRUARYCORPORATE">'Budget Figures Entry Form'!$R$52:$R$69</definedName>
    <definedName name="FEBRUARYDENTAL">'Budget Figures Entry Form'!$R$30:$R$47</definedName>
    <definedName name="FEBRUARYINTERCOMPANY">'Budget Figures Entry Form'!$R$118:$R$135</definedName>
    <definedName name="FEBRUARYKOKEN">'Budget Figures Entry Form'!$R$74:$R$91</definedName>
    <definedName name="FEBRUARYMARBLE">'Budget Figures Entry Form'!$R$96:$R$113</definedName>
    <definedName name="JANBEAUTY">'Financial Results Entry Form'!$B$22:$B$39</definedName>
    <definedName name="JANCORPORATE">'Financial Results Entry Form'!$D$22:$D$39</definedName>
    <definedName name="JANDENTAL">'Financial Results Entry Form'!$C$22:$C$39</definedName>
    <definedName name="JANINTERCOMPANY">'Financial Results Entry Form'!$G$22:$G$39</definedName>
    <definedName name="JANKOKEN">'Financial Results Entry Form'!$E$22:$E$39</definedName>
    <definedName name="JANMARBLE">'Financial Results Entry Form'!$F$22:$F$39</definedName>
    <definedName name="JANUARYBEAUTY">'Budget Figures Entry Form'!$Q$8:$Q$25</definedName>
    <definedName name="JANUARYCORPORATE">'Budget Figures Entry Form'!$Q$52:$Q$69</definedName>
    <definedName name="JANUARYDENTAL">'Budget Figures Entry Form'!$Q$30:$Q$47</definedName>
    <definedName name="JANUARYINTERCOMPANY">'Budget Figures Entry Form'!$Q$118:$Q$135</definedName>
    <definedName name="JANUARYKOKEN">'Budget Figures Entry Form'!$Q$74:$Q$91</definedName>
    <definedName name="JANUARYMARBLE">'Budget Figures Entry Form'!$Q$96:$Q$113</definedName>
    <definedName name="JULBEAUTY">'Financial Results Entry Form'!$AL$22:$AL$39</definedName>
    <definedName name="JULCORPORATE">'Financial Results Entry Form'!$AN$22:$AN$39</definedName>
    <definedName name="JULDENTAL">'Financial Results Entry Form'!$AM$22:$AM$39</definedName>
    <definedName name="JULINTERCOMPANY">'Financial Results Entry Form'!$AQ$22:$AQ$39</definedName>
    <definedName name="JULKOKEN">'Financial Results Entry Form'!$AO$22:$AO$39</definedName>
    <definedName name="JULMARBLE">'Financial Results Entry Form'!$AP$22:$AP$39</definedName>
    <definedName name="JULYBEAUTY">'Budget Figures Entry Form'!$W$8:$W$25</definedName>
    <definedName name="JULYCORPORATE">'Budget Figures Entry Form'!$W$52:$W$69</definedName>
    <definedName name="JULYDENTAL">'Budget Figures Entry Form'!$W$30:$W$47</definedName>
    <definedName name="JULYINTERCOMPANY">'Budget Figures Entry Form'!$W$118:$W$135</definedName>
    <definedName name="JULYKOKEN">'Budget Figures Entry Form'!$W$74:$W$91</definedName>
    <definedName name="JULYMARBLE">'Budget Figures Entry Form'!$W$96:$W$113</definedName>
    <definedName name="JUNBEAUTY">'Financial Results Entry Form'!$AF$22:$AF$39</definedName>
    <definedName name="JUNCORPORATE">'Financial Results Entry Form'!$AH$22:$AH$39</definedName>
    <definedName name="JUNDENTAL">'Financial Results Entry Form'!$AG$22:$AG$39</definedName>
    <definedName name="JUNEBEAUTY">'Budget Figures Entry Form'!$V$8:$V$25</definedName>
    <definedName name="JUNECORPORATE">'Budget Figures Entry Form'!$V$52:$V$69</definedName>
    <definedName name="JUNEDENTAL">'Budget Figures Entry Form'!$V$30:$V$47</definedName>
    <definedName name="JUNEINTERCOMPANY">'Budget Figures Entry Form'!$V$118:$V$135</definedName>
    <definedName name="JUNEKOKEN">'Budget Figures Entry Form'!$V$74:$V$91</definedName>
    <definedName name="JUNEMARBLE">'Budget Figures Entry Form'!$V$96:$V$113</definedName>
    <definedName name="JUNINTERCOMPANY">'Financial Results Entry Form'!$AK$22:$AK$39</definedName>
    <definedName name="JUNKOKEN">'Financial Results Entry Form'!$AI$22:$AI$39</definedName>
    <definedName name="JUNMARBLE">'Financial Results Entry Form'!$AJ$22:$AJ$39</definedName>
    <definedName name="MARBEAUTY">'Financial Results Entry Form'!$N$22:$N$39</definedName>
    <definedName name="MARCHBEAUTY">'Budget Figures Entry Form'!$S$8:$S$25</definedName>
    <definedName name="MARCHCORPORATE">'Budget Figures Entry Form'!$S$52:$S$69</definedName>
    <definedName name="MARCHDENTAL">'Budget Figures Entry Form'!$S$30:$S$47</definedName>
    <definedName name="MARCHINTERCOMPANY">'Budget Figures Entry Form'!$S$118:$S$135</definedName>
    <definedName name="MARCHKOKEN">'Budget Figures Entry Form'!$S$74:$S$91</definedName>
    <definedName name="MARCHMARBLE">'Budget Figures Entry Form'!$S$96:$S$113</definedName>
    <definedName name="MARCORPORATE">'Financial Results Entry Form'!$P$22:$P$39</definedName>
    <definedName name="MARDENTAL">'Financial Results Entry Form'!$O$22:$O$39</definedName>
    <definedName name="MARINTERCOMPANY">'Financial Results Entry Form'!$S$22:$S$39</definedName>
    <definedName name="MARKOKEN">'Financial Results Entry Form'!$Q$22:$Q$39</definedName>
    <definedName name="MARMARBLE">'Financial Results Entry Form'!$R$22:$R$39</definedName>
    <definedName name="MAY">'Budget Model (Corp Allocated)'!$AG$5</definedName>
    <definedName name="MAYBEAUTY">'Financial Results Entry Form'!$Z$22:$Z$39</definedName>
    <definedName name="MAYCORPORATE">'Financial Results Entry Form'!$AB$22:$AB$39</definedName>
    <definedName name="MAYDENTAL">'Financial Results Entry Form'!$AA$22:$AA$39</definedName>
    <definedName name="MAYINTERCOMPANY">'Financial Results Entry Form'!$AE$22:$AE$39</definedName>
    <definedName name="MAYKOKEN">'Financial Results Entry Form'!$AC$22:$AC$39</definedName>
    <definedName name="MAYMARBLE">'Financial Results Entry Form'!$AD$22:$AD$39</definedName>
    <definedName name="MAYYBEAUTY">'Budget Figures Entry Form'!$U$8:$U$25</definedName>
    <definedName name="MAYYCORPORATE">'Budget Figures Entry Form'!$U$52:$U$69</definedName>
    <definedName name="MAYYDENTAL">'Budget Figures Entry Form'!$U$30:$U$47</definedName>
    <definedName name="MAYYINTERCOMPANY">'Budget Figures Entry Form'!$U$118:$U$135</definedName>
    <definedName name="MAYYKOKEN">'Budget Figures Entry Form'!$U$74:$U$91</definedName>
    <definedName name="MAYYMARBLE">'Budget Figures Entry Form'!$U$96:$U$113</definedName>
    <definedName name="NOVBEAUTY">'Financial Results Entry Form'!$BJ$22:$BJ$39</definedName>
    <definedName name="NOVCORPORATE">'Financial Results Entry Form'!$BL$22:$BL$39</definedName>
    <definedName name="NOVDENTAL">'Financial Results Entry Form'!$BK$22:$BK$39</definedName>
    <definedName name="NOVEMBERBEAUTY">'Budget Figures Entry Form'!$AA$8:$AA$25</definedName>
    <definedName name="NOVEMBERCORPORATE">'Budget Figures Entry Form'!$AA$52:$AA$69</definedName>
    <definedName name="NOVEMBERDENTAL">'Budget Figures Entry Form'!$AA$30:$AA$47</definedName>
    <definedName name="NOVEMBERINTERCOMPANY">'Budget Figures Entry Form'!$AA$118:$AA$135</definedName>
    <definedName name="NOVEMBERKOKEN">'Budget Figures Entry Form'!$AA$74:$AA$91</definedName>
    <definedName name="NOVEMBERMARBLE">'Budget Figures Entry Form'!$AA$96:$AA$113</definedName>
    <definedName name="NOVINTERCOMPANY">'Financial Results Entry Form'!$BO$22:$BO$39</definedName>
    <definedName name="NOVKOKEN">'Financial Results Entry Form'!$BM$22:$BM$39</definedName>
    <definedName name="NOVMARBLE">'Financial Results Entry Form'!$BN$22:$BN$39</definedName>
    <definedName name="OCTBEAUTY">'Financial Results Entry Form'!$BD$22:$BD$39</definedName>
    <definedName name="OCTCORPORATE">'Financial Results Entry Form'!$BF$22:$BF$39</definedName>
    <definedName name="OCTDENTAL">'Financial Results Entry Form'!$BE$22:$BE$39</definedName>
    <definedName name="OCTINTERCOMPANY">'Financial Results Entry Form'!$BI$22:$BI$39</definedName>
    <definedName name="OCTKOKEN">'Financial Results Entry Form'!$BG$22:$BG$39</definedName>
    <definedName name="OCTMARBLE">'Financial Results Entry Form'!$BH$22:$BH$39</definedName>
    <definedName name="OCTOBERBEAUTY">'Budget Figures Entry Form'!$Z$8:$Z$25</definedName>
    <definedName name="OCTOBERCORPORATE">'Budget Figures Entry Form'!$Z$52:$Z$69</definedName>
    <definedName name="OCTOBERDENTAL">'Budget Figures Entry Form'!$Z$30:$Z$47</definedName>
    <definedName name="OCTOBERINTERCOMPANY">'Budget Figures Entry Form'!$Z$118:$Z$135</definedName>
    <definedName name="OCTOBERKOKEN">'Budget Figures Entry Form'!$Z$74:$Z$91</definedName>
    <definedName name="OCTOBERMARBLE">'Budget Figures Entry Form'!$Z$96:$Z$113</definedName>
    <definedName name="_xlnm.Print_Area" localSheetId="3">'Budget Model (Corp Allocated)'!$BJ$101:$CL$121,'Budget Model (Corp Allocated)'!$A$1:$CL$98</definedName>
    <definedName name="_xlnm.Print_Area" localSheetId="1">'Financial Results Entry Form'!$A$2:$BU$39</definedName>
    <definedName name="_xlnm.Print_Area" localSheetId="2">SUMMARY!$A$1:$V$32</definedName>
    <definedName name="_xlnm.Print_Titles" localSheetId="1">'Financial Results Entry Form'!$A:$A</definedName>
    <definedName name="SEPBEAUTY">'Financial Results Entry Form'!$AX$22:$AX$39</definedName>
    <definedName name="SEPCORPORATE">'Financial Results Entry Form'!$AZ$22:$AZ$39</definedName>
    <definedName name="SEPDENTAL">'Financial Results Entry Form'!$AY$22:$AY$39</definedName>
    <definedName name="SEPINTERCOMPANY">'Financial Results Entry Form'!$BC$22:$BC$39</definedName>
    <definedName name="SEPKOKEN">'Financial Results Entry Form'!$BA$22:$BA$39</definedName>
    <definedName name="SEPMARBLE">'Financial Results Entry Form'!$BB$22:$BB$39</definedName>
    <definedName name="SEPTEMBER">'Budget Figures Entry Form'!$Y$30:$Y$47</definedName>
    <definedName name="SEPTEMBERBEAUTY">'Budget Figures Entry Form'!$Y$8:$Y$25</definedName>
    <definedName name="SEPTEMBERCORPORATE">'Budget Figures Entry Form'!$Y$52:$Y$69</definedName>
    <definedName name="SEPTEMBERDENTAL">'Budget Figures Entry Form'!$Y$30:$Y$47</definedName>
    <definedName name="SEPTEMBERINTERCOMPANY">'Budget Figures Entry Form'!$Y$118:$Y$135</definedName>
    <definedName name="SEPTEMBERKOKEN">'Budget Figures Entry Form'!$Y$74:$Y$91</definedName>
    <definedName name="SEPTEMBERMARBLE">'Budget Figures Entry Form'!$Y$96:$Y$113</definedName>
  </definedNames>
  <calcPr calcId="145621"/>
</workbook>
</file>

<file path=xl/calcChain.xml><?xml version="1.0" encoding="utf-8"?>
<calcChain xmlns="http://schemas.openxmlformats.org/spreadsheetml/2006/main">
  <c r="F15" i="18" l="1"/>
  <c r="P6" i="14" l="1"/>
  <c r="Q42" i="23"/>
  <c r="R42" i="23" s="1"/>
  <c r="S42" i="23" s="1"/>
  <c r="T42" i="23" s="1"/>
  <c r="U42" i="23" s="1"/>
  <c r="V42" i="23" s="1"/>
  <c r="W42" i="23" s="1"/>
  <c r="X42" i="23" s="1"/>
  <c r="Y42" i="23" s="1"/>
  <c r="Z42" i="23" s="1"/>
  <c r="AA42" i="23" s="1"/>
  <c r="AB42" i="23" s="1"/>
  <c r="Q41" i="23"/>
  <c r="R41" i="23" s="1"/>
  <c r="S41" i="23" s="1"/>
  <c r="T41" i="23" s="1"/>
  <c r="U41" i="23" s="1"/>
  <c r="V41" i="23" s="1"/>
  <c r="W41" i="23" s="1"/>
  <c r="X41" i="23" s="1"/>
  <c r="Y41" i="23" s="1"/>
  <c r="Z41" i="23" s="1"/>
  <c r="AA41" i="23" s="1"/>
  <c r="AB41" i="23" s="1"/>
  <c r="Q40" i="23"/>
  <c r="R40" i="23" s="1"/>
  <c r="S40" i="23" s="1"/>
  <c r="T40" i="23" s="1"/>
  <c r="U40" i="23" s="1"/>
  <c r="V40" i="23" s="1"/>
  <c r="W40" i="23" s="1"/>
  <c r="X40" i="23" s="1"/>
  <c r="Y40" i="23" s="1"/>
  <c r="Z40" i="23" s="1"/>
  <c r="AA40" i="23" s="1"/>
  <c r="AB40" i="23" s="1"/>
  <c r="C38" i="22"/>
  <c r="I38" i="22" s="1"/>
  <c r="O38" i="22" s="1"/>
  <c r="U38" i="22" s="1"/>
  <c r="AA38" i="22" s="1"/>
  <c r="AG38" i="22" s="1"/>
  <c r="AM38" i="22" s="1"/>
  <c r="AS38" i="22" s="1"/>
  <c r="AY38" i="22" s="1"/>
  <c r="BE38" i="22" s="1"/>
  <c r="BK38" i="22" s="1"/>
  <c r="BQ38" i="22" s="1"/>
  <c r="C37" i="22"/>
  <c r="I37" i="22" s="1"/>
  <c r="O37" i="22" s="1"/>
  <c r="U37" i="22" s="1"/>
  <c r="AA37" i="22" s="1"/>
  <c r="AG37" i="22" s="1"/>
  <c r="AM37" i="22" s="1"/>
  <c r="AS37" i="22" s="1"/>
  <c r="AY37" i="22" s="1"/>
  <c r="BE37" i="22" s="1"/>
  <c r="BK37" i="22" s="1"/>
  <c r="BQ37" i="22" s="1"/>
  <c r="C36" i="22"/>
  <c r="I36" i="22" s="1"/>
  <c r="O36" i="22" s="1"/>
  <c r="U36" i="22" s="1"/>
  <c r="AA36" i="22" s="1"/>
  <c r="AG36" i="22" s="1"/>
  <c r="AM36" i="22" s="1"/>
  <c r="AS36" i="22" s="1"/>
  <c r="AY36" i="22" s="1"/>
  <c r="BE36" i="22" s="1"/>
  <c r="BK36" i="22" s="1"/>
  <c r="BQ36" i="22" s="1"/>
  <c r="C34" i="22"/>
  <c r="I34" i="22" s="1"/>
  <c r="O34" i="22" s="1"/>
  <c r="U34" i="22" s="1"/>
  <c r="AA34" i="22" s="1"/>
  <c r="AG34" i="22" s="1"/>
  <c r="AM34" i="22" s="1"/>
  <c r="AS34" i="22" s="1"/>
  <c r="AY34" i="22" s="1"/>
  <c r="BE34" i="22" s="1"/>
  <c r="BK34" i="22" s="1"/>
  <c r="BQ34" i="22" s="1"/>
  <c r="C33" i="22"/>
  <c r="I33" i="22" s="1"/>
  <c r="O33" i="22" s="1"/>
  <c r="U33" i="22" s="1"/>
  <c r="AA33" i="22" s="1"/>
  <c r="AG33" i="22" s="1"/>
  <c r="AM33" i="22" s="1"/>
  <c r="AS33" i="22" s="1"/>
  <c r="AY33" i="22" s="1"/>
  <c r="BE33" i="22" s="1"/>
  <c r="BK33" i="22" s="1"/>
  <c r="BQ33" i="22" s="1"/>
  <c r="C32" i="22"/>
  <c r="I32" i="22" s="1"/>
  <c r="O32" i="22" s="1"/>
  <c r="O35" i="22" l="1"/>
  <c r="U32" i="22"/>
  <c r="Q43" i="23"/>
  <c r="R43" i="23"/>
  <c r="U35" i="22" l="1"/>
  <c r="AA32" i="22"/>
  <c r="S43" i="23"/>
  <c r="AA35" i="22" l="1"/>
  <c r="AG32" i="22"/>
  <c r="T43" i="23"/>
  <c r="AG35" i="22" l="1"/>
  <c r="AM32" i="22"/>
  <c r="U43" i="23"/>
  <c r="AM35" i="22" l="1"/>
  <c r="AS32" i="22"/>
  <c r="V43" i="23"/>
  <c r="AS35" i="22" l="1"/>
  <c r="AY32" i="22"/>
  <c r="W43" i="23"/>
  <c r="AY35" i="22" l="1"/>
  <c r="BE32" i="22"/>
  <c r="X43" i="23"/>
  <c r="BE35" i="22" l="1"/>
  <c r="BK32" i="22"/>
  <c r="Y43" i="23"/>
  <c r="BK35" i="22" l="1"/>
  <c r="BQ32" i="22"/>
  <c r="BQ35" i="22" s="1"/>
  <c r="Z43" i="23"/>
  <c r="AB43" i="23" l="1"/>
  <c r="AA43" i="23"/>
  <c r="B38" i="22" l="1"/>
  <c r="H38" i="22" s="1"/>
  <c r="N38" i="22" s="1"/>
  <c r="T38" i="22" s="1"/>
  <c r="Z38" i="22" s="1"/>
  <c r="AF38" i="22" s="1"/>
  <c r="AL38" i="22" s="1"/>
  <c r="AR38" i="22" s="1"/>
  <c r="AX38" i="22" s="1"/>
  <c r="BD38" i="22" s="1"/>
  <c r="BJ38" i="22" s="1"/>
  <c r="BP38" i="22" s="1"/>
  <c r="B37" i="22"/>
  <c r="H37" i="22" s="1"/>
  <c r="N37" i="22" s="1"/>
  <c r="T37" i="22" s="1"/>
  <c r="Z37" i="22" s="1"/>
  <c r="AF37" i="22" s="1"/>
  <c r="AL37" i="22" s="1"/>
  <c r="AR37" i="22" s="1"/>
  <c r="AX37" i="22" s="1"/>
  <c r="BD37" i="22" s="1"/>
  <c r="BJ37" i="22" s="1"/>
  <c r="BP37" i="22" s="1"/>
  <c r="B36" i="22"/>
  <c r="H36" i="22" s="1"/>
  <c r="N36" i="22" s="1"/>
  <c r="T36" i="22" s="1"/>
  <c r="Z36" i="22" s="1"/>
  <c r="AF36" i="22" s="1"/>
  <c r="AL36" i="22" s="1"/>
  <c r="AR36" i="22" s="1"/>
  <c r="AX36" i="22" s="1"/>
  <c r="BD36" i="22" s="1"/>
  <c r="BJ36" i="22" s="1"/>
  <c r="BP36" i="22" s="1"/>
  <c r="B33" i="22"/>
  <c r="H33" i="22" s="1"/>
  <c r="N33" i="22" s="1"/>
  <c r="T33" i="22" s="1"/>
  <c r="Z33" i="22" s="1"/>
  <c r="AF33" i="22" s="1"/>
  <c r="AL33" i="22" s="1"/>
  <c r="AR33" i="22" s="1"/>
  <c r="AX33" i="22" s="1"/>
  <c r="BD33" i="22" s="1"/>
  <c r="BJ33" i="22" s="1"/>
  <c r="BP33" i="22" s="1"/>
  <c r="B34" i="22"/>
  <c r="H34" i="22" s="1"/>
  <c r="N34" i="22" s="1"/>
  <c r="T34" i="22" s="1"/>
  <c r="Z34" i="22" s="1"/>
  <c r="AF34" i="22" s="1"/>
  <c r="AL34" i="22" s="1"/>
  <c r="AR34" i="22" s="1"/>
  <c r="AX34" i="22" s="1"/>
  <c r="BD34" i="22" s="1"/>
  <c r="BJ34" i="22" s="1"/>
  <c r="BP34" i="22" s="1"/>
  <c r="B32" i="22"/>
  <c r="H32" i="22" s="1"/>
  <c r="N32" i="22" s="1"/>
  <c r="R6" i="14"/>
  <c r="Q6" i="14" a="1"/>
  <c r="Q6" i="14" s="1"/>
  <c r="R10" i="14" a="1"/>
  <c r="N35" i="22" l="1"/>
  <c r="T32" i="22"/>
  <c r="M6" i="14"/>
  <c r="K6" i="14"/>
  <c r="H6" i="14"/>
  <c r="E6" i="14"/>
  <c r="C35" i="22"/>
  <c r="B35" i="22"/>
  <c r="G38" i="22"/>
  <c r="M38" i="22" s="1"/>
  <c r="S38" i="22" s="1"/>
  <c r="Y38" i="22" s="1"/>
  <c r="AE38" i="22" s="1"/>
  <c r="AK38" i="22" s="1"/>
  <c r="AQ38" i="22" s="1"/>
  <c r="AW38" i="22" s="1"/>
  <c r="BC38" i="22" s="1"/>
  <c r="BI38" i="22" s="1"/>
  <c r="BO38" i="22" s="1"/>
  <c r="BU38" i="22" s="1"/>
  <c r="F38" i="22"/>
  <c r="L38" i="22" s="1"/>
  <c r="R38" i="22" s="1"/>
  <c r="X38" i="22" s="1"/>
  <c r="AD38" i="22" s="1"/>
  <c r="AJ38" i="22" s="1"/>
  <c r="AP38" i="22" s="1"/>
  <c r="AV38" i="22" s="1"/>
  <c r="BB38" i="22" s="1"/>
  <c r="BH38" i="22" s="1"/>
  <c r="BN38" i="22" s="1"/>
  <c r="BT38" i="22" s="1"/>
  <c r="E38" i="22"/>
  <c r="K38" i="22" s="1"/>
  <c r="Q38" i="22" s="1"/>
  <c r="W38" i="22" s="1"/>
  <c r="AC38" i="22" s="1"/>
  <c r="AI38" i="22" s="1"/>
  <c r="AO38" i="22" s="1"/>
  <c r="AU38" i="22" s="1"/>
  <c r="BA38" i="22" s="1"/>
  <c r="BG38" i="22" s="1"/>
  <c r="BM38" i="22" s="1"/>
  <c r="BS38" i="22" s="1"/>
  <c r="D38" i="22"/>
  <c r="J38" i="22" s="1"/>
  <c r="P38" i="22" s="1"/>
  <c r="V38" i="22" s="1"/>
  <c r="AB38" i="22" s="1"/>
  <c r="AH38" i="22" s="1"/>
  <c r="AN38" i="22" s="1"/>
  <c r="AT38" i="22" s="1"/>
  <c r="AZ38" i="22" s="1"/>
  <c r="BF38" i="22" s="1"/>
  <c r="BL38" i="22" s="1"/>
  <c r="BR38" i="22" s="1"/>
  <c r="G37" i="22"/>
  <c r="M37" i="22" s="1"/>
  <c r="S37" i="22" s="1"/>
  <c r="Y37" i="22" s="1"/>
  <c r="AE37" i="22" s="1"/>
  <c r="AK37" i="22" s="1"/>
  <c r="AQ37" i="22" s="1"/>
  <c r="AW37" i="22" s="1"/>
  <c r="BC37" i="22" s="1"/>
  <c r="BI37" i="22" s="1"/>
  <c r="BO37" i="22" s="1"/>
  <c r="BU37" i="22" s="1"/>
  <c r="F37" i="22"/>
  <c r="L37" i="22" s="1"/>
  <c r="R37" i="22" s="1"/>
  <c r="X37" i="22" s="1"/>
  <c r="AD37" i="22" s="1"/>
  <c r="AJ37" i="22" s="1"/>
  <c r="AP37" i="22" s="1"/>
  <c r="AV37" i="22" s="1"/>
  <c r="BB37" i="22" s="1"/>
  <c r="BH37" i="22" s="1"/>
  <c r="BN37" i="22" s="1"/>
  <c r="BT37" i="22" s="1"/>
  <c r="E37" i="22"/>
  <c r="K37" i="22" s="1"/>
  <c r="Q37" i="22" s="1"/>
  <c r="W37" i="22" s="1"/>
  <c r="AC37" i="22" s="1"/>
  <c r="AI37" i="22" s="1"/>
  <c r="AO37" i="22" s="1"/>
  <c r="AU37" i="22" s="1"/>
  <c r="BA37" i="22" s="1"/>
  <c r="BG37" i="22" s="1"/>
  <c r="BM37" i="22" s="1"/>
  <c r="BS37" i="22" s="1"/>
  <c r="D37" i="22"/>
  <c r="J37" i="22" s="1"/>
  <c r="P37" i="22" s="1"/>
  <c r="V37" i="22" s="1"/>
  <c r="AB37" i="22" s="1"/>
  <c r="AH37" i="22" s="1"/>
  <c r="AN37" i="22" s="1"/>
  <c r="AT37" i="22" s="1"/>
  <c r="AZ37" i="22" s="1"/>
  <c r="BF37" i="22" s="1"/>
  <c r="BL37" i="22" s="1"/>
  <c r="BR37" i="22" s="1"/>
  <c r="G36" i="22"/>
  <c r="M36" i="22" s="1"/>
  <c r="S36" i="22" s="1"/>
  <c r="Y36" i="22" s="1"/>
  <c r="AE36" i="22" s="1"/>
  <c r="AK36" i="22" s="1"/>
  <c r="AQ36" i="22" s="1"/>
  <c r="AW36" i="22" s="1"/>
  <c r="BC36" i="22" s="1"/>
  <c r="BI36" i="22" s="1"/>
  <c r="BO36" i="22" s="1"/>
  <c r="BU36" i="22" s="1"/>
  <c r="F36" i="22"/>
  <c r="L36" i="22" s="1"/>
  <c r="R36" i="22" s="1"/>
  <c r="X36" i="22" s="1"/>
  <c r="AD36" i="22" s="1"/>
  <c r="AJ36" i="22" s="1"/>
  <c r="AP36" i="22" s="1"/>
  <c r="AV36" i="22" s="1"/>
  <c r="BB36" i="22" s="1"/>
  <c r="BH36" i="22" s="1"/>
  <c r="BN36" i="22" s="1"/>
  <c r="BT36" i="22" s="1"/>
  <c r="E36" i="22"/>
  <c r="K36" i="22" s="1"/>
  <c r="Q36" i="22" s="1"/>
  <c r="W36" i="22" s="1"/>
  <c r="AC36" i="22" s="1"/>
  <c r="AI36" i="22" s="1"/>
  <c r="AO36" i="22" s="1"/>
  <c r="AU36" i="22" s="1"/>
  <c r="BA36" i="22" s="1"/>
  <c r="BG36" i="22" s="1"/>
  <c r="BM36" i="22" s="1"/>
  <c r="BS36" i="22" s="1"/>
  <c r="D36" i="22"/>
  <c r="J36" i="22" s="1"/>
  <c r="P36" i="22" s="1"/>
  <c r="V36" i="22" s="1"/>
  <c r="AB36" i="22" s="1"/>
  <c r="AH36" i="22" s="1"/>
  <c r="AN36" i="22" s="1"/>
  <c r="AT36" i="22" s="1"/>
  <c r="AZ36" i="22" s="1"/>
  <c r="BF36" i="22" s="1"/>
  <c r="BL36" i="22" s="1"/>
  <c r="BR36" i="22" s="1"/>
  <c r="G34" i="22"/>
  <c r="M34" i="22" s="1"/>
  <c r="S34" i="22" s="1"/>
  <c r="Y34" i="22" s="1"/>
  <c r="AE34" i="22" s="1"/>
  <c r="AK34" i="22" s="1"/>
  <c r="AQ34" i="22" s="1"/>
  <c r="AW34" i="22" s="1"/>
  <c r="BC34" i="22" s="1"/>
  <c r="BI34" i="22" s="1"/>
  <c r="BO34" i="22" s="1"/>
  <c r="BU34" i="22" s="1"/>
  <c r="F34" i="22"/>
  <c r="L34" i="22" s="1"/>
  <c r="R34" i="22" s="1"/>
  <c r="X34" i="22" s="1"/>
  <c r="AD34" i="22" s="1"/>
  <c r="AJ34" i="22" s="1"/>
  <c r="AP34" i="22" s="1"/>
  <c r="AV34" i="22" s="1"/>
  <c r="BB34" i="22" s="1"/>
  <c r="BH34" i="22" s="1"/>
  <c r="BN34" i="22" s="1"/>
  <c r="BT34" i="22" s="1"/>
  <c r="E34" i="22"/>
  <c r="K34" i="22" s="1"/>
  <c r="Q34" i="22" s="1"/>
  <c r="W34" i="22" s="1"/>
  <c r="AC34" i="22" s="1"/>
  <c r="AI34" i="22" s="1"/>
  <c r="AO34" i="22" s="1"/>
  <c r="AU34" i="22" s="1"/>
  <c r="BA34" i="22" s="1"/>
  <c r="BG34" i="22" s="1"/>
  <c r="BM34" i="22" s="1"/>
  <c r="BS34" i="22" s="1"/>
  <c r="D34" i="22"/>
  <c r="J34" i="22" s="1"/>
  <c r="P34" i="22" s="1"/>
  <c r="V34" i="22" s="1"/>
  <c r="AB34" i="22" s="1"/>
  <c r="AH34" i="22" s="1"/>
  <c r="AN34" i="22" s="1"/>
  <c r="AT34" i="22" s="1"/>
  <c r="AZ34" i="22" s="1"/>
  <c r="BF34" i="22" s="1"/>
  <c r="BL34" i="22" s="1"/>
  <c r="BR34" i="22" s="1"/>
  <c r="G33" i="22"/>
  <c r="M33" i="22" s="1"/>
  <c r="S33" i="22" s="1"/>
  <c r="Y33" i="22" s="1"/>
  <c r="AE33" i="22" s="1"/>
  <c r="AK33" i="22" s="1"/>
  <c r="AQ33" i="22" s="1"/>
  <c r="AW33" i="22" s="1"/>
  <c r="BC33" i="22" s="1"/>
  <c r="BI33" i="22" s="1"/>
  <c r="BO33" i="22" s="1"/>
  <c r="BU33" i="22" s="1"/>
  <c r="F33" i="22"/>
  <c r="L33" i="22" s="1"/>
  <c r="R33" i="22" s="1"/>
  <c r="X33" i="22" s="1"/>
  <c r="AD33" i="22" s="1"/>
  <c r="AJ33" i="22" s="1"/>
  <c r="AP33" i="22" s="1"/>
  <c r="AV33" i="22" s="1"/>
  <c r="BB33" i="22" s="1"/>
  <c r="BH33" i="22" s="1"/>
  <c r="BN33" i="22" s="1"/>
  <c r="BT33" i="22" s="1"/>
  <c r="E33" i="22"/>
  <c r="K33" i="22" s="1"/>
  <c r="Q33" i="22" s="1"/>
  <c r="W33" i="22" s="1"/>
  <c r="AC33" i="22" s="1"/>
  <c r="AI33" i="22" s="1"/>
  <c r="AO33" i="22" s="1"/>
  <c r="AU33" i="22" s="1"/>
  <c r="BA33" i="22" s="1"/>
  <c r="BG33" i="22" s="1"/>
  <c r="BM33" i="22" s="1"/>
  <c r="BS33" i="22" s="1"/>
  <c r="D33" i="22"/>
  <c r="J33" i="22" s="1"/>
  <c r="P33" i="22" s="1"/>
  <c r="V33" i="22" s="1"/>
  <c r="AB33" i="22" s="1"/>
  <c r="AH33" i="22" s="1"/>
  <c r="AN33" i="22" s="1"/>
  <c r="AT33" i="22" s="1"/>
  <c r="AZ33" i="22" s="1"/>
  <c r="BF33" i="22" s="1"/>
  <c r="BL33" i="22" s="1"/>
  <c r="BR33" i="22" s="1"/>
  <c r="G32" i="22"/>
  <c r="G35" i="22" s="1"/>
  <c r="F32" i="22"/>
  <c r="E32" i="22"/>
  <c r="E35" i="22" s="1"/>
  <c r="D32" i="22"/>
  <c r="J32" i="22" s="1"/>
  <c r="G26" i="22"/>
  <c r="M26" i="22" s="1"/>
  <c r="S26" i="22" s="1"/>
  <c r="Y26" i="22" s="1"/>
  <c r="AE26" i="22" s="1"/>
  <c r="AK26" i="22" s="1"/>
  <c r="AQ26" i="22" s="1"/>
  <c r="AW26" i="22" s="1"/>
  <c r="BC26" i="22" s="1"/>
  <c r="BI26" i="22" s="1"/>
  <c r="BO26" i="22" s="1"/>
  <c r="BU26" i="22" s="1"/>
  <c r="F26" i="22"/>
  <c r="L26" i="22" s="1"/>
  <c r="R26" i="22" s="1"/>
  <c r="X26" i="22" s="1"/>
  <c r="AD26" i="22" s="1"/>
  <c r="AJ26" i="22" s="1"/>
  <c r="AP26" i="22" s="1"/>
  <c r="AV26" i="22" s="1"/>
  <c r="BB26" i="22" s="1"/>
  <c r="BH26" i="22" s="1"/>
  <c r="BN26" i="22" s="1"/>
  <c r="BT26" i="22" s="1"/>
  <c r="E26" i="22"/>
  <c r="K26" i="22" s="1"/>
  <c r="Q26" i="22" s="1"/>
  <c r="W26" i="22" s="1"/>
  <c r="AC26" i="22" s="1"/>
  <c r="AI26" i="22" s="1"/>
  <c r="AO26" i="22" s="1"/>
  <c r="AU26" i="22" s="1"/>
  <c r="BA26" i="22" s="1"/>
  <c r="BG26" i="22" s="1"/>
  <c r="BM26" i="22" s="1"/>
  <c r="BS26" i="22" s="1"/>
  <c r="D26" i="22"/>
  <c r="J26" i="22" s="1"/>
  <c r="P26" i="22" s="1"/>
  <c r="V26" i="22" s="1"/>
  <c r="AB26" i="22" s="1"/>
  <c r="AH26" i="22" s="1"/>
  <c r="AN26" i="22" s="1"/>
  <c r="AT26" i="22" s="1"/>
  <c r="AZ26" i="22" s="1"/>
  <c r="BF26" i="22" s="1"/>
  <c r="BL26" i="22" s="1"/>
  <c r="BR26" i="22" s="1"/>
  <c r="C26" i="22"/>
  <c r="I26" i="22" s="1"/>
  <c r="O26" i="22" s="1"/>
  <c r="U26" i="22" s="1"/>
  <c r="AA26" i="22" s="1"/>
  <c r="AG26" i="22" s="1"/>
  <c r="AM26" i="22" s="1"/>
  <c r="AS26" i="22" s="1"/>
  <c r="AY26" i="22" s="1"/>
  <c r="BE26" i="22" s="1"/>
  <c r="BK26" i="22" s="1"/>
  <c r="BQ26" i="22" s="1"/>
  <c r="B26" i="22"/>
  <c r="H26" i="22" s="1"/>
  <c r="N26" i="22" s="1"/>
  <c r="T26" i="22" s="1"/>
  <c r="Z26" i="22" s="1"/>
  <c r="AF26" i="22" s="1"/>
  <c r="AL26" i="22" s="1"/>
  <c r="AR26" i="22" s="1"/>
  <c r="AX26" i="22" s="1"/>
  <c r="BD26" i="22" s="1"/>
  <c r="BJ26" i="22" s="1"/>
  <c r="BP26" i="22" s="1"/>
  <c r="G25" i="22"/>
  <c r="M25" i="22" s="1"/>
  <c r="S25" i="22" s="1"/>
  <c r="Y25" i="22" s="1"/>
  <c r="AE25" i="22" s="1"/>
  <c r="AK25" i="22" s="1"/>
  <c r="AQ25" i="22" s="1"/>
  <c r="AW25" i="22" s="1"/>
  <c r="BC25" i="22" s="1"/>
  <c r="BI25" i="22" s="1"/>
  <c r="BO25" i="22" s="1"/>
  <c r="BU25" i="22" s="1"/>
  <c r="F25" i="22"/>
  <c r="L25" i="22" s="1"/>
  <c r="R25" i="22" s="1"/>
  <c r="X25" i="22" s="1"/>
  <c r="AD25" i="22" s="1"/>
  <c r="AJ25" i="22" s="1"/>
  <c r="AP25" i="22" s="1"/>
  <c r="AV25" i="22" s="1"/>
  <c r="BB25" i="22" s="1"/>
  <c r="BH25" i="22" s="1"/>
  <c r="BN25" i="22" s="1"/>
  <c r="BT25" i="22" s="1"/>
  <c r="E25" i="22"/>
  <c r="K25" i="22" s="1"/>
  <c r="Q25" i="22" s="1"/>
  <c r="W25" i="22" s="1"/>
  <c r="AC25" i="22" s="1"/>
  <c r="AI25" i="22" s="1"/>
  <c r="AO25" i="22" s="1"/>
  <c r="AU25" i="22" s="1"/>
  <c r="BA25" i="22" s="1"/>
  <c r="BG25" i="22" s="1"/>
  <c r="BM25" i="22" s="1"/>
  <c r="BS25" i="22" s="1"/>
  <c r="D25" i="22"/>
  <c r="J25" i="22" s="1"/>
  <c r="P25" i="22" s="1"/>
  <c r="V25" i="22" s="1"/>
  <c r="AB25" i="22" s="1"/>
  <c r="AH25" i="22" s="1"/>
  <c r="AN25" i="22" s="1"/>
  <c r="AT25" i="22" s="1"/>
  <c r="AZ25" i="22" s="1"/>
  <c r="BF25" i="22" s="1"/>
  <c r="BL25" i="22" s="1"/>
  <c r="BR25" i="22" s="1"/>
  <c r="C25" i="22"/>
  <c r="I25" i="22" s="1"/>
  <c r="O25" i="22" s="1"/>
  <c r="U25" i="22" s="1"/>
  <c r="AA25" i="22" s="1"/>
  <c r="AG25" i="22" s="1"/>
  <c r="AM25" i="22" s="1"/>
  <c r="AS25" i="22" s="1"/>
  <c r="AY25" i="22" s="1"/>
  <c r="BE25" i="22" s="1"/>
  <c r="BK25" i="22" s="1"/>
  <c r="BQ25" i="22" s="1"/>
  <c r="B25" i="22"/>
  <c r="H25" i="22" s="1"/>
  <c r="N25" i="22" s="1"/>
  <c r="T25" i="22" s="1"/>
  <c r="Z25" i="22" s="1"/>
  <c r="AF25" i="22" s="1"/>
  <c r="AL25" i="22" s="1"/>
  <c r="AR25" i="22" s="1"/>
  <c r="AX25" i="22" s="1"/>
  <c r="BD25" i="22" s="1"/>
  <c r="BJ25" i="22" s="1"/>
  <c r="BP25" i="22" s="1"/>
  <c r="G24" i="22"/>
  <c r="M24" i="22" s="1"/>
  <c r="S24" i="22" s="1"/>
  <c r="F24" i="22"/>
  <c r="L24" i="22" s="1"/>
  <c r="R24" i="22" s="1"/>
  <c r="X24" i="22" s="1"/>
  <c r="AD24" i="22" s="1"/>
  <c r="AJ24" i="22" s="1"/>
  <c r="AP24" i="22" s="1"/>
  <c r="AV24" i="22" s="1"/>
  <c r="BB24" i="22" s="1"/>
  <c r="BH24" i="22" s="1"/>
  <c r="BN24" i="22" s="1"/>
  <c r="BT24" i="22" s="1"/>
  <c r="E24" i="22"/>
  <c r="E27" i="22" s="1"/>
  <c r="D24" i="22"/>
  <c r="D27" i="22" s="1"/>
  <c r="C24" i="22"/>
  <c r="I24" i="22" s="1"/>
  <c r="O24" i="22" s="1"/>
  <c r="B24" i="22"/>
  <c r="H24" i="22" s="1"/>
  <c r="N24" i="22" s="1"/>
  <c r="T24" i="22" s="1"/>
  <c r="Z24" i="22" s="1"/>
  <c r="AF24" i="22" s="1"/>
  <c r="AL24" i="22" s="1"/>
  <c r="AR24" i="22" s="1"/>
  <c r="AX24" i="22" s="1"/>
  <c r="BD24" i="22" s="1"/>
  <c r="BJ24" i="22" s="1"/>
  <c r="BP24" i="22" s="1"/>
  <c r="G22" i="22"/>
  <c r="F22" i="22"/>
  <c r="E22" i="22"/>
  <c r="K22" i="22" s="1"/>
  <c r="Q22" i="22" s="1"/>
  <c r="D22" i="22"/>
  <c r="C22" i="22"/>
  <c r="I22" i="22" s="1"/>
  <c r="B22" i="22"/>
  <c r="H22" i="22" s="1"/>
  <c r="Q10" i="14" a="1"/>
  <c r="E10" i="14" a="1"/>
  <c r="O10" i="14" a="1"/>
  <c r="H10" i="14" a="1"/>
  <c r="L10" i="14" a="1"/>
  <c r="R16" i="14"/>
  <c r="R26" i="14"/>
  <c r="R14" i="14"/>
  <c r="R21" i="14"/>
  <c r="R13" i="14"/>
  <c r="R25" i="14"/>
  <c r="R19" i="14"/>
  <c r="R11" i="14"/>
  <c r="R22" i="14"/>
  <c r="R24" i="14"/>
  <c r="M22" i="22" l="1"/>
  <c r="M32" i="22"/>
  <c r="C29" i="22"/>
  <c r="C30" i="22" s="1"/>
  <c r="C27" i="22"/>
  <c r="G27" i="22"/>
  <c r="G29" i="22" s="1"/>
  <c r="G30" i="22" s="1"/>
  <c r="K24" i="22"/>
  <c r="Q24" i="22" s="1"/>
  <c r="P32" i="22"/>
  <c r="J35" i="22"/>
  <c r="BP27" i="22"/>
  <c r="BT27" i="22"/>
  <c r="O22" i="22"/>
  <c r="N22" i="22"/>
  <c r="D29" i="22"/>
  <c r="W22" i="22"/>
  <c r="S22" i="22"/>
  <c r="K32" i="22"/>
  <c r="BN27" i="22"/>
  <c r="BD27" i="22"/>
  <c r="AX27" i="22"/>
  <c r="X27" i="22"/>
  <c r="R27" i="22"/>
  <c r="M27" i="22"/>
  <c r="M29" i="22" s="1"/>
  <c r="M30" i="22" s="1"/>
  <c r="H27" i="22"/>
  <c r="H29" i="22" s="1"/>
  <c r="H30" i="22" s="1"/>
  <c r="D35" i="22"/>
  <c r="Y24" i="22"/>
  <c r="S27" i="22"/>
  <c r="S32" i="22"/>
  <c r="M35" i="22"/>
  <c r="BH27" i="22"/>
  <c r="BB27" i="22"/>
  <c r="AR27" i="22"/>
  <c r="AL27" i="22"/>
  <c r="L27" i="22"/>
  <c r="F27" i="22"/>
  <c r="F29" i="22" s="1"/>
  <c r="F30" i="22" s="1"/>
  <c r="J22" i="22"/>
  <c r="U24" i="22"/>
  <c r="O27" i="22"/>
  <c r="B27" i="22"/>
  <c r="AV27" i="22"/>
  <c r="AP27" i="22"/>
  <c r="AF27" i="22"/>
  <c r="Z27" i="22"/>
  <c r="T35" i="22"/>
  <c r="Z32" i="22"/>
  <c r="L32" i="22"/>
  <c r="F35" i="22"/>
  <c r="L22" i="22"/>
  <c r="J24" i="22"/>
  <c r="BJ27" i="22"/>
  <c r="AJ27" i="22"/>
  <c r="AD27" i="22"/>
  <c r="T27" i="22"/>
  <c r="N27" i="22"/>
  <c r="I27" i="22"/>
  <c r="I29" i="22" s="1"/>
  <c r="I30" i="22" s="1"/>
  <c r="B29" i="22"/>
  <c r="E29" i="22"/>
  <c r="E30" i="22" s="1"/>
  <c r="I35" i="22"/>
  <c r="H35" i="22"/>
  <c r="H26" i="14"/>
  <c r="O25" i="14"/>
  <c r="E12" i="14"/>
  <c r="E20" i="14"/>
  <c r="H23" i="14"/>
  <c r="R12" i="14"/>
  <c r="L22" i="14"/>
  <c r="O11" i="14"/>
  <c r="L11" i="14"/>
  <c r="L25" i="14"/>
  <c r="H24" i="14"/>
  <c r="E26" i="14"/>
  <c r="E14" i="14"/>
  <c r="H20" i="14"/>
  <c r="L21" i="14"/>
  <c r="L26" i="14"/>
  <c r="E21" i="14"/>
  <c r="Q16" i="14"/>
  <c r="O21" i="14"/>
  <c r="O13" i="14"/>
  <c r="E15" i="14"/>
  <c r="E19" i="14"/>
  <c r="H22" i="14"/>
  <c r="L19" i="14"/>
  <c r="H19" i="14"/>
  <c r="O16" i="14"/>
  <c r="L14" i="14"/>
  <c r="H16" i="14"/>
  <c r="E25" i="14"/>
  <c r="E11" i="14"/>
  <c r="E13" i="14"/>
  <c r="O14" i="14"/>
  <c r="L16" i="14"/>
  <c r="H14" i="14"/>
  <c r="E23" i="14"/>
  <c r="H13" i="14"/>
  <c r="L10" i="14"/>
  <c r="H25" i="14"/>
  <c r="O12" i="14"/>
  <c r="E24" i="14"/>
  <c r="H11" i="14"/>
  <c r="O22" i="14"/>
  <c r="H21" i="14"/>
  <c r="O26" i="14"/>
  <c r="Q11" i="14"/>
  <c r="O15" i="14"/>
  <c r="Q19" i="14"/>
  <c r="L24" i="14"/>
  <c r="E16" i="14"/>
  <c r="O19" i="14"/>
  <c r="L13" i="14"/>
  <c r="H12" i="14"/>
  <c r="E22" i="14"/>
  <c r="O24" i="14"/>
  <c r="K27" i="22" l="1"/>
  <c r="K29" i="22" s="1"/>
  <c r="K30" i="22" s="1"/>
  <c r="R32" i="22"/>
  <c r="L35" i="22"/>
  <c r="P22" i="22"/>
  <c r="Y32" i="22"/>
  <c r="S35" i="22"/>
  <c r="Q32" i="22"/>
  <c r="K35" i="22"/>
  <c r="Y22" i="22"/>
  <c r="S29" i="22"/>
  <c r="S30" i="22" s="1"/>
  <c r="P24" i="22"/>
  <c r="J27" i="22"/>
  <c r="J29" i="22" s="1"/>
  <c r="Z35" i="22"/>
  <c r="AF32" i="22"/>
  <c r="AE24" i="22"/>
  <c r="Y27" i="22"/>
  <c r="W24" i="22"/>
  <c r="Q27" i="22"/>
  <c r="Q29" i="22" s="1"/>
  <c r="Q30" i="22" s="1"/>
  <c r="AC22" i="22"/>
  <c r="U22" i="22"/>
  <c r="O29" i="22"/>
  <c r="O30" i="22" s="1"/>
  <c r="T22" i="22"/>
  <c r="N29" i="22"/>
  <c r="N30" i="22" s="1"/>
  <c r="B39" i="22"/>
  <c r="B30" i="22"/>
  <c r="R22" i="22"/>
  <c r="L29" i="22"/>
  <c r="L30" i="22" s="1"/>
  <c r="AA24" i="22"/>
  <c r="U27" i="22"/>
  <c r="V32" i="22"/>
  <c r="P35" i="22"/>
  <c r="O6" i="14"/>
  <c r="L6" i="14"/>
  <c r="J6" i="14"/>
  <c r="G6" i="14"/>
  <c r="Q120" i="23"/>
  <c r="R120" i="23" s="1"/>
  <c r="S120" i="23" s="1"/>
  <c r="T120" i="23" s="1"/>
  <c r="U120" i="23" s="1"/>
  <c r="V120" i="23" s="1"/>
  <c r="W120" i="23" s="1"/>
  <c r="X120" i="23" s="1"/>
  <c r="Y120" i="23" s="1"/>
  <c r="Z120" i="23" s="1"/>
  <c r="AA120" i="23" s="1"/>
  <c r="AB120" i="23" s="1"/>
  <c r="Q121" i="23"/>
  <c r="R121" i="23" s="1"/>
  <c r="S121" i="23" s="1"/>
  <c r="T121" i="23" s="1"/>
  <c r="U121" i="23" s="1"/>
  <c r="V121" i="23" s="1"/>
  <c r="W121" i="23" s="1"/>
  <c r="X121" i="23" s="1"/>
  <c r="Y121" i="23" s="1"/>
  <c r="Z121" i="23" s="1"/>
  <c r="AA121" i="23" s="1"/>
  <c r="AB121" i="23" s="1"/>
  <c r="Q122" i="23"/>
  <c r="R122" i="23" s="1"/>
  <c r="S122" i="23" s="1"/>
  <c r="T122" i="23" s="1"/>
  <c r="U122" i="23" s="1"/>
  <c r="V122" i="23" s="1"/>
  <c r="W122" i="23" s="1"/>
  <c r="X122" i="23" s="1"/>
  <c r="Y122" i="23" s="1"/>
  <c r="Z122" i="23" s="1"/>
  <c r="AA122" i="23" s="1"/>
  <c r="AB122" i="23" s="1"/>
  <c r="Q125" i="23"/>
  <c r="R125" i="23" s="1"/>
  <c r="S125" i="23" s="1"/>
  <c r="T125" i="23" s="1"/>
  <c r="U125" i="23" s="1"/>
  <c r="V125" i="23" s="1"/>
  <c r="W125" i="23" s="1"/>
  <c r="X125" i="23" s="1"/>
  <c r="Y125" i="23" s="1"/>
  <c r="Z125" i="23" s="1"/>
  <c r="AA125" i="23" s="1"/>
  <c r="AB125" i="23" s="1"/>
  <c r="Q126" i="23"/>
  <c r="R126" i="23" s="1"/>
  <c r="S126" i="23" s="1"/>
  <c r="T126" i="23" s="1"/>
  <c r="U126" i="23" s="1"/>
  <c r="V126" i="23" s="1"/>
  <c r="W126" i="23" s="1"/>
  <c r="X126" i="23" s="1"/>
  <c r="Y126" i="23" s="1"/>
  <c r="Z126" i="23" s="1"/>
  <c r="AA126" i="23" s="1"/>
  <c r="AB126" i="23" s="1"/>
  <c r="Q128" i="23"/>
  <c r="R128" i="23" s="1"/>
  <c r="S128" i="23" s="1"/>
  <c r="T128" i="23" s="1"/>
  <c r="U128" i="23" s="1"/>
  <c r="V128" i="23" s="1"/>
  <c r="W128" i="23" s="1"/>
  <c r="X128" i="23" s="1"/>
  <c r="Y128" i="23" s="1"/>
  <c r="Z128" i="23" s="1"/>
  <c r="AA128" i="23" s="1"/>
  <c r="AB128" i="23" s="1"/>
  <c r="Q129" i="23"/>
  <c r="R129" i="23" s="1"/>
  <c r="S129" i="23" s="1"/>
  <c r="T129" i="23" s="1"/>
  <c r="U129" i="23" s="1"/>
  <c r="V129" i="23" s="1"/>
  <c r="W129" i="23" s="1"/>
  <c r="X129" i="23" s="1"/>
  <c r="Y129" i="23" s="1"/>
  <c r="Z129" i="23" s="1"/>
  <c r="AA129" i="23" s="1"/>
  <c r="AB129" i="23" s="1"/>
  <c r="Q130" i="23"/>
  <c r="R130" i="23" s="1"/>
  <c r="S130" i="23" s="1"/>
  <c r="T130" i="23" s="1"/>
  <c r="U130" i="23" s="1"/>
  <c r="V130" i="23" s="1"/>
  <c r="W130" i="23" s="1"/>
  <c r="X130" i="23" s="1"/>
  <c r="Y130" i="23" s="1"/>
  <c r="Z130" i="23" s="1"/>
  <c r="AA130" i="23" s="1"/>
  <c r="AB130" i="23" s="1"/>
  <c r="Q131" i="23"/>
  <c r="R131" i="23" s="1"/>
  <c r="S131" i="23" s="1"/>
  <c r="T131" i="23" s="1"/>
  <c r="U131" i="23" s="1"/>
  <c r="V131" i="23" s="1"/>
  <c r="W131" i="23" s="1"/>
  <c r="X131" i="23" s="1"/>
  <c r="Y131" i="23" s="1"/>
  <c r="Z131" i="23" s="1"/>
  <c r="AA131" i="23" s="1"/>
  <c r="AB131" i="23" s="1"/>
  <c r="Q132" i="23"/>
  <c r="R132" i="23" s="1"/>
  <c r="S132" i="23" s="1"/>
  <c r="T132" i="23" s="1"/>
  <c r="U132" i="23" s="1"/>
  <c r="V132" i="23" s="1"/>
  <c r="W132" i="23" s="1"/>
  <c r="X132" i="23" s="1"/>
  <c r="Y132" i="23" s="1"/>
  <c r="Z132" i="23" s="1"/>
  <c r="AA132" i="23" s="1"/>
  <c r="AB132" i="23" s="1"/>
  <c r="Q133" i="23"/>
  <c r="R133" i="23" s="1"/>
  <c r="S133" i="23" s="1"/>
  <c r="T133" i="23" s="1"/>
  <c r="U133" i="23" s="1"/>
  <c r="V133" i="23" s="1"/>
  <c r="W133" i="23" s="1"/>
  <c r="X133" i="23" s="1"/>
  <c r="Y133" i="23" s="1"/>
  <c r="Z133" i="23" s="1"/>
  <c r="AA133" i="23" s="1"/>
  <c r="AB133" i="23" s="1"/>
  <c r="Q134" i="23"/>
  <c r="R134" i="23" s="1"/>
  <c r="S134" i="23" s="1"/>
  <c r="T134" i="23" s="1"/>
  <c r="U134" i="23" s="1"/>
  <c r="V134" i="23" s="1"/>
  <c r="W134" i="23" s="1"/>
  <c r="X134" i="23" s="1"/>
  <c r="Y134" i="23" s="1"/>
  <c r="Z134" i="23" s="1"/>
  <c r="AA134" i="23" s="1"/>
  <c r="AB134" i="23" s="1"/>
  <c r="Q135" i="23"/>
  <c r="R135" i="23" s="1"/>
  <c r="S135" i="23" s="1"/>
  <c r="T135" i="23" s="1"/>
  <c r="U135" i="23" s="1"/>
  <c r="V135" i="23" s="1"/>
  <c r="W135" i="23" s="1"/>
  <c r="X135" i="23" s="1"/>
  <c r="Y135" i="23" s="1"/>
  <c r="Z135" i="23" s="1"/>
  <c r="AA135" i="23" s="1"/>
  <c r="AB135" i="23" s="1"/>
  <c r="Q118" i="23"/>
  <c r="R118" i="23" s="1"/>
  <c r="S118" i="23" s="1"/>
  <c r="T118" i="23" s="1"/>
  <c r="U118" i="23" s="1"/>
  <c r="V118" i="23" s="1"/>
  <c r="W118" i="23" s="1"/>
  <c r="X118" i="23" s="1"/>
  <c r="Y118" i="23" s="1"/>
  <c r="Z118" i="23" s="1"/>
  <c r="AA118" i="23" s="1"/>
  <c r="AB118" i="23" s="1"/>
  <c r="Q98" i="23"/>
  <c r="R98" i="23" s="1"/>
  <c r="S98" i="23" s="1"/>
  <c r="T98" i="23" s="1"/>
  <c r="U98" i="23" s="1"/>
  <c r="V98" i="23" s="1"/>
  <c r="W98" i="23" s="1"/>
  <c r="X98" i="23" s="1"/>
  <c r="Y98" i="23" s="1"/>
  <c r="Z98" i="23" s="1"/>
  <c r="AA98" i="23" s="1"/>
  <c r="AB98" i="23" s="1"/>
  <c r="Q99" i="23"/>
  <c r="R99" i="23" s="1"/>
  <c r="S99" i="23" s="1"/>
  <c r="T99" i="23" s="1"/>
  <c r="U99" i="23" s="1"/>
  <c r="V99" i="23" s="1"/>
  <c r="W99" i="23" s="1"/>
  <c r="X99" i="23" s="1"/>
  <c r="Y99" i="23" s="1"/>
  <c r="Z99" i="23" s="1"/>
  <c r="AA99" i="23" s="1"/>
  <c r="AB99" i="23" s="1"/>
  <c r="Q100" i="23"/>
  <c r="R100" i="23" s="1"/>
  <c r="S100" i="23" s="1"/>
  <c r="T100" i="23" s="1"/>
  <c r="U100" i="23" s="1"/>
  <c r="V100" i="23" s="1"/>
  <c r="W100" i="23" s="1"/>
  <c r="X100" i="23" s="1"/>
  <c r="Y100" i="23" s="1"/>
  <c r="Z100" i="23" s="1"/>
  <c r="AA100" i="23" s="1"/>
  <c r="AB100" i="23" s="1"/>
  <c r="Q106" i="23"/>
  <c r="R106" i="23" s="1"/>
  <c r="S106" i="23" s="1"/>
  <c r="T106" i="23" s="1"/>
  <c r="U106" i="23" s="1"/>
  <c r="V106" i="23" s="1"/>
  <c r="W106" i="23" s="1"/>
  <c r="X106" i="23" s="1"/>
  <c r="Y106" i="23" s="1"/>
  <c r="Z106" i="23" s="1"/>
  <c r="AA106" i="23" s="1"/>
  <c r="AB106" i="23" s="1"/>
  <c r="Q107" i="23"/>
  <c r="R107" i="23" s="1"/>
  <c r="S107" i="23" s="1"/>
  <c r="T107" i="23" s="1"/>
  <c r="U107" i="23" s="1"/>
  <c r="V107" i="23" s="1"/>
  <c r="W107" i="23" s="1"/>
  <c r="X107" i="23" s="1"/>
  <c r="Y107" i="23" s="1"/>
  <c r="Z107" i="23" s="1"/>
  <c r="AA107" i="23" s="1"/>
  <c r="AB107" i="23" s="1"/>
  <c r="Q108" i="23"/>
  <c r="R108" i="23" s="1"/>
  <c r="S108" i="23" s="1"/>
  <c r="T108" i="23" s="1"/>
  <c r="U108" i="23" s="1"/>
  <c r="V108" i="23" s="1"/>
  <c r="W108" i="23" s="1"/>
  <c r="X108" i="23" s="1"/>
  <c r="Y108" i="23" s="1"/>
  <c r="Z108" i="23" s="1"/>
  <c r="AA108" i="23" s="1"/>
  <c r="AB108" i="23" s="1"/>
  <c r="Q110" i="23"/>
  <c r="R110" i="23" s="1"/>
  <c r="S110" i="23" s="1"/>
  <c r="T110" i="23" s="1"/>
  <c r="U110" i="23" s="1"/>
  <c r="V110" i="23" s="1"/>
  <c r="W110" i="23" s="1"/>
  <c r="X110" i="23" s="1"/>
  <c r="Y110" i="23" s="1"/>
  <c r="Z110" i="23" s="1"/>
  <c r="AA110" i="23" s="1"/>
  <c r="AB110" i="23" s="1"/>
  <c r="Q111" i="23"/>
  <c r="R111" i="23" s="1"/>
  <c r="S111" i="23" s="1"/>
  <c r="T111" i="23" s="1"/>
  <c r="U111" i="23" s="1"/>
  <c r="V111" i="23" s="1"/>
  <c r="W111" i="23" s="1"/>
  <c r="X111" i="23" s="1"/>
  <c r="Y111" i="23" s="1"/>
  <c r="Z111" i="23" s="1"/>
  <c r="AA111" i="23" s="1"/>
  <c r="AB111" i="23" s="1"/>
  <c r="Q112" i="23"/>
  <c r="R112" i="23" s="1"/>
  <c r="S112" i="23" s="1"/>
  <c r="T112" i="23" s="1"/>
  <c r="U112" i="23" s="1"/>
  <c r="V112" i="23" s="1"/>
  <c r="W112" i="23" s="1"/>
  <c r="X112" i="23" s="1"/>
  <c r="Y112" i="23" s="1"/>
  <c r="Z112" i="23" s="1"/>
  <c r="AA112" i="23" s="1"/>
  <c r="AB112" i="23" s="1"/>
  <c r="Q96" i="23"/>
  <c r="R96" i="23" s="1"/>
  <c r="S96" i="23" s="1"/>
  <c r="T96" i="23" s="1"/>
  <c r="U96" i="23" s="1"/>
  <c r="V96" i="23" s="1"/>
  <c r="W96" i="23" s="1"/>
  <c r="X96" i="23" s="1"/>
  <c r="Y96" i="23" s="1"/>
  <c r="Z96" i="23" s="1"/>
  <c r="AA96" i="23" s="1"/>
  <c r="AB96" i="23" s="1"/>
  <c r="Q90" i="23"/>
  <c r="R90" i="23" s="1"/>
  <c r="S90" i="23" s="1"/>
  <c r="T90" i="23" s="1"/>
  <c r="U90" i="23" s="1"/>
  <c r="V90" i="23" s="1"/>
  <c r="W90" i="23" s="1"/>
  <c r="X90" i="23" s="1"/>
  <c r="Y90" i="23" s="1"/>
  <c r="Z90" i="23" s="1"/>
  <c r="AA90" i="23" s="1"/>
  <c r="AB90" i="23" s="1"/>
  <c r="Q89" i="23"/>
  <c r="R89" i="23" s="1"/>
  <c r="S89" i="23" s="1"/>
  <c r="T89" i="23" s="1"/>
  <c r="U89" i="23" s="1"/>
  <c r="V89" i="23" s="1"/>
  <c r="W89" i="23" s="1"/>
  <c r="X89" i="23" s="1"/>
  <c r="Y89" i="23" s="1"/>
  <c r="Z89" i="23" s="1"/>
  <c r="AA89" i="23" s="1"/>
  <c r="AB89" i="23" s="1"/>
  <c r="Q88" i="23"/>
  <c r="R88" i="23" s="1"/>
  <c r="S88" i="23" s="1"/>
  <c r="T88" i="23" s="1"/>
  <c r="U88" i="23" s="1"/>
  <c r="V88" i="23" s="1"/>
  <c r="W88" i="23" s="1"/>
  <c r="X88" i="23" s="1"/>
  <c r="Y88" i="23" s="1"/>
  <c r="Z88" i="23" s="1"/>
  <c r="AA88" i="23" s="1"/>
  <c r="AB88" i="23" s="1"/>
  <c r="Q86" i="23"/>
  <c r="R86" i="23" s="1"/>
  <c r="S86" i="23" s="1"/>
  <c r="T86" i="23" s="1"/>
  <c r="U86" i="23" s="1"/>
  <c r="V86" i="23" s="1"/>
  <c r="W86" i="23" s="1"/>
  <c r="X86" i="23" s="1"/>
  <c r="Y86" i="23" s="1"/>
  <c r="Z86" i="23" s="1"/>
  <c r="AA86" i="23" s="1"/>
  <c r="AB86" i="23" s="1"/>
  <c r="Q85" i="23"/>
  <c r="R85" i="23" s="1"/>
  <c r="S85" i="23" s="1"/>
  <c r="T85" i="23" s="1"/>
  <c r="U85" i="23" s="1"/>
  <c r="V85" i="23" s="1"/>
  <c r="W85" i="23" s="1"/>
  <c r="X85" i="23" s="1"/>
  <c r="Y85" i="23" s="1"/>
  <c r="Z85" i="23" s="1"/>
  <c r="AA85" i="23" s="1"/>
  <c r="AB85" i="23" s="1"/>
  <c r="Q84" i="23"/>
  <c r="R84" i="23" s="1"/>
  <c r="S84" i="23" s="1"/>
  <c r="T84" i="23" s="1"/>
  <c r="U84" i="23" s="1"/>
  <c r="V84" i="23" s="1"/>
  <c r="W84" i="23" s="1"/>
  <c r="X84" i="23" s="1"/>
  <c r="Y84" i="23" s="1"/>
  <c r="Z84" i="23" s="1"/>
  <c r="AA84" i="23" s="1"/>
  <c r="AB84" i="23" s="1"/>
  <c r="Q78" i="23"/>
  <c r="R78" i="23" s="1"/>
  <c r="S78" i="23" s="1"/>
  <c r="T78" i="23" s="1"/>
  <c r="U78" i="23" s="1"/>
  <c r="V78" i="23" s="1"/>
  <c r="W78" i="23" s="1"/>
  <c r="X78" i="23" s="1"/>
  <c r="Y78" i="23" s="1"/>
  <c r="Z78" i="23" s="1"/>
  <c r="AA78" i="23" s="1"/>
  <c r="AB78" i="23" s="1"/>
  <c r="Q77" i="23"/>
  <c r="R77" i="23" s="1"/>
  <c r="S77" i="23" s="1"/>
  <c r="T77" i="23" s="1"/>
  <c r="U77" i="23" s="1"/>
  <c r="V77" i="23" s="1"/>
  <c r="W77" i="23" s="1"/>
  <c r="X77" i="23" s="1"/>
  <c r="Y77" i="23" s="1"/>
  <c r="Z77" i="23" s="1"/>
  <c r="AA77" i="23" s="1"/>
  <c r="AB77" i="23" s="1"/>
  <c r="Q76" i="23"/>
  <c r="R76" i="23" s="1"/>
  <c r="S76" i="23" s="1"/>
  <c r="T76" i="23" s="1"/>
  <c r="U76" i="23" s="1"/>
  <c r="V76" i="23" s="1"/>
  <c r="W76" i="23" s="1"/>
  <c r="X76" i="23" s="1"/>
  <c r="Y76" i="23" s="1"/>
  <c r="Z76" i="23" s="1"/>
  <c r="AA76" i="23" s="1"/>
  <c r="AB76" i="23" s="1"/>
  <c r="Q74" i="23"/>
  <c r="R74" i="23" s="1"/>
  <c r="S74" i="23" s="1"/>
  <c r="T74" i="23" s="1"/>
  <c r="U74" i="23" s="1"/>
  <c r="V74" i="23" s="1"/>
  <c r="W74" i="23" s="1"/>
  <c r="X74" i="23" s="1"/>
  <c r="Y74" i="23" s="1"/>
  <c r="Z74" i="23" s="1"/>
  <c r="AA74" i="23" s="1"/>
  <c r="AB74" i="23" s="1"/>
  <c r="Q68" i="23"/>
  <c r="Q24" i="23" s="1"/>
  <c r="R24" i="23" s="1"/>
  <c r="S24" i="23" s="1"/>
  <c r="T24" i="23" s="1"/>
  <c r="U24" i="23" s="1"/>
  <c r="V24" i="23" s="1"/>
  <c r="W24" i="23" s="1"/>
  <c r="X24" i="23" s="1"/>
  <c r="Y24" i="23" s="1"/>
  <c r="Z24" i="23" s="1"/>
  <c r="AA24" i="23" s="1"/>
  <c r="AB24" i="23" s="1"/>
  <c r="Q67" i="23"/>
  <c r="Q23" i="23" s="1"/>
  <c r="R23" i="23" s="1"/>
  <c r="S23" i="23" s="1"/>
  <c r="T23" i="23" s="1"/>
  <c r="U23" i="23" s="1"/>
  <c r="V23" i="23" s="1"/>
  <c r="W23" i="23" s="1"/>
  <c r="X23" i="23" s="1"/>
  <c r="Y23" i="23" s="1"/>
  <c r="Z23" i="23" s="1"/>
  <c r="AA23" i="23" s="1"/>
  <c r="AB23" i="23" s="1"/>
  <c r="Q64" i="23"/>
  <c r="Q20" i="23" s="1"/>
  <c r="R20" i="23" s="1"/>
  <c r="S20" i="23" s="1"/>
  <c r="T20" i="23" s="1"/>
  <c r="U20" i="23" s="1"/>
  <c r="V20" i="23" s="1"/>
  <c r="W20" i="23" s="1"/>
  <c r="X20" i="23" s="1"/>
  <c r="Y20" i="23" s="1"/>
  <c r="Z20" i="23" s="1"/>
  <c r="AA20" i="23" s="1"/>
  <c r="AB20" i="23" s="1"/>
  <c r="Q63" i="23"/>
  <c r="Q19" i="23" s="1"/>
  <c r="R19" i="23" s="1"/>
  <c r="S19" i="23" s="1"/>
  <c r="T19" i="23" s="1"/>
  <c r="U19" i="23" s="1"/>
  <c r="V19" i="23" s="1"/>
  <c r="W19" i="23" s="1"/>
  <c r="X19" i="23" s="1"/>
  <c r="Y19" i="23" s="1"/>
  <c r="Z19" i="23" s="1"/>
  <c r="AA19" i="23" s="1"/>
  <c r="AB19" i="23" s="1"/>
  <c r="Q62" i="23"/>
  <c r="Q18" i="23" s="1"/>
  <c r="Q59" i="23"/>
  <c r="R59" i="23" s="1"/>
  <c r="S59" i="23" s="1"/>
  <c r="Q57" i="23"/>
  <c r="R57" i="23" s="1"/>
  <c r="S57" i="23" s="1"/>
  <c r="T57" i="23" s="1"/>
  <c r="U57" i="23" s="1"/>
  <c r="V57" i="23" s="1"/>
  <c r="W57" i="23" s="1"/>
  <c r="X57" i="23" s="1"/>
  <c r="Y57" i="23" s="1"/>
  <c r="Z57" i="23" s="1"/>
  <c r="AA57" i="23" s="1"/>
  <c r="AB57" i="23" s="1"/>
  <c r="Q56" i="23"/>
  <c r="R56" i="23" s="1"/>
  <c r="S56" i="23" s="1"/>
  <c r="T56" i="23" s="1"/>
  <c r="U56" i="23" s="1"/>
  <c r="V56" i="23" s="1"/>
  <c r="W56" i="23" s="1"/>
  <c r="X56" i="23" s="1"/>
  <c r="Y56" i="23" s="1"/>
  <c r="Z56" i="23" s="1"/>
  <c r="AA56" i="23" s="1"/>
  <c r="AB56" i="23" s="1"/>
  <c r="Q55" i="23"/>
  <c r="R55" i="23" s="1"/>
  <c r="Q54" i="23"/>
  <c r="R54" i="23" s="1"/>
  <c r="S54" i="23" s="1"/>
  <c r="T54" i="23" s="1"/>
  <c r="U54" i="23" s="1"/>
  <c r="V54" i="23" s="1"/>
  <c r="W54" i="23" s="1"/>
  <c r="X54" i="23" s="1"/>
  <c r="Y54" i="23" s="1"/>
  <c r="Z54" i="23" s="1"/>
  <c r="AA54" i="23" s="1"/>
  <c r="AB54" i="23" s="1"/>
  <c r="Q52" i="23"/>
  <c r="R52" i="23" s="1"/>
  <c r="S52" i="23" s="1"/>
  <c r="T52" i="23" s="1"/>
  <c r="U52" i="23" s="1"/>
  <c r="V52" i="23" s="1"/>
  <c r="W52" i="23" s="1"/>
  <c r="X52" i="23" s="1"/>
  <c r="Y52" i="23" s="1"/>
  <c r="Z52" i="23" s="1"/>
  <c r="AA52" i="23" s="1"/>
  <c r="AB52" i="23" s="1"/>
  <c r="Q46" i="23"/>
  <c r="R46" i="23" s="1"/>
  <c r="S46" i="23" s="1"/>
  <c r="T46" i="23" s="1"/>
  <c r="U46" i="23" s="1"/>
  <c r="V46" i="23" s="1"/>
  <c r="W46" i="23" s="1"/>
  <c r="X46" i="23" s="1"/>
  <c r="Y46" i="23" s="1"/>
  <c r="Z46" i="23" s="1"/>
  <c r="AA46" i="23" s="1"/>
  <c r="AB46" i="23" s="1"/>
  <c r="Q45" i="23"/>
  <c r="R45" i="23" s="1"/>
  <c r="S45" i="23" s="1"/>
  <c r="T45" i="23" s="1"/>
  <c r="U45" i="23" s="1"/>
  <c r="V45" i="23" s="1"/>
  <c r="W45" i="23" s="1"/>
  <c r="X45" i="23" s="1"/>
  <c r="Y45" i="23" s="1"/>
  <c r="Z45" i="23" s="1"/>
  <c r="AA45" i="23" s="1"/>
  <c r="AB45" i="23" s="1"/>
  <c r="Q34" i="23"/>
  <c r="R34" i="23" s="1"/>
  <c r="S34" i="23" s="1"/>
  <c r="T34" i="23" s="1"/>
  <c r="U34" i="23" s="1"/>
  <c r="V34" i="23" s="1"/>
  <c r="W34" i="23" s="1"/>
  <c r="X34" i="23" s="1"/>
  <c r="Y34" i="23" s="1"/>
  <c r="Z34" i="23" s="1"/>
  <c r="AA34" i="23" s="1"/>
  <c r="AB34" i="23" s="1"/>
  <c r="Q33" i="23"/>
  <c r="R33" i="23" s="1"/>
  <c r="S33" i="23" s="1"/>
  <c r="T33" i="23" s="1"/>
  <c r="U33" i="23" s="1"/>
  <c r="V33" i="23" s="1"/>
  <c r="W33" i="23" s="1"/>
  <c r="X33" i="23" s="1"/>
  <c r="Y33" i="23" s="1"/>
  <c r="Z33" i="23" s="1"/>
  <c r="AA33" i="23" s="1"/>
  <c r="AB33" i="23" s="1"/>
  <c r="Q32" i="23"/>
  <c r="R32" i="23" s="1"/>
  <c r="S32" i="23" s="1"/>
  <c r="T32" i="23" s="1"/>
  <c r="U32" i="23" s="1"/>
  <c r="V32" i="23" s="1"/>
  <c r="W32" i="23" s="1"/>
  <c r="X32" i="23" s="1"/>
  <c r="Y32" i="23" s="1"/>
  <c r="Z32" i="23" s="1"/>
  <c r="AA32" i="23" s="1"/>
  <c r="AB32" i="23" s="1"/>
  <c r="Q30" i="23"/>
  <c r="R30" i="23" s="1"/>
  <c r="S30" i="23" s="1"/>
  <c r="T30" i="23" s="1"/>
  <c r="U30" i="23" s="1"/>
  <c r="V30" i="23" s="1"/>
  <c r="W30" i="23" s="1"/>
  <c r="X30" i="23" s="1"/>
  <c r="Y30" i="23" s="1"/>
  <c r="Z30" i="23" s="1"/>
  <c r="AA30" i="23" s="1"/>
  <c r="AB30" i="23" s="1"/>
  <c r="Q10" i="23"/>
  <c r="R10" i="23" s="1"/>
  <c r="S10" i="23" s="1"/>
  <c r="T10" i="23" s="1"/>
  <c r="U10" i="23" s="1"/>
  <c r="V10" i="23" s="1"/>
  <c r="W10" i="23" s="1"/>
  <c r="X10" i="23" s="1"/>
  <c r="Y10" i="23" s="1"/>
  <c r="Z10" i="23" s="1"/>
  <c r="AA10" i="23" s="1"/>
  <c r="AB10" i="23" s="1"/>
  <c r="Q11" i="23"/>
  <c r="R11" i="23" s="1"/>
  <c r="S11" i="23" s="1"/>
  <c r="T11" i="23" s="1"/>
  <c r="U11" i="23" s="1"/>
  <c r="V11" i="23" s="1"/>
  <c r="W11" i="23" s="1"/>
  <c r="X11" i="23" s="1"/>
  <c r="Y11" i="23" s="1"/>
  <c r="Z11" i="23" s="1"/>
  <c r="AA11" i="23" s="1"/>
  <c r="AB11" i="23" s="1"/>
  <c r="Q12" i="23"/>
  <c r="R12" i="23" s="1"/>
  <c r="S12" i="23" s="1"/>
  <c r="T12" i="23" s="1"/>
  <c r="U12" i="23" s="1"/>
  <c r="V12" i="23" s="1"/>
  <c r="W12" i="23" s="1"/>
  <c r="X12" i="23" s="1"/>
  <c r="Y12" i="23" s="1"/>
  <c r="Z12" i="23" s="1"/>
  <c r="AA12" i="23" s="1"/>
  <c r="AB12" i="23" s="1"/>
  <c r="Q8" i="23"/>
  <c r="R8" i="23" s="1"/>
  <c r="S8" i="23" s="1"/>
  <c r="T8" i="23" s="1"/>
  <c r="U8" i="23" s="1"/>
  <c r="V8" i="23" s="1"/>
  <c r="W8" i="23" s="1"/>
  <c r="X8" i="23" s="1"/>
  <c r="Y8" i="23" s="1"/>
  <c r="Z8" i="23" s="1"/>
  <c r="AA8" i="23" s="1"/>
  <c r="AB8" i="23" s="1"/>
  <c r="D6" i="14"/>
  <c r="BO58" i="18"/>
  <c r="BO59" i="18"/>
  <c r="BO60" i="18"/>
  <c r="BO56" i="18"/>
  <c r="BK58" i="18"/>
  <c r="BK59" i="18"/>
  <c r="BK60" i="18"/>
  <c r="BK72" i="18"/>
  <c r="BK56" i="18"/>
  <c r="BB73" i="18"/>
  <c r="BC73" i="18"/>
  <c r="AO10" i="18"/>
  <c r="AO11" i="18"/>
  <c r="AO12" i="18"/>
  <c r="AO13" i="18"/>
  <c r="AO15" i="18"/>
  <c r="AO16" i="18"/>
  <c r="AO18" i="18"/>
  <c r="AO19" i="18"/>
  <c r="AO20" i="18"/>
  <c r="AO22" i="18"/>
  <c r="AO23" i="18"/>
  <c r="AO24" i="18"/>
  <c r="AO8" i="18"/>
  <c r="J10" i="14" a="1"/>
  <c r="G10" i="14" a="1"/>
  <c r="K10" i="14" a="1"/>
  <c r="N10" i="14" a="1"/>
  <c r="D10" i="14" a="1"/>
  <c r="R10" i="14"/>
  <c r="Q14" i="14"/>
  <c r="Q24" i="14"/>
  <c r="Q21" i="14"/>
  <c r="Q26" i="14"/>
  <c r="L12" i="14"/>
  <c r="Q12" i="14"/>
  <c r="Q20" i="14"/>
  <c r="Q22" i="14"/>
  <c r="Q18" i="14"/>
  <c r="H10" i="14"/>
  <c r="Q27" i="14"/>
  <c r="Q13" i="14"/>
  <c r="E10" i="14"/>
  <c r="R15" i="14"/>
  <c r="R20" i="14"/>
  <c r="Q25" i="14"/>
  <c r="Q10" i="14"/>
  <c r="Q17" i="14"/>
  <c r="Q23" i="14"/>
  <c r="H15" i="14"/>
  <c r="AB32" i="22" l="1"/>
  <c r="V35" i="22"/>
  <c r="X22" i="22"/>
  <c r="R29" i="22"/>
  <c r="R30" i="22" s="1"/>
  <c r="Z22" i="22"/>
  <c r="T29" i="22"/>
  <c r="AI22" i="22"/>
  <c r="AK24" i="22"/>
  <c r="AE27" i="22"/>
  <c r="V24" i="22"/>
  <c r="P27" i="22"/>
  <c r="W32" i="22"/>
  <c r="Q35" i="22"/>
  <c r="V22" i="22"/>
  <c r="P29" i="22"/>
  <c r="AF35" i="22"/>
  <c r="AL32" i="22"/>
  <c r="AG24" i="22"/>
  <c r="AA27" i="22"/>
  <c r="AA22" i="22"/>
  <c r="U29" i="22"/>
  <c r="AC24" i="22"/>
  <c r="W27" i="22"/>
  <c r="AE22" i="22"/>
  <c r="Y29" i="22"/>
  <c r="AE32" i="22"/>
  <c r="Y35" i="22"/>
  <c r="X32" i="22"/>
  <c r="R35" i="22"/>
  <c r="R64" i="23"/>
  <c r="S64" i="23" s="1"/>
  <c r="T64" i="23" s="1"/>
  <c r="U64" i="23" s="1"/>
  <c r="V64" i="23" s="1"/>
  <c r="W64" i="23" s="1"/>
  <c r="X64" i="23" s="1"/>
  <c r="Y64" i="23" s="1"/>
  <c r="Z64" i="23" s="1"/>
  <c r="AA64" i="23" s="1"/>
  <c r="AB64" i="23" s="1"/>
  <c r="R67" i="23"/>
  <c r="S67" i="23" s="1"/>
  <c r="T67" i="23" s="1"/>
  <c r="U67" i="23" s="1"/>
  <c r="V67" i="23" s="1"/>
  <c r="W67" i="23" s="1"/>
  <c r="X67" i="23" s="1"/>
  <c r="Y67" i="23" s="1"/>
  <c r="Z67" i="23" s="1"/>
  <c r="AA67" i="23" s="1"/>
  <c r="AB67" i="23" s="1"/>
  <c r="R62" i="23"/>
  <c r="S62" i="23" s="1"/>
  <c r="T62" i="23" s="1"/>
  <c r="U62" i="23" s="1"/>
  <c r="V62" i="23" s="1"/>
  <c r="W62" i="23" s="1"/>
  <c r="X62" i="23" s="1"/>
  <c r="Y62" i="23" s="1"/>
  <c r="Z62" i="23" s="1"/>
  <c r="AA62" i="23" s="1"/>
  <c r="AB62" i="23" s="1"/>
  <c r="R68" i="23"/>
  <c r="S68" i="23" s="1"/>
  <c r="T68" i="23" s="1"/>
  <c r="U68" i="23" s="1"/>
  <c r="V68" i="23" s="1"/>
  <c r="W68" i="23" s="1"/>
  <c r="X68" i="23" s="1"/>
  <c r="Y68" i="23" s="1"/>
  <c r="Z68" i="23" s="1"/>
  <c r="AA68" i="23" s="1"/>
  <c r="AB68" i="23" s="1"/>
  <c r="S55" i="23"/>
  <c r="T55" i="23" s="1"/>
  <c r="U55" i="23" s="1"/>
  <c r="V55" i="23" s="1"/>
  <c r="W55" i="23" s="1"/>
  <c r="X55" i="23" s="1"/>
  <c r="Y55" i="23" s="1"/>
  <c r="Z55" i="23" s="1"/>
  <c r="AA55" i="23" s="1"/>
  <c r="AB55" i="23" s="1"/>
  <c r="R18" i="23"/>
  <c r="Q21" i="23"/>
  <c r="R63" i="23"/>
  <c r="S63" i="23" s="1"/>
  <c r="T63" i="23" s="1"/>
  <c r="U63" i="23" s="1"/>
  <c r="V63" i="23" s="1"/>
  <c r="W63" i="23" s="1"/>
  <c r="X63" i="23" s="1"/>
  <c r="Y63" i="23" s="1"/>
  <c r="Z63" i="23" s="1"/>
  <c r="AA63" i="23" s="1"/>
  <c r="AB63" i="23" s="1"/>
  <c r="T59" i="23"/>
  <c r="G48" i="18"/>
  <c r="BA34" i="18"/>
  <c r="BA35" i="18"/>
  <c r="BA36" i="18"/>
  <c r="BA39" i="18"/>
  <c r="BA40" i="18"/>
  <c r="BA42" i="18"/>
  <c r="BA43" i="18"/>
  <c r="BA44" i="18"/>
  <c r="BA45" i="18"/>
  <c r="BA46" i="18"/>
  <c r="BA47" i="18"/>
  <c r="BA48" i="18"/>
  <c r="BA49" i="18"/>
  <c r="BA32" i="18"/>
  <c r="BA10" i="18"/>
  <c r="BA11" i="18"/>
  <c r="BA12" i="18"/>
  <c r="BA15" i="18"/>
  <c r="BA16" i="18"/>
  <c r="BA18" i="18"/>
  <c r="BA19" i="18"/>
  <c r="BA20" i="18"/>
  <c r="BA21" i="18"/>
  <c r="BA22" i="18"/>
  <c r="BA23" i="18"/>
  <c r="BA24" i="18"/>
  <c r="BA25" i="18"/>
  <c r="BA8" i="18"/>
  <c r="W82" i="18"/>
  <c r="W83" i="18"/>
  <c r="W84" i="18"/>
  <c r="W87" i="18"/>
  <c r="W88" i="18"/>
  <c r="W90" i="18"/>
  <c r="W91" i="18"/>
  <c r="W92" i="18"/>
  <c r="W93" i="18"/>
  <c r="W94" i="18"/>
  <c r="W95" i="18"/>
  <c r="W96" i="18"/>
  <c r="W97" i="18"/>
  <c r="W80" i="18"/>
  <c r="W58" i="18"/>
  <c r="W59" i="18"/>
  <c r="W60" i="18"/>
  <c r="W63" i="18"/>
  <c r="W64" i="18"/>
  <c r="W66" i="18"/>
  <c r="W67" i="18"/>
  <c r="W68" i="18"/>
  <c r="W69" i="18"/>
  <c r="W70" i="18"/>
  <c r="W71" i="18"/>
  <c r="W72" i="18"/>
  <c r="W73" i="18"/>
  <c r="W56" i="18"/>
  <c r="W34" i="18"/>
  <c r="W35" i="18"/>
  <c r="W36" i="18"/>
  <c r="W39" i="18"/>
  <c r="W40" i="18"/>
  <c r="W42" i="18"/>
  <c r="W43" i="18"/>
  <c r="W44" i="18"/>
  <c r="W45" i="18"/>
  <c r="W46" i="18"/>
  <c r="W47" i="18"/>
  <c r="W48" i="18"/>
  <c r="W49" i="18"/>
  <c r="W32" i="18"/>
  <c r="K24" i="14"/>
  <c r="J25" i="14"/>
  <c r="K20" i="14"/>
  <c r="G22" i="14"/>
  <c r="K26" i="14"/>
  <c r="D10" i="14"/>
  <c r="J14" i="14"/>
  <c r="J20" i="14"/>
  <c r="E17" i="14"/>
  <c r="O10" i="14"/>
  <c r="N14" i="14"/>
  <c r="J16" i="14"/>
  <c r="K11" i="14"/>
  <c r="G13" i="14"/>
  <c r="N13" i="14"/>
  <c r="J11" i="14"/>
  <c r="D16" i="14"/>
  <c r="G12" i="14"/>
  <c r="K19" i="14"/>
  <c r="D19" i="14"/>
  <c r="L20" i="14"/>
  <c r="J15" i="14"/>
  <c r="D26" i="14"/>
  <c r="J19" i="14"/>
  <c r="G25" i="14"/>
  <c r="N12" i="14"/>
  <c r="G14" i="14"/>
  <c r="J18" i="14"/>
  <c r="D22" i="14"/>
  <c r="H17" i="14"/>
  <c r="K22" i="14"/>
  <c r="K14" i="14"/>
  <c r="D25" i="14"/>
  <c r="J10" i="14"/>
  <c r="G16" i="14"/>
  <c r="N25" i="14"/>
  <c r="D13" i="14"/>
  <c r="O20" i="14"/>
  <c r="N16" i="14"/>
  <c r="N19" i="14"/>
  <c r="D21" i="14"/>
  <c r="G10" i="14"/>
  <c r="N11" i="14"/>
  <c r="G19" i="14"/>
  <c r="N21" i="14"/>
  <c r="G23" i="14"/>
  <c r="R17" i="14"/>
  <c r="L15" i="14"/>
  <c r="D14" i="14"/>
  <c r="N10" i="14"/>
  <c r="D12" i="14"/>
  <c r="G21" i="14"/>
  <c r="J26" i="14"/>
  <c r="G26" i="14"/>
  <c r="J21" i="14"/>
  <c r="N26" i="14"/>
  <c r="N24" i="14"/>
  <c r="K25" i="14"/>
  <c r="K21" i="14"/>
  <c r="J22" i="14"/>
  <c r="J13" i="14"/>
  <c r="J12" i="14"/>
  <c r="N22" i="14"/>
  <c r="N20" i="14"/>
  <c r="G11" i="14"/>
  <c r="K13" i="14"/>
  <c r="R23" i="14"/>
  <c r="K16" i="14"/>
  <c r="K12" i="14"/>
  <c r="D11" i="14"/>
  <c r="G20" i="14"/>
  <c r="K10" i="14"/>
  <c r="W29" i="22" l="1"/>
  <c r="AK32" i="22"/>
  <c r="AE35" i="22"/>
  <c r="AI24" i="22"/>
  <c r="AC27" i="22"/>
  <c r="AC29" i="22" s="1"/>
  <c r="AC30" i="22" s="1"/>
  <c r="AM24" i="22"/>
  <c r="AG27" i="22"/>
  <c r="AB22" i="22"/>
  <c r="AB24" i="22"/>
  <c r="V27" i="22"/>
  <c r="V29" i="22" s="1"/>
  <c r="AO22" i="22"/>
  <c r="AD22" i="22"/>
  <c r="X29" i="22"/>
  <c r="Y30" i="22"/>
  <c r="U30" i="22"/>
  <c r="AL35" i="22"/>
  <c r="AR32" i="22"/>
  <c r="T30" i="22"/>
  <c r="AD32" i="22"/>
  <c r="X35" i="22"/>
  <c r="AK22" i="22"/>
  <c r="AE29" i="22"/>
  <c r="AE30" i="22" s="1"/>
  <c r="AG22" i="22"/>
  <c r="AA29" i="22"/>
  <c r="AA30" i="22" s="1"/>
  <c r="AC32" i="22"/>
  <c r="W35" i="22"/>
  <c r="AQ24" i="22"/>
  <c r="AK27" i="22"/>
  <c r="AF22" i="22"/>
  <c r="Z29" i="22"/>
  <c r="Z30" i="22" s="1"/>
  <c r="AH32" i="22"/>
  <c r="AB35" i="22"/>
  <c r="S18" i="23"/>
  <c r="R21" i="23"/>
  <c r="U59" i="23"/>
  <c r="H18" i="14"/>
  <c r="E18" i="14"/>
  <c r="L23" i="14"/>
  <c r="R18" i="14"/>
  <c r="O23" i="14"/>
  <c r="O17" i="14"/>
  <c r="L17" i="14"/>
  <c r="AU22" i="22" l="1"/>
  <c r="AH22" i="22"/>
  <c r="AO24" i="22"/>
  <c r="AI27" i="22"/>
  <c r="AI29" i="22" s="1"/>
  <c r="AI30" i="22" s="1"/>
  <c r="AL22" i="22"/>
  <c r="AF29" i="22"/>
  <c r="AF30" i="22" s="1"/>
  <c r="AQ22" i="22"/>
  <c r="AK29" i="22"/>
  <c r="AK30" i="22" s="1"/>
  <c r="AR35" i="22"/>
  <c r="AX32" i="22"/>
  <c r="X30" i="22"/>
  <c r="AJ22" i="22"/>
  <c r="AD29" i="22"/>
  <c r="AD30" i="22" s="1"/>
  <c r="AH24" i="22"/>
  <c r="AB27" i="22"/>
  <c r="AB29" i="22" s="1"/>
  <c r="AS24" i="22"/>
  <c r="AM27" i="22"/>
  <c r="AQ32" i="22"/>
  <c r="AK35" i="22"/>
  <c r="AI32" i="22"/>
  <c r="AC35" i="22"/>
  <c r="AN32" i="22"/>
  <c r="AH35" i="22"/>
  <c r="AW24" i="22"/>
  <c r="AQ27" i="22"/>
  <c r="AM22" i="22"/>
  <c r="AG29" i="22"/>
  <c r="AG30" i="22" s="1"/>
  <c r="AJ32" i="22"/>
  <c r="AD35" i="22"/>
  <c r="W30" i="22"/>
  <c r="T18" i="23"/>
  <c r="S21" i="23"/>
  <c r="V59" i="23"/>
  <c r="E123" i="23"/>
  <c r="F123" i="23"/>
  <c r="W61" i="18" s="1"/>
  <c r="G123" i="23"/>
  <c r="W85" i="18" s="1"/>
  <c r="H123" i="23"/>
  <c r="BA13" i="18" s="1"/>
  <c r="I123" i="23"/>
  <c r="BA37" i="18" s="1"/>
  <c r="J123" i="23"/>
  <c r="K123" i="23"/>
  <c r="L123" i="23"/>
  <c r="M123" i="23"/>
  <c r="N123" i="23"/>
  <c r="O123" i="23"/>
  <c r="W10" i="18"/>
  <c r="W11" i="18"/>
  <c r="W12" i="18"/>
  <c r="W15" i="18"/>
  <c r="W16" i="18"/>
  <c r="W18" i="18"/>
  <c r="W19" i="18"/>
  <c r="W20" i="18"/>
  <c r="W21" i="18"/>
  <c r="W22" i="18"/>
  <c r="W23" i="18"/>
  <c r="W24" i="18"/>
  <c r="W25" i="18"/>
  <c r="W8" i="18"/>
  <c r="O18" i="14"/>
  <c r="L18" i="14"/>
  <c r="AR22" i="22" l="1"/>
  <c r="AL29" i="22"/>
  <c r="AL30" i="22" s="1"/>
  <c r="AS22" i="22"/>
  <c r="AM29" i="22"/>
  <c r="AM30" i="22" s="1"/>
  <c r="AT32" i="22"/>
  <c r="AN35" i="22"/>
  <c r="AW32" i="22"/>
  <c r="AQ35" i="22"/>
  <c r="AN24" i="22"/>
  <c r="AH27" i="22"/>
  <c r="AX35" i="22"/>
  <c r="BD32" i="22"/>
  <c r="AN22" i="22"/>
  <c r="AH29" i="22"/>
  <c r="AP32" i="22"/>
  <c r="AJ35" i="22"/>
  <c r="BC24" i="22"/>
  <c r="AW27" i="22"/>
  <c r="AO32" i="22"/>
  <c r="AI35" i="22"/>
  <c r="AY24" i="22"/>
  <c r="AS27" i="22"/>
  <c r="AP22" i="22"/>
  <c r="AJ29" i="22"/>
  <c r="AJ30" i="22" s="1"/>
  <c r="AW22" i="22"/>
  <c r="AQ29" i="22"/>
  <c r="AQ30" i="22" s="1"/>
  <c r="AU24" i="22"/>
  <c r="AO27" i="22"/>
  <c r="AO29" i="22" s="1"/>
  <c r="AO30" i="22" s="1"/>
  <c r="BA22" i="22"/>
  <c r="T21" i="23"/>
  <c r="U18" i="23"/>
  <c r="W37" i="18"/>
  <c r="W59" i="23"/>
  <c r="BV116" i="18"/>
  <c r="CI120" i="18"/>
  <c r="CE121" i="18"/>
  <c r="CF121" i="18"/>
  <c r="CG121" i="18"/>
  <c r="CE82" i="18"/>
  <c r="CE83" i="18"/>
  <c r="CE84" i="18"/>
  <c r="CE87" i="18"/>
  <c r="CE88" i="18"/>
  <c r="CE90" i="18"/>
  <c r="CE91" i="18"/>
  <c r="CE92" i="18"/>
  <c r="CE93" i="18"/>
  <c r="CE94" i="18"/>
  <c r="CE95" i="18"/>
  <c r="CE96" i="18"/>
  <c r="CE97" i="18"/>
  <c r="CE80" i="18"/>
  <c r="CA82" i="18"/>
  <c r="CA83" i="18"/>
  <c r="CA84" i="18"/>
  <c r="CA90" i="18"/>
  <c r="CA91" i="18"/>
  <c r="CA92" i="18"/>
  <c r="CA94" i="18"/>
  <c r="CA95" i="18"/>
  <c r="CA96" i="18"/>
  <c r="CA80" i="18"/>
  <c r="BW82" i="18"/>
  <c r="BW83" i="18"/>
  <c r="BW84" i="18"/>
  <c r="BW90" i="18"/>
  <c r="BW91" i="18"/>
  <c r="BW92" i="18"/>
  <c r="BW94" i="18"/>
  <c r="BW95" i="18"/>
  <c r="BW96" i="18"/>
  <c r="BW80" i="18"/>
  <c r="BX96" i="18"/>
  <c r="BS82" i="18"/>
  <c r="BS83" i="18"/>
  <c r="BS84" i="18"/>
  <c r="BS85" i="18"/>
  <c r="BS87" i="18"/>
  <c r="BS88" i="18"/>
  <c r="BS90" i="18"/>
  <c r="BS91" i="18"/>
  <c r="BS92" i="18"/>
  <c r="BS94" i="18"/>
  <c r="BS95" i="18"/>
  <c r="BS96" i="18"/>
  <c r="BS80" i="18"/>
  <c r="BO82" i="18"/>
  <c r="BO83" i="18"/>
  <c r="BO84" i="18"/>
  <c r="BO96" i="18"/>
  <c r="BO80" i="18"/>
  <c r="BK82" i="18"/>
  <c r="BK83" i="18"/>
  <c r="BK84" i="18"/>
  <c r="BK96" i="18"/>
  <c r="BK80" i="18"/>
  <c r="CE58" i="18"/>
  <c r="CE59" i="18"/>
  <c r="CE60" i="18"/>
  <c r="CE63" i="18"/>
  <c r="CE64" i="18"/>
  <c r="CE66" i="18"/>
  <c r="CE67" i="18"/>
  <c r="CE68" i="18"/>
  <c r="CE69" i="18"/>
  <c r="CE70" i="18"/>
  <c r="CE71" i="18"/>
  <c r="CE72" i="18"/>
  <c r="CE73" i="18"/>
  <c r="CE56" i="18"/>
  <c r="CA58" i="18"/>
  <c r="CA59" i="18"/>
  <c r="CA60" i="18"/>
  <c r="CA66" i="18"/>
  <c r="CA67" i="18"/>
  <c r="CA68" i="18"/>
  <c r="CA70" i="18"/>
  <c r="CA71" i="18"/>
  <c r="CA72" i="18"/>
  <c r="CA56" i="18"/>
  <c r="CB72" i="18"/>
  <c r="CB96" i="18"/>
  <c r="BX72" i="18"/>
  <c r="BT72" i="18"/>
  <c r="BT44" i="18"/>
  <c r="CB48" i="18"/>
  <c r="CE34" i="18"/>
  <c r="CE35" i="18"/>
  <c r="CE36" i="18"/>
  <c r="CE39" i="18"/>
  <c r="CE40" i="18"/>
  <c r="CE42" i="18"/>
  <c r="CE43" i="18"/>
  <c r="CE44" i="18"/>
  <c r="CE45" i="18"/>
  <c r="CE46" i="18"/>
  <c r="CE47" i="18"/>
  <c r="CE48" i="18"/>
  <c r="CE49" i="18"/>
  <c r="CE32" i="18"/>
  <c r="CA34" i="18"/>
  <c r="CA35" i="18"/>
  <c r="CA36" i="18"/>
  <c r="CA42" i="18"/>
  <c r="CA43" i="18"/>
  <c r="CA44" i="18"/>
  <c r="CA46" i="18"/>
  <c r="CA47" i="18"/>
  <c r="CA48" i="18"/>
  <c r="CA32" i="18"/>
  <c r="BX48" i="18"/>
  <c r="BW34" i="18"/>
  <c r="BW35" i="18"/>
  <c r="BW36" i="18"/>
  <c r="BW42" i="18"/>
  <c r="BW43" i="18"/>
  <c r="BW44" i="18"/>
  <c r="BW46" i="18"/>
  <c r="BW47" i="18"/>
  <c r="BW48" i="18"/>
  <c r="BW32" i="18"/>
  <c r="BS34" i="18"/>
  <c r="BS35" i="18"/>
  <c r="BS36" i="18"/>
  <c r="BS37" i="18"/>
  <c r="BS39" i="18"/>
  <c r="BS40" i="18"/>
  <c r="BS42" i="18"/>
  <c r="BS43" i="18"/>
  <c r="BS44" i="18"/>
  <c r="BS46" i="18"/>
  <c r="BS47" i="18"/>
  <c r="BS48" i="18"/>
  <c r="BS32" i="18"/>
  <c r="BO34" i="18"/>
  <c r="BO35" i="18"/>
  <c r="BO36" i="18"/>
  <c r="BO47" i="18"/>
  <c r="BO48" i="18"/>
  <c r="BO32" i="18"/>
  <c r="BK34" i="18"/>
  <c r="BK35" i="18"/>
  <c r="BK36" i="18"/>
  <c r="BK32" i="18"/>
  <c r="CE10" i="18"/>
  <c r="CE11" i="18"/>
  <c r="CE12" i="18"/>
  <c r="CE15" i="18"/>
  <c r="CE16" i="18"/>
  <c r="CE18" i="18"/>
  <c r="CE19" i="18"/>
  <c r="CE20" i="18"/>
  <c r="CE21" i="18"/>
  <c r="CE22" i="18"/>
  <c r="CE23" i="18"/>
  <c r="CE24" i="18"/>
  <c r="CE25" i="18"/>
  <c r="CE8" i="18"/>
  <c r="CA10" i="18"/>
  <c r="CA11" i="18"/>
  <c r="CA12" i="18"/>
  <c r="CA18" i="18"/>
  <c r="CA19" i="18"/>
  <c r="CA20" i="18"/>
  <c r="CA22" i="18"/>
  <c r="CA23" i="18"/>
  <c r="CA24" i="18"/>
  <c r="CA8" i="18"/>
  <c r="BW10" i="18"/>
  <c r="BW11" i="18"/>
  <c r="BW12" i="18"/>
  <c r="BW18" i="18"/>
  <c r="BW19" i="18"/>
  <c r="BW20" i="18"/>
  <c r="BW22" i="18"/>
  <c r="BW23" i="18"/>
  <c r="BW24" i="18"/>
  <c r="BW8" i="18"/>
  <c r="BS10" i="18"/>
  <c r="BS11" i="18"/>
  <c r="BS12" i="18"/>
  <c r="BS13" i="18"/>
  <c r="BS15" i="18"/>
  <c r="BS16" i="18"/>
  <c r="BS18" i="18"/>
  <c r="BS19" i="18"/>
  <c r="BS20" i="18"/>
  <c r="BS22" i="18"/>
  <c r="BS23" i="18"/>
  <c r="BS24" i="18"/>
  <c r="BS8" i="18"/>
  <c r="BO10" i="18"/>
  <c r="BO11" i="18"/>
  <c r="BO12" i="18"/>
  <c r="BO23" i="18"/>
  <c r="BO24" i="18"/>
  <c r="BO8" i="18"/>
  <c r="CB24" i="18"/>
  <c r="BX24" i="18"/>
  <c r="BK10" i="18"/>
  <c r="BK11" i="18"/>
  <c r="BK12" i="18"/>
  <c r="BK23" i="18"/>
  <c r="BK24" i="18"/>
  <c r="BK8" i="18"/>
  <c r="BA82" i="18"/>
  <c r="BA83" i="18"/>
  <c r="BA84" i="18"/>
  <c r="BA87" i="18"/>
  <c r="BA88" i="18"/>
  <c r="BA90" i="18"/>
  <c r="BA91" i="18"/>
  <c r="BA92" i="18"/>
  <c r="BA93" i="18"/>
  <c r="BA94" i="18"/>
  <c r="BA95" i="18"/>
  <c r="BA96" i="18"/>
  <c r="BA97" i="18"/>
  <c r="BA80" i="18"/>
  <c r="AW82" i="18"/>
  <c r="AW83" i="18"/>
  <c r="AW84" i="18"/>
  <c r="AW90" i="18"/>
  <c r="AW91" i="18"/>
  <c r="AW92" i="18"/>
  <c r="AW94" i="18"/>
  <c r="AW95" i="18"/>
  <c r="AW96" i="18"/>
  <c r="AW80" i="18"/>
  <c r="AS82" i="18"/>
  <c r="AS83" i="18"/>
  <c r="AS84" i="18"/>
  <c r="AS90" i="18"/>
  <c r="AS91" i="18"/>
  <c r="AS92" i="18"/>
  <c r="AS94" i="18"/>
  <c r="AS95" i="18"/>
  <c r="AS96" i="18"/>
  <c r="AS80" i="18"/>
  <c r="AO82" i="18"/>
  <c r="AO83" i="18"/>
  <c r="AO84" i="18"/>
  <c r="AO85" i="18"/>
  <c r="AO87" i="18"/>
  <c r="AO88" i="18"/>
  <c r="AO90" i="18"/>
  <c r="AO91" i="18"/>
  <c r="AO92" i="18"/>
  <c r="AO94" i="18"/>
  <c r="AO95" i="18"/>
  <c r="AO96" i="18"/>
  <c r="AO80" i="18"/>
  <c r="AK82" i="18"/>
  <c r="AK83" i="18"/>
  <c r="AK84" i="18"/>
  <c r="AK96" i="18"/>
  <c r="AK80" i="18"/>
  <c r="AG82" i="18"/>
  <c r="AG83" i="18"/>
  <c r="AG84" i="18"/>
  <c r="AG96" i="18"/>
  <c r="AG80" i="18"/>
  <c r="BA58" i="18"/>
  <c r="BA59" i="18"/>
  <c r="BA60" i="18"/>
  <c r="BA63" i="18"/>
  <c r="BA64" i="18"/>
  <c r="BA66" i="18"/>
  <c r="BA67" i="18"/>
  <c r="BA68" i="18"/>
  <c r="BA69" i="18"/>
  <c r="BA70" i="18"/>
  <c r="BA71" i="18"/>
  <c r="BA72" i="18"/>
  <c r="BA56" i="18"/>
  <c r="AW58" i="18"/>
  <c r="AW59" i="18"/>
  <c r="AW60" i="18"/>
  <c r="AW66" i="18"/>
  <c r="AW67" i="18"/>
  <c r="AW68" i="18"/>
  <c r="AW70" i="18"/>
  <c r="AW71" i="18"/>
  <c r="AW72" i="18"/>
  <c r="AW56" i="18"/>
  <c r="AS58" i="18"/>
  <c r="AS59" i="18"/>
  <c r="AS60" i="18"/>
  <c r="AS66" i="18"/>
  <c r="AS67" i="18"/>
  <c r="AS68" i="18"/>
  <c r="AS70" i="18"/>
  <c r="AS71" i="18"/>
  <c r="AS72" i="18"/>
  <c r="AS56" i="18"/>
  <c r="AO58" i="18"/>
  <c r="AO59" i="18"/>
  <c r="AO60" i="18"/>
  <c r="AO61" i="18"/>
  <c r="AO63" i="18"/>
  <c r="AO64" i="18"/>
  <c r="AO66" i="18"/>
  <c r="AO67" i="18"/>
  <c r="AO68" i="18"/>
  <c r="AO70" i="18"/>
  <c r="AO71" i="18"/>
  <c r="AO72" i="18"/>
  <c r="AO56" i="18"/>
  <c r="AK58" i="18"/>
  <c r="AK59" i="18"/>
  <c r="AK60" i="18"/>
  <c r="AK72" i="18"/>
  <c r="AK56" i="18"/>
  <c r="AG58" i="18"/>
  <c r="AG59" i="18"/>
  <c r="AG60" i="18"/>
  <c r="AG72" i="18"/>
  <c r="AG56" i="18"/>
  <c r="AW34" i="18"/>
  <c r="AW35" i="18"/>
  <c r="AW36" i="18"/>
  <c r="AW42" i="18"/>
  <c r="AW43" i="18"/>
  <c r="AW44" i="18"/>
  <c r="AW46" i="18"/>
  <c r="AW47" i="18"/>
  <c r="AW48" i="18"/>
  <c r="AW32" i="18"/>
  <c r="AS34" i="18"/>
  <c r="AS35" i="18"/>
  <c r="AS36" i="18"/>
  <c r="AS42" i="18"/>
  <c r="AS43" i="18"/>
  <c r="AS44" i="18"/>
  <c r="AS46" i="18"/>
  <c r="AS47" i="18"/>
  <c r="AS48" i="18"/>
  <c r="AS32" i="18"/>
  <c r="AO34" i="18"/>
  <c r="AO35" i="18"/>
  <c r="AO36" i="18"/>
  <c r="AO37" i="18"/>
  <c r="AO39" i="18"/>
  <c r="AO40" i="18"/>
  <c r="AO42" i="18"/>
  <c r="AO43" i="18"/>
  <c r="AO44" i="18"/>
  <c r="AO46" i="18"/>
  <c r="AO47" i="18"/>
  <c r="AO48" i="18"/>
  <c r="AO32" i="18"/>
  <c r="AK34" i="18"/>
  <c r="AK35" i="18"/>
  <c r="AK36" i="18"/>
  <c r="AK47" i="18"/>
  <c r="AK48" i="18"/>
  <c r="AK32" i="18"/>
  <c r="AG34" i="18"/>
  <c r="AG35" i="18"/>
  <c r="AG36" i="18"/>
  <c r="AG48" i="18"/>
  <c r="AG32" i="18"/>
  <c r="AW10" i="18"/>
  <c r="AW11" i="18"/>
  <c r="AW12" i="18"/>
  <c r="AW18" i="18"/>
  <c r="AW19" i="18"/>
  <c r="AW20" i="18"/>
  <c r="AW22" i="18"/>
  <c r="AW23" i="18"/>
  <c r="AW24" i="18"/>
  <c r="AW8" i="18"/>
  <c r="AS10" i="18"/>
  <c r="AS11" i="18"/>
  <c r="AS12" i="18"/>
  <c r="AS18" i="18"/>
  <c r="AS19" i="18"/>
  <c r="AS20" i="18"/>
  <c r="AS22" i="18"/>
  <c r="AS23" i="18"/>
  <c r="AS24" i="18"/>
  <c r="AS8" i="18"/>
  <c r="AK10" i="18"/>
  <c r="AK11" i="18"/>
  <c r="AK12" i="18"/>
  <c r="AK23" i="18"/>
  <c r="AK24" i="18"/>
  <c r="AK8" i="18"/>
  <c r="AG10" i="18"/>
  <c r="AG11" i="18"/>
  <c r="AG12" i="18"/>
  <c r="AG24" i="18"/>
  <c r="AG8" i="18"/>
  <c r="S82" i="18"/>
  <c r="S83" i="18"/>
  <c r="S84" i="18"/>
  <c r="S90" i="18"/>
  <c r="S91" i="18"/>
  <c r="S92" i="18"/>
  <c r="S94" i="18"/>
  <c r="S95" i="18"/>
  <c r="S96" i="18"/>
  <c r="S80" i="18"/>
  <c r="O82" i="18"/>
  <c r="O83" i="18"/>
  <c r="O84" i="18"/>
  <c r="O86" i="18"/>
  <c r="O90" i="18"/>
  <c r="O91" i="18"/>
  <c r="O92" i="18"/>
  <c r="O94" i="18"/>
  <c r="O95" i="18"/>
  <c r="O96" i="18"/>
  <c r="O80" i="18"/>
  <c r="K82" i="18"/>
  <c r="K83" i="18"/>
  <c r="K84" i="18"/>
  <c r="K85" i="18"/>
  <c r="K86" i="18"/>
  <c r="K87" i="18"/>
  <c r="K88" i="18"/>
  <c r="K90" i="18"/>
  <c r="K91" i="18"/>
  <c r="K92" i="18"/>
  <c r="K94" i="18"/>
  <c r="K95" i="18"/>
  <c r="K96" i="18"/>
  <c r="K80" i="18"/>
  <c r="G82" i="18"/>
  <c r="G83" i="18"/>
  <c r="G84" i="18"/>
  <c r="G96" i="18"/>
  <c r="G80" i="18"/>
  <c r="C82" i="18"/>
  <c r="C83" i="18"/>
  <c r="C84" i="18"/>
  <c r="C80" i="18"/>
  <c r="S58" i="18"/>
  <c r="S59" i="18"/>
  <c r="S60" i="18"/>
  <c r="S66" i="18"/>
  <c r="S67" i="18"/>
  <c r="S68" i="18"/>
  <c r="S70" i="18"/>
  <c r="S71" i="18"/>
  <c r="S72" i="18"/>
  <c r="S56" i="18"/>
  <c r="O58" i="18"/>
  <c r="O59" i="18"/>
  <c r="O60" i="18"/>
  <c r="O66" i="18"/>
  <c r="O67" i="18"/>
  <c r="O68" i="18"/>
  <c r="O70" i="18"/>
  <c r="O71" i="18"/>
  <c r="O72" i="18"/>
  <c r="O56" i="18"/>
  <c r="K58" i="18"/>
  <c r="K59" i="18"/>
  <c r="K60" i="18"/>
  <c r="K61" i="18"/>
  <c r="K63" i="18"/>
  <c r="K64" i="18"/>
  <c r="K66" i="18"/>
  <c r="K67" i="18"/>
  <c r="K68" i="18"/>
  <c r="K70" i="18"/>
  <c r="K71" i="18"/>
  <c r="K72" i="18"/>
  <c r="K56" i="18"/>
  <c r="G58" i="18"/>
  <c r="G59" i="18"/>
  <c r="G60" i="18"/>
  <c r="G72" i="18"/>
  <c r="G56" i="18"/>
  <c r="C58" i="18"/>
  <c r="C59" i="18"/>
  <c r="C60" i="18"/>
  <c r="C71" i="18"/>
  <c r="C72" i="18"/>
  <c r="C56" i="18"/>
  <c r="S34" i="18"/>
  <c r="S35" i="18"/>
  <c r="S36" i="18"/>
  <c r="S42" i="18"/>
  <c r="S43" i="18"/>
  <c r="S44" i="18"/>
  <c r="S46" i="18"/>
  <c r="S47" i="18"/>
  <c r="S48" i="18"/>
  <c r="S32" i="18"/>
  <c r="O34" i="18"/>
  <c r="O35" i="18"/>
  <c r="O36" i="18"/>
  <c r="O42" i="18"/>
  <c r="O43" i="18"/>
  <c r="O44" i="18"/>
  <c r="O46" i="18"/>
  <c r="O47" i="18"/>
  <c r="O48" i="18"/>
  <c r="O32" i="18"/>
  <c r="K34" i="18"/>
  <c r="K35" i="18"/>
  <c r="K36" i="18"/>
  <c r="K37" i="18"/>
  <c r="K39" i="18"/>
  <c r="K40" i="18"/>
  <c r="K42" i="18"/>
  <c r="K43" i="18"/>
  <c r="K44" i="18"/>
  <c r="K46" i="18"/>
  <c r="K47" i="18"/>
  <c r="K48" i="18"/>
  <c r="K32" i="18"/>
  <c r="G34" i="18"/>
  <c r="G35" i="18"/>
  <c r="G36" i="18"/>
  <c r="G32" i="18"/>
  <c r="C34" i="18"/>
  <c r="C35" i="18"/>
  <c r="C36" i="18"/>
  <c r="C47" i="18"/>
  <c r="C48" i="18"/>
  <c r="C32" i="18"/>
  <c r="K10" i="18"/>
  <c r="K11" i="18"/>
  <c r="K12" i="18"/>
  <c r="K13" i="18"/>
  <c r="K15" i="18"/>
  <c r="K16" i="18"/>
  <c r="K18" i="18"/>
  <c r="K19" i="18"/>
  <c r="K20" i="18"/>
  <c r="K23" i="18"/>
  <c r="K24" i="18"/>
  <c r="K8" i="18"/>
  <c r="G10" i="18"/>
  <c r="G11" i="18"/>
  <c r="G12" i="18"/>
  <c r="G20" i="18"/>
  <c r="G3" i="18" s="1"/>
  <c r="G23" i="18"/>
  <c r="G24" i="18"/>
  <c r="G8" i="18"/>
  <c r="C10" i="18"/>
  <c r="C11" i="18"/>
  <c r="C12" i="18"/>
  <c r="C20" i="18"/>
  <c r="C23" i="18"/>
  <c r="C24" i="18"/>
  <c r="C8" i="18"/>
  <c r="CE85" i="18"/>
  <c r="CE61" i="18"/>
  <c r="CE37" i="18"/>
  <c r="CE13" i="18"/>
  <c r="BA85" i="18"/>
  <c r="BA61" i="18"/>
  <c r="D123" i="23"/>
  <c r="E109" i="23"/>
  <c r="F109" i="23"/>
  <c r="S69" i="18" s="1"/>
  <c r="G109" i="23"/>
  <c r="S93" i="18" s="1"/>
  <c r="H109" i="23"/>
  <c r="AW21" i="18" s="1"/>
  <c r="I109" i="23"/>
  <c r="AW45" i="18" s="1"/>
  <c r="J109" i="23"/>
  <c r="AW69" i="18" s="1"/>
  <c r="K109" i="23"/>
  <c r="AW93" i="18" s="1"/>
  <c r="L109" i="23"/>
  <c r="CA21" i="18" s="1"/>
  <c r="M109" i="23"/>
  <c r="CA45" i="18" s="1"/>
  <c r="N109" i="23"/>
  <c r="CA69" i="18" s="1"/>
  <c r="O109" i="23"/>
  <c r="CA93" i="18" s="1"/>
  <c r="D109" i="23"/>
  <c r="Q109" i="23" s="1"/>
  <c r="E101" i="23"/>
  <c r="F101" i="23"/>
  <c r="S61" i="18" s="1"/>
  <c r="G101" i="23"/>
  <c r="S85" i="18" s="1"/>
  <c r="H101" i="23"/>
  <c r="AW13" i="18" s="1"/>
  <c r="I101" i="23"/>
  <c r="AW37" i="18" s="1"/>
  <c r="J101" i="23"/>
  <c r="AW61" i="18" s="1"/>
  <c r="K101" i="23"/>
  <c r="AW85" i="18" s="1"/>
  <c r="L101" i="23"/>
  <c r="CA13" i="18" s="1"/>
  <c r="M101" i="23"/>
  <c r="CA37" i="18" s="1"/>
  <c r="N101" i="23"/>
  <c r="CA61" i="18" s="1"/>
  <c r="O101" i="23"/>
  <c r="CA85" i="18" s="1"/>
  <c r="D101" i="23"/>
  <c r="O87" i="23"/>
  <c r="BW93" i="18" s="1"/>
  <c r="N87" i="23"/>
  <c r="M87" i="23"/>
  <c r="BW45" i="18" s="1"/>
  <c r="L87" i="23"/>
  <c r="BW21" i="18" s="1"/>
  <c r="K87" i="23"/>
  <c r="AS93" i="18" s="1"/>
  <c r="J87" i="23"/>
  <c r="AS69" i="18" s="1"/>
  <c r="I87" i="23"/>
  <c r="AS45" i="18" s="1"/>
  <c r="H87" i="23"/>
  <c r="AS21" i="18" s="1"/>
  <c r="G87" i="23"/>
  <c r="O93" i="18" s="1"/>
  <c r="F87" i="23"/>
  <c r="O69" i="18" s="1"/>
  <c r="E87" i="23"/>
  <c r="O45" i="18" s="1"/>
  <c r="D87" i="23"/>
  <c r="Q87" i="23" s="1"/>
  <c r="O79" i="23"/>
  <c r="BW85" i="18" s="1"/>
  <c r="N79" i="23"/>
  <c r="N81" i="23" s="1"/>
  <c r="N91" i="23" s="1"/>
  <c r="M79" i="23"/>
  <c r="BW37" i="18" s="1"/>
  <c r="L79" i="23"/>
  <c r="BW13" i="18" s="1"/>
  <c r="K79" i="23"/>
  <c r="AS85" i="18" s="1"/>
  <c r="J79" i="23"/>
  <c r="AS61" i="18" s="1"/>
  <c r="I79" i="23"/>
  <c r="AS37" i="18" s="1"/>
  <c r="H79" i="23"/>
  <c r="AS13" i="18" s="1"/>
  <c r="G79" i="23"/>
  <c r="O85" i="18" s="1"/>
  <c r="F79" i="23"/>
  <c r="O61" i="18" s="1"/>
  <c r="E79" i="23"/>
  <c r="O37" i="18" s="1"/>
  <c r="D79" i="23"/>
  <c r="E65" i="23"/>
  <c r="K45" i="18" s="1"/>
  <c r="F65" i="23"/>
  <c r="K69" i="18" s="1"/>
  <c r="G65" i="23"/>
  <c r="K93" i="18" s="1"/>
  <c r="H65" i="23"/>
  <c r="AO21" i="18" s="1"/>
  <c r="I65" i="23"/>
  <c r="AO45" i="18" s="1"/>
  <c r="J65" i="23"/>
  <c r="AO69" i="18" s="1"/>
  <c r="K65" i="23"/>
  <c r="AO93" i="18" s="1"/>
  <c r="L65" i="23"/>
  <c r="BS21" i="18" s="1"/>
  <c r="M65" i="23"/>
  <c r="BS45" i="18" s="1"/>
  <c r="N65" i="23"/>
  <c r="N69" i="23" s="1"/>
  <c r="O65" i="23"/>
  <c r="BS93" i="18" s="1"/>
  <c r="D65" i="23"/>
  <c r="E43" i="23"/>
  <c r="F43" i="23"/>
  <c r="G43" i="23"/>
  <c r="H43" i="23"/>
  <c r="I43" i="23"/>
  <c r="J43" i="23"/>
  <c r="K43" i="23"/>
  <c r="L43" i="23"/>
  <c r="M43" i="23"/>
  <c r="N43" i="23"/>
  <c r="O43" i="23"/>
  <c r="E35" i="23"/>
  <c r="G37" i="18" s="1"/>
  <c r="F35" i="23"/>
  <c r="G61" i="18" s="1"/>
  <c r="G35" i="23"/>
  <c r="G85" i="18" s="1"/>
  <c r="H35" i="23"/>
  <c r="AK13" i="18" s="1"/>
  <c r="I35" i="23"/>
  <c r="AK37" i="18" s="1"/>
  <c r="J35" i="23"/>
  <c r="AK61" i="18" s="1"/>
  <c r="K35" i="23"/>
  <c r="AK85" i="18" s="1"/>
  <c r="L35" i="23"/>
  <c r="BO13" i="18" s="1"/>
  <c r="M35" i="23"/>
  <c r="BO37" i="18" s="1"/>
  <c r="N35" i="23"/>
  <c r="O35" i="23"/>
  <c r="BO85" i="18" s="1"/>
  <c r="D35" i="23"/>
  <c r="D43" i="23"/>
  <c r="E21" i="23"/>
  <c r="F21" i="23"/>
  <c r="G21" i="23"/>
  <c r="H21" i="23"/>
  <c r="I21" i="23"/>
  <c r="J21" i="23"/>
  <c r="K21" i="23"/>
  <c r="L21" i="23"/>
  <c r="M21" i="23"/>
  <c r="N21" i="23"/>
  <c r="O21" i="23"/>
  <c r="E13" i="23"/>
  <c r="C37" i="18" s="1"/>
  <c r="F13" i="23"/>
  <c r="C61" i="18" s="1"/>
  <c r="G13" i="23"/>
  <c r="C85" i="18" s="1"/>
  <c r="H13" i="23"/>
  <c r="AG13" i="18" s="1"/>
  <c r="I13" i="23"/>
  <c r="AG37" i="18" s="1"/>
  <c r="J13" i="23"/>
  <c r="AG61" i="18" s="1"/>
  <c r="K13" i="23"/>
  <c r="AG85" i="18" s="1"/>
  <c r="L13" i="23"/>
  <c r="BK13" i="18" s="1"/>
  <c r="M13" i="23"/>
  <c r="BK37" i="18" s="1"/>
  <c r="N13" i="23"/>
  <c r="O13" i="23"/>
  <c r="BK85" i="18" s="1"/>
  <c r="D13" i="23"/>
  <c r="D21" i="23"/>
  <c r="BD35" i="22" l="1"/>
  <c r="BJ32" i="22"/>
  <c r="BA24" i="22"/>
  <c r="AU27" i="22"/>
  <c r="AU29" i="22" s="1"/>
  <c r="AU30" i="22" s="1"/>
  <c r="AV22" i="22"/>
  <c r="AP29" i="22"/>
  <c r="AP30" i="22" s="1"/>
  <c r="AU32" i="22"/>
  <c r="AO35" i="22"/>
  <c r="AV32" i="22"/>
  <c r="AP35" i="22"/>
  <c r="BC32" i="22"/>
  <c r="AW35" i="22"/>
  <c r="AY22" i="22"/>
  <c r="AS29" i="22"/>
  <c r="AS30" i="22" s="1"/>
  <c r="BG22" i="22"/>
  <c r="BC22" i="22"/>
  <c r="AW29" i="22"/>
  <c r="AW30" i="22" s="1"/>
  <c r="BE24" i="22"/>
  <c r="AY27" i="22"/>
  <c r="BI24" i="22"/>
  <c r="BC27" i="22"/>
  <c r="AT22" i="22"/>
  <c r="AT24" i="22"/>
  <c r="AN27" i="22"/>
  <c r="AN29" i="22" s="1"/>
  <c r="AZ32" i="22"/>
  <c r="AT35" i="22"/>
  <c r="AX22" i="22"/>
  <c r="AR29" i="22"/>
  <c r="AR30" i="22" s="1"/>
  <c r="R87" i="23"/>
  <c r="G37" i="23"/>
  <c r="G87" i="18" s="1"/>
  <c r="S87" i="23"/>
  <c r="T87" i="23" s="1"/>
  <c r="U87" i="23" s="1"/>
  <c r="V87" i="23" s="1"/>
  <c r="W87" i="23" s="1"/>
  <c r="X87" i="23" s="1"/>
  <c r="Y87" i="23" s="1"/>
  <c r="Z87" i="23" s="1"/>
  <c r="AA87" i="23" s="1"/>
  <c r="AB87" i="23" s="1"/>
  <c r="G69" i="23"/>
  <c r="K97" i="18" s="1"/>
  <c r="BW116" i="18"/>
  <c r="K21" i="18"/>
  <c r="Q65" i="23"/>
  <c r="R65" i="23" s="1"/>
  <c r="S65" i="23" s="1"/>
  <c r="T65" i="23" s="1"/>
  <c r="U65" i="23" s="1"/>
  <c r="V65" i="23" s="1"/>
  <c r="W65" i="23" s="1"/>
  <c r="X65" i="23" s="1"/>
  <c r="Y65" i="23" s="1"/>
  <c r="Z65" i="23" s="1"/>
  <c r="AA65" i="23" s="1"/>
  <c r="AB65" i="23" s="1"/>
  <c r="N37" i="23"/>
  <c r="BO61" i="18"/>
  <c r="K22" i="18"/>
  <c r="Q44" i="23"/>
  <c r="R44" i="23" s="1"/>
  <c r="S44" i="23" s="1"/>
  <c r="T44" i="23" s="1"/>
  <c r="U44" i="23" s="1"/>
  <c r="V44" i="23" s="1"/>
  <c r="W44" i="23" s="1"/>
  <c r="X44" i="23" s="1"/>
  <c r="Y44" i="23" s="1"/>
  <c r="Z44" i="23" s="1"/>
  <c r="AA44" i="23" s="1"/>
  <c r="AB44" i="23" s="1"/>
  <c r="Q66" i="23"/>
  <c r="Q22" i="23" s="1"/>
  <c r="M69" i="23"/>
  <c r="BS49" i="18" s="1"/>
  <c r="C13" i="18"/>
  <c r="Q13" i="23"/>
  <c r="R13" i="23" s="1"/>
  <c r="S13" i="23" s="1"/>
  <c r="T13" i="23" s="1"/>
  <c r="U13" i="23" s="1"/>
  <c r="V13" i="23" s="1"/>
  <c r="W13" i="23" s="1"/>
  <c r="X13" i="23" s="1"/>
  <c r="Y13" i="23" s="1"/>
  <c r="Z13" i="23" s="1"/>
  <c r="AA13" i="23" s="1"/>
  <c r="AB13" i="23" s="1"/>
  <c r="G13" i="18"/>
  <c r="Q35" i="23"/>
  <c r="R35" i="23" s="1"/>
  <c r="S35" i="23" s="1"/>
  <c r="T35" i="23" s="1"/>
  <c r="U35" i="23" s="1"/>
  <c r="V35" i="23" s="1"/>
  <c r="W35" i="23" s="1"/>
  <c r="X35" i="23" s="1"/>
  <c r="Y35" i="23" s="1"/>
  <c r="Z35" i="23" s="1"/>
  <c r="AA35" i="23" s="1"/>
  <c r="AB35" i="23" s="1"/>
  <c r="J37" i="23"/>
  <c r="AK63" i="18" s="1"/>
  <c r="H69" i="23"/>
  <c r="AO25" i="18" s="1"/>
  <c r="E81" i="23"/>
  <c r="O39" i="18" s="1"/>
  <c r="S37" i="18"/>
  <c r="S45" i="18"/>
  <c r="R109" i="23"/>
  <c r="S109" i="23" s="1"/>
  <c r="T109" i="23" s="1"/>
  <c r="U109" i="23" s="1"/>
  <c r="V109" i="23" s="1"/>
  <c r="W109" i="23" s="1"/>
  <c r="X109" i="23" s="1"/>
  <c r="Y109" i="23" s="1"/>
  <c r="Z109" i="23" s="1"/>
  <c r="AA109" i="23" s="1"/>
  <c r="AB109" i="23" s="1"/>
  <c r="D103" i="23"/>
  <c r="Q103" i="23" s="1"/>
  <c r="Q101" i="23"/>
  <c r="R101" i="23" s="1"/>
  <c r="S101" i="23" s="1"/>
  <c r="T101" i="23" s="1"/>
  <c r="U101" i="23" s="1"/>
  <c r="V101" i="23" s="1"/>
  <c r="W101" i="23" s="1"/>
  <c r="X101" i="23" s="1"/>
  <c r="Y101" i="23" s="1"/>
  <c r="Z101" i="23" s="1"/>
  <c r="AA101" i="23" s="1"/>
  <c r="AB101" i="23" s="1"/>
  <c r="W13" i="18"/>
  <c r="Q123" i="23"/>
  <c r="R123" i="23" s="1"/>
  <c r="S123" i="23" s="1"/>
  <c r="T123" i="23" s="1"/>
  <c r="U123" i="23" s="1"/>
  <c r="V123" i="23" s="1"/>
  <c r="W123" i="23" s="1"/>
  <c r="X123" i="23" s="1"/>
  <c r="Y123" i="23" s="1"/>
  <c r="Z123" i="23" s="1"/>
  <c r="AA123" i="23" s="1"/>
  <c r="AB123" i="23" s="1"/>
  <c r="V18" i="23"/>
  <c r="U21" i="23"/>
  <c r="N15" i="23"/>
  <c r="BK61" i="18"/>
  <c r="D81" i="23"/>
  <c r="Q81" i="23" s="1"/>
  <c r="Q79" i="23"/>
  <c r="R79" i="23" s="1"/>
  <c r="S79" i="23" s="1"/>
  <c r="T79" i="23" s="1"/>
  <c r="U79" i="23" s="1"/>
  <c r="V79" i="23" s="1"/>
  <c r="W79" i="23" s="1"/>
  <c r="X79" i="23" s="1"/>
  <c r="Y79" i="23" s="1"/>
  <c r="Z79" i="23" s="1"/>
  <c r="AA79" i="23" s="1"/>
  <c r="AB79" i="23" s="1"/>
  <c r="BA73" i="18"/>
  <c r="X59" i="23"/>
  <c r="BW104" i="18"/>
  <c r="BW118" i="18"/>
  <c r="BW114" i="18"/>
  <c r="BW106" i="18"/>
  <c r="CA115" i="18"/>
  <c r="BW108" i="18"/>
  <c r="CA104" i="18"/>
  <c r="CA118" i="18"/>
  <c r="CA114" i="18"/>
  <c r="CA117" i="18" s="1"/>
  <c r="CA106" i="18"/>
  <c r="CA107" i="18"/>
  <c r="K81" i="23"/>
  <c r="AS87" i="18" s="1"/>
  <c r="BK106" i="18"/>
  <c r="M37" i="23"/>
  <c r="BO39" i="18" s="1"/>
  <c r="J69" i="23"/>
  <c r="AO73" i="18" s="1"/>
  <c r="E69" i="23"/>
  <c r="K49" i="18" s="1"/>
  <c r="H81" i="23"/>
  <c r="H91" i="23" s="1"/>
  <c r="AS25" i="18" s="1"/>
  <c r="BK108" i="18"/>
  <c r="BO104" i="18"/>
  <c r="BO106" i="18"/>
  <c r="BW107" i="18"/>
  <c r="CA116" i="18"/>
  <c r="CC116" i="18" s="1"/>
  <c r="CA108" i="18"/>
  <c r="K69" i="23"/>
  <c r="AO97" i="18" s="1"/>
  <c r="BK104" i="18"/>
  <c r="D82" i="23"/>
  <c r="D113" i="23"/>
  <c r="Q113" i="23" s="1"/>
  <c r="D104" i="23"/>
  <c r="Q104" i="23" s="1"/>
  <c r="BS118" i="18"/>
  <c r="M15" i="23"/>
  <c r="M25" i="23" s="1"/>
  <c r="G15" i="23"/>
  <c r="G25" i="23" s="1"/>
  <c r="O15" i="23"/>
  <c r="O25" i="23" s="1"/>
  <c r="L15" i="23"/>
  <c r="L25" i="23" s="1"/>
  <c r="I15" i="23"/>
  <c r="F15" i="23"/>
  <c r="F25" i="23" s="1"/>
  <c r="D37" i="23"/>
  <c r="Q37" i="23" s="1"/>
  <c r="M38" i="23"/>
  <c r="BO40" i="18" s="1"/>
  <c r="J38" i="23"/>
  <c r="AK64" i="18" s="1"/>
  <c r="O37" i="23"/>
  <c r="O47" i="23" s="1"/>
  <c r="L37" i="23"/>
  <c r="L47" i="23" s="1"/>
  <c r="I37" i="23"/>
  <c r="F37" i="23"/>
  <c r="F47" i="23" s="1"/>
  <c r="N82" i="23"/>
  <c r="H82" i="23"/>
  <c r="AS16" i="18" s="1"/>
  <c r="E82" i="23"/>
  <c r="O40" i="18" s="1"/>
  <c r="M81" i="23"/>
  <c r="G81" i="23"/>
  <c r="J103" i="23"/>
  <c r="D15" i="23"/>
  <c r="Q15" i="23" s="1"/>
  <c r="K15" i="23"/>
  <c r="K25" i="23" s="1"/>
  <c r="H15" i="23"/>
  <c r="H25" i="23" s="1"/>
  <c r="E15" i="23"/>
  <c r="E25" i="23" s="1"/>
  <c r="K37" i="23"/>
  <c r="H37" i="23"/>
  <c r="H47" i="23" s="1"/>
  <c r="E37" i="23"/>
  <c r="E47" i="23" s="1"/>
  <c r="D69" i="23"/>
  <c r="O69" i="23"/>
  <c r="BS97" i="18" s="1"/>
  <c r="L69" i="23"/>
  <c r="BS25" i="18" s="1"/>
  <c r="I69" i="23"/>
  <c r="AO49" i="18" s="1"/>
  <c r="F69" i="23"/>
  <c r="K73" i="18" s="1"/>
  <c r="O81" i="23"/>
  <c r="L81" i="23"/>
  <c r="I81" i="23"/>
  <c r="F81" i="23"/>
  <c r="O103" i="23"/>
  <c r="L103" i="23"/>
  <c r="I103" i="23"/>
  <c r="F103" i="23"/>
  <c r="BO107" i="18"/>
  <c r="BS115" i="18"/>
  <c r="AS15" i="18"/>
  <c r="K91" i="23"/>
  <c r="AS97" i="18" s="1"/>
  <c r="E91" i="23"/>
  <c r="O49" i="18" s="1"/>
  <c r="N103" i="23"/>
  <c r="K103" i="23"/>
  <c r="H103" i="23"/>
  <c r="E103" i="23"/>
  <c r="R103" i="23" s="1"/>
  <c r="BS114" i="18"/>
  <c r="J15" i="23"/>
  <c r="J25" i="23" s="1"/>
  <c r="I47" i="23"/>
  <c r="G38" i="23"/>
  <c r="G88" i="18" s="1"/>
  <c r="N47" i="23"/>
  <c r="K82" i="23"/>
  <c r="AS88" i="18" s="1"/>
  <c r="J81" i="23"/>
  <c r="M103" i="23"/>
  <c r="G103" i="23"/>
  <c r="BO108" i="18"/>
  <c r="J47" i="23"/>
  <c r="G47" i="23"/>
  <c r="D47" i="23"/>
  <c r="D25" i="23"/>
  <c r="BU16" i="22"/>
  <c r="BT16" i="22"/>
  <c r="BS16" i="22"/>
  <c r="BR16" i="22"/>
  <c r="BP16" i="22" s="1"/>
  <c r="BO16" i="22"/>
  <c r="BN16" i="22"/>
  <c r="BM16" i="22"/>
  <c r="BL16" i="22"/>
  <c r="BK16" i="22" s="1"/>
  <c r="BJ16" i="22"/>
  <c r="BI16" i="22"/>
  <c r="BH16" i="22"/>
  <c r="BG16" i="22"/>
  <c r="BF16" i="22"/>
  <c r="BD16" i="22" s="1"/>
  <c r="BC16" i="22"/>
  <c r="BB16" i="22"/>
  <c r="BA16" i="22"/>
  <c r="AZ16" i="22"/>
  <c r="AY16" i="22" s="1"/>
  <c r="AX16" i="22"/>
  <c r="AW16" i="22"/>
  <c r="AV16" i="22"/>
  <c r="AU16" i="22"/>
  <c r="AT16" i="22"/>
  <c r="AR16" i="22" s="1"/>
  <c r="AQ16" i="22"/>
  <c r="AP16" i="22"/>
  <c r="AO16" i="22"/>
  <c r="AN16" i="22"/>
  <c r="AM16" i="22" s="1"/>
  <c r="AL16" i="22"/>
  <c r="AK16" i="22"/>
  <c r="AJ16" i="22"/>
  <c r="AI16" i="22"/>
  <c r="AH16" i="22"/>
  <c r="AF16" i="22" s="1"/>
  <c r="AE16" i="22"/>
  <c r="AD16" i="22"/>
  <c r="AC16" i="22"/>
  <c r="AB16" i="22"/>
  <c r="Z16" i="22" s="1"/>
  <c r="Y16" i="22"/>
  <c r="X16" i="22"/>
  <c r="W16" i="22"/>
  <c r="V16" i="22"/>
  <c r="U16" i="22" s="1"/>
  <c r="S16" i="22"/>
  <c r="R16" i="22"/>
  <c r="Q16" i="22"/>
  <c r="P16" i="22"/>
  <c r="N16" i="22" s="1"/>
  <c r="M16" i="22"/>
  <c r="L16" i="22"/>
  <c r="K16" i="22"/>
  <c r="J16" i="22"/>
  <c r="D15" i="14"/>
  <c r="Q15" i="14"/>
  <c r="J23" i="14"/>
  <c r="N23" i="14"/>
  <c r="G24" i="14"/>
  <c r="K15" i="14"/>
  <c r="G15" i="14"/>
  <c r="N15" i="14"/>
  <c r="K23" i="14"/>
  <c r="O16" i="22" l="1"/>
  <c r="S103" i="23"/>
  <c r="D91" i="23"/>
  <c r="Q91" i="23" s="1"/>
  <c r="H16" i="22"/>
  <c r="H39" i="22" s="1"/>
  <c r="N39" i="22" s="1"/>
  <c r="I16" i="22"/>
  <c r="AG16" i="22"/>
  <c r="AS16" i="22"/>
  <c r="BE16" i="22"/>
  <c r="BQ16" i="22"/>
  <c r="M47" i="23"/>
  <c r="BD22" i="22"/>
  <c r="AX29" i="22"/>
  <c r="AX30" i="22" s="1"/>
  <c r="AZ24" i="22"/>
  <c r="AT27" i="22"/>
  <c r="AT29" i="22" s="1"/>
  <c r="BO24" i="22"/>
  <c r="BI27" i="22"/>
  <c r="BI22" i="22"/>
  <c r="BC29" i="22"/>
  <c r="BC30" i="22" s="1"/>
  <c r="BI32" i="22"/>
  <c r="BC35" i="22"/>
  <c r="BA32" i="22"/>
  <c r="AU35" i="22"/>
  <c r="BG24" i="22"/>
  <c r="BA27" i="22"/>
  <c r="BA29" i="22" s="1"/>
  <c r="BA30" i="22" s="1"/>
  <c r="AA16" i="22"/>
  <c r="BJ35" i="22"/>
  <c r="BP32" i="22"/>
  <c r="BP35" i="22" s="1"/>
  <c r="BF32" i="22"/>
  <c r="AZ35" i="22"/>
  <c r="AZ22" i="22"/>
  <c r="BK24" i="22"/>
  <c r="BE27" i="22"/>
  <c r="BM22" i="22"/>
  <c r="BE22" i="22"/>
  <c r="AY29" i="22"/>
  <c r="AY30" i="22" s="1"/>
  <c r="BB32" i="22"/>
  <c r="AV35" i="22"/>
  <c r="BB22" i="22"/>
  <c r="AV29" i="22"/>
  <c r="AV30" i="22" s="1"/>
  <c r="BW109" i="18"/>
  <c r="Q38" i="23"/>
  <c r="Q47" i="23"/>
  <c r="R37" i="23"/>
  <c r="N38" i="23"/>
  <c r="BO64" i="18" s="1"/>
  <c r="BO63" i="18"/>
  <c r="BS117" i="18"/>
  <c r="BS121" i="18" s="1"/>
  <c r="K25" i="18"/>
  <c r="Q69" i="23"/>
  <c r="R69" i="23" s="1"/>
  <c r="S69" i="23" s="1"/>
  <c r="T69" i="23" s="1"/>
  <c r="U69" i="23" s="1"/>
  <c r="V69" i="23" s="1"/>
  <c r="W69" i="23" s="1"/>
  <c r="X69" i="23" s="1"/>
  <c r="Y69" i="23" s="1"/>
  <c r="Z69" i="23" s="1"/>
  <c r="AA69" i="23" s="1"/>
  <c r="AB69" i="23" s="1"/>
  <c r="R91" i="23"/>
  <c r="R81" i="23"/>
  <c r="Q82" i="23"/>
  <c r="N16" i="23"/>
  <c r="BK64" i="18" s="1"/>
  <c r="BK63" i="18"/>
  <c r="N25" i="23"/>
  <c r="T103" i="23"/>
  <c r="U103" i="23" s="1"/>
  <c r="V103" i="23" s="1"/>
  <c r="W103" i="23" s="1"/>
  <c r="X103" i="23" s="1"/>
  <c r="Y103" i="23" s="1"/>
  <c r="Z103" i="23" s="1"/>
  <c r="AA103" i="23" s="1"/>
  <c r="AB103" i="23" s="1"/>
  <c r="R15" i="23"/>
  <c r="Q16" i="23"/>
  <c r="CA109" i="18"/>
  <c r="CA111" i="18" s="1"/>
  <c r="CA112" i="18" s="1"/>
  <c r="CC112" i="18" s="1"/>
  <c r="V21" i="23"/>
  <c r="W18" i="23"/>
  <c r="R22" i="23"/>
  <c r="S22" i="23" s="1"/>
  <c r="T22" i="23" s="1"/>
  <c r="U22" i="23" s="1"/>
  <c r="V22" i="23" s="1"/>
  <c r="W22" i="23" s="1"/>
  <c r="X22" i="23" s="1"/>
  <c r="Y22" i="23" s="1"/>
  <c r="Z22" i="23" s="1"/>
  <c r="AA22" i="23" s="1"/>
  <c r="AB22" i="23" s="1"/>
  <c r="R66" i="23"/>
  <c r="S66" i="23" s="1"/>
  <c r="T66" i="23" s="1"/>
  <c r="U66" i="23" s="1"/>
  <c r="V66" i="23" s="1"/>
  <c r="W66" i="23" s="1"/>
  <c r="X66" i="23" s="1"/>
  <c r="Y66" i="23" s="1"/>
  <c r="Z66" i="23" s="1"/>
  <c r="AA66" i="23" s="1"/>
  <c r="AB66" i="23" s="1"/>
  <c r="Y59" i="23"/>
  <c r="BW111" i="18"/>
  <c r="BW112" i="18" s="1"/>
  <c r="BY112" i="18" s="1"/>
  <c r="CI108" i="18"/>
  <c r="G113" i="23"/>
  <c r="S97" i="18" s="1"/>
  <c r="S87" i="18"/>
  <c r="G104" i="23"/>
  <c r="S88" i="18" s="1"/>
  <c r="BO109" i="18"/>
  <c r="BO111" i="18" s="1"/>
  <c r="S39" i="18"/>
  <c r="E113" i="23"/>
  <c r="E104" i="23"/>
  <c r="CA63" i="18"/>
  <c r="N113" i="23"/>
  <c r="N104" i="23"/>
  <c r="CA64" i="18" s="1"/>
  <c r="CA15" i="18"/>
  <c r="L104" i="23"/>
  <c r="CA16" i="18" s="1"/>
  <c r="L113" i="23"/>
  <c r="CA25" i="18" s="1"/>
  <c r="AS39" i="18"/>
  <c r="I91" i="23"/>
  <c r="AS49" i="18" s="1"/>
  <c r="I82" i="23"/>
  <c r="AS40" i="18" s="1"/>
  <c r="H38" i="23"/>
  <c r="AK16" i="18" s="1"/>
  <c r="AK15" i="18"/>
  <c r="AG15" i="18"/>
  <c r="H16" i="23"/>
  <c r="AG16" i="18" s="1"/>
  <c r="AW63" i="18"/>
  <c r="AW73" i="18" s="1"/>
  <c r="J113" i="23"/>
  <c r="J104" i="23"/>
  <c r="AW64" i="18" s="1"/>
  <c r="G63" i="18"/>
  <c r="F38" i="23"/>
  <c r="G64" i="18" s="1"/>
  <c r="BO87" i="18"/>
  <c r="O38" i="23"/>
  <c r="BO88" i="18" s="1"/>
  <c r="G15" i="18"/>
  <c r="D38" i="23"/>
  <c r="G16" i="18" s="1"/>
  <c r="BK15" i="18"/>
  <c r="L16" i="23"/>
  <c r="BK16" i="18" s="1"/>
  <c r="G16" i="23"/>
  <c r="C88" i="18" s="1"/>
  <c r="C87" i="18"/>
  <c r="CA39" i="18"/>
  <c r="M113" i="23"/>
  <c r="CA49" i="18" s="1"/>
  <c r="M104" i="23"/>
  <c r="CA40" i="18" s="1"/>
  <c r="J16" i="23"/>
  <c r="AG64" i="18" s="1"/>
  <c r="AG63" i="18"/>
  <c r="AW15" i="18"/>
  <c r="H113" i="23"/>
  <c r="AW25" i="18" s="1"/>
  <c r="H104" i="23"/>
  <c r="AW16" i="18" s="1"/>
  <c r="F104" i="23"/>
  <c r="S64" i="18" s="1"/>
  <c r="S63" i="18"/>
  <c r="F113" i="23"/>
  <c r="S73" i="18" s="1"/>
  <c r="CA87" i="18"/>
  <c r="O104" i="23"/>
  <c r="CA88" i="18" s="1"/>
  <c r="O113" i="23"/>
  <c r="CA97" i="18" s="1"/>
  <c r="BW15" i="18"/>
  <c r="L82" i="23"/>
  <c r="BW16" i="18" s="1"/>
  <c r="L91" i="23"/>
  <c r="BW25" i="18" s="1"/>
  <c r="AK87" i="18"/>
  <c r="K47" i="23"/>
  <c r="K38" i="23"/>
  <c r="AK88" i="18" s="1"/>
  <c r="AG87" i="18"/>
  <c r="K16" i="23"/>
  <c r="AG88" i="18" s="1"/>
  <c r="O87" i="18"/>
  <c r="G82" i="23"/>
  <c r="O88" i="18" s="1"/>
  <c r="G91" i="23"/>
  <c r="O97" i="18" s="1"/>
  <c r="AK39" i="18"/>
  <c r="I38" i="23"/>
  <c r="AK40" i="18" s="1"/>
  <c r="C63" i="18"/>
  <c r="F16" i="23"/>
  <c r="C64" i="18" s="1"/>
  <c r="BK87" i="18"/>
  <c r="O16" i="23"/>
  <c r="BK88" i="18" s="1"/>
  <c r="M16" i="23"/>
  <c r="BK40" i="18" s="1"/>
  <c r="BK39" i="18"/>
  <c r="AS63" i="18"/>
  <c r="J82" i="23"/>
  <c r="AS64" i="18" s="1"/>
  <c r="J91" i="23"/>
  <c r="AS73" i="18" s="1"/>
  <c r="AW87" i="18"/>
  <c r="K104" i="23"/>
  <c r="AW88" i="18" s="1"/>
  <c r="K113" i="23"/>
  <c r="AW97" i="18" s="1"/>
  <c r="AW39" i="18"/>
  <c r="I104" i="23"/>
  <c r="AW40" i="18" s="1"/>
  <c r="I113" i="23"/>
  <c r="AW49" i="18" s="1"/>
  <c r="O63" i="18"/>
  <c r="F82" i="23"/>
  <c r="O64" i="18" s="1"/>
  <c r="F91" i="23"/>
  <c r="O73" i="18" s="1"/>
  <c r="BW87" i="18"/>
  <c r="O82" i="23"/>
  <c r="BW88" i="18" s="1"/>
  <c r="O91" i="23"/>
  <c r="BW97" i="18" s="1"/>
  <c r="G39" i="18"/>
  <c r="E38" i="23"/>
  <c r="G40" i="18" s="1"/>
  <c r="C39" i="18"/>
  <c r="E16" i="23"/>
  <c r="C40" i="18" s="1"/>
  <c r="D16" i="23"/>
  <c r="C16" i="18" s="1"/>
  <c r="C15" i="18"/>
  <c r="BW39" i="18"/>
  <c r="M91" i="23"/>
  <c r="BW49" i="18" s="1"/>
  <c r="M82" i="23"/>
  <c r="BW40" i="18" s="1"/>
  <c r="BO15" i="18"/>
  <c r="L38" i="23"/>
  <c r="BO16" i="18" s="1"/>
  <c r="AG39" i="18"/>
  <c r="I16" i="23"/>
  <c r="AG40" i="18" s="1"/>
  <c r="I25" i="23"/>
  <c r="T16" i="22"/>
  <c r="N17" i="14"/>
  <c r="J24" i="14"/>
  <c r="J27" i="14"/>
  <c r="D24" i="14"/>
  <c r="T39" i="22" l="1"/>
  <c r="BM24" i="22"/>
  <c r="BG27" i="22"/>
  <c r="BG29" i="22" s="1"/>
  <c r="BG30" i="22" s="1"/>
  <c r="BO32" i="22"/>
  <c r="BI35" i="22"/>
  <c r="BU24" i="22"/>
  <c r="BU27" i="22" s="1"/>
  <c r="BO27" i="22"/>
  <c r="BJ22" i="22"/>
  <c r="BD29" i="22"/>
  <c r="BD30" i="22" s="1"/>
  <c r="BH22" i="22"/>
  <c r="BB29" i="22"/>
  <c r="BB30" i="22" s="1"/>
  <c r="BK22" i="22"/>
  <c r="BE29" i="22"/>
  <c r="BE30" i="22" s="1"/>
  <c r="BQ24" i="22"/>
  <c r="BQ27" i="22" s="1"/>
  <c r="BK27" i="22"/>
  <c r="BL32" i="22"/>
  <c r="BF35" i="22"/>
  <c r="Z39" i="22"/>
  <c r="AF39" i="22" s="1"/>
  <c r="AL39" i="22" s="1"/>
  <c r="AR39" i="22" s="1"/>
  <c r="AX39" i="22" s="1"/>
  <c r="BD39" i="22" s="1"/>
  <c r="BJ39" i="22" s="1"/>
  <c r="BP39" i="22" s="1"/>
  <c r="BG32" i="22"/>
  <c r="BA35" i="22"/>
  <c r="BO22" i="22"/>
  <c r="BI29" i="22"/>
  <c r="BI30" i="22" s="1"/>
  <c r="BF24" i="22"/>
  <c r="AZ27" i="22"/>
  <c r="BH32" i="22"/>
  <c r="BB35" i="22"/>
  <c r="BS22" i="22"/>
  <c r="BF22" i="22"/>
  <c r="AZ29" i="22"/>
  <c r="CA73" i="18"/>
  <c r="S49" i="18"/>
  <c r="R113" i="23"/>
  <c r="S113" i="23" s="1"/>
  <c r="T113" i="23" s="1"/>
  <c r="U113" i="23" s="1"/>
  <c r="V113" i="23" s="1"/>
  <c r="W113" i="23" s="1"/>
  <c r="X113" i="23" s="1"/>
  <c r="Y113" i="23" s="1"/>
  <c r="Z113" i="23" s="1"/>
  <c r="AA113" i="23" s="1"/>
  <c r="AB113" i="23" s="1"/>
  <c r="W21" i="23"/>
  <c r="X18" i="23"/>
  <c r="S15" i="23"/>
  <c r="R16" i="23"/>
  <c r="R25" i="23"/>
  <c r="S37" i="23"/>
  <c r="R47" i="23"/>
  <c r="R38" i="23"/>
  <c r="S81" i="23"/>
  <c r="R82" i="23"/>
  <c r="S40" i="18"/>
  <c r="R104" i="23"/>
  <c r="S104" i="23" s="1"/>
  <c r="T104" i="23" s="1"/>
  <c r="U104" i="23" s="1"/>
  <c r="V104" i="23" s="1"/>
  <c r="W104" i="23" s="1"/>
  <c r="X104" i="23" s="1"/>
  <c r="Y104" i="23" s="1"/>
  <c r="Z104" i="23" s="1"/>
  <c r="AA104" i="23" s="1"/>
  <c r="AB104" i="23" s="1"/>
  <c r="Q25" i="23"/>
  <c r="S91" i="23"/>
  <c r="T91" i="23" s="1"/>
  <c r="U91" i="23" s="1"/>
  <c r="V91" i="23" s="1"/>
  <c r="W91" i="23" s="1"/>
  <c r="X91" i="23" s="1"/>
  <c r="Y91" i="23" s="1"/>
  <c r="Z91" i="23" s="1"/>
  <c r="AA91" i="23" s="1"/>
  <c r="AB91" i="23" s="1"/>
  <c r="Z59" i="23"/>
  <c r="CA121" i="18"/>
  <c r="BO112" i="18"/>
  <c r="BQ112" i="18" s="1"/>
  <c r="CE104" i="18"/>
  <c r="CE106" i="18"/>
  <c r="N18" i="14"/>
  <c r="N27" i="14"/>
  <c r="K27" i="14"/>
  <c r="E27" i="14"/>
  <c r="BU22" i="22" l="1"/>
  <c r="BU29" i="22" s="1"/>
  <c r="BU30" i="22" s="1"/>
  <c r="BO29" i="22"/>
  <c r="BO30" i="22" s="1"/>
  <c r="BR32" i="22"/>
  <c r="BR35" i="22" s="1"/>
  <c r="BL35" i="22"/>
  <c r="BQ22" i="22"/>
  <c r="BQ29" i="22" s="1"/>
  <c r="BQ30" i="22" s="1"/>
  <c r="BK29" i="22"/>
  <c r="BK30" i="22" s="1"/>
  <c r="BS24" i="22"/>
  <c r="BS27" i="22" s="1"/>
  <c r="BS29" i="22" s="1"/>
  <c r="BS30" i="22" s="1"/>
  <c r="BM27" i="22"/>
  <c r="BM29" i="22" s="1"/>
  <c r="BM30" i="22" s="1"/>
  <c r="BL22" i="22"/>
  <c r="BN32" i="22"/>
  <c r="BH35" i="22"/>
  <c r="BL24" i="22"/>
  <c r="BF27" i="22"/>
  <c r="BF29" i="22" s="1"/>
  <c r="BM32" i="22"/>
  <c r="BG35" i="22"/>
  <c r="BN22" i="22"/>
  <c r="BH29" i="22"/>
  <c r="BH30" i="22" s="1"/>
  <c r="BP22" i="22"/>
  <c r="BP29" i="22" s="1"/>
  <c r="BP30" i="22" s="1"/>
  <c r="BJ29" i="22"/>
  <c r="BJ30" i="22" s="1"/>
  <c r="BU32" i="22"/>
  <c r="BU35" i="22" s="1"/>
  <c r="BO35" i="22"/>
  <c r="Y18" i="23"/>
  <c r="X21" i="23"/>
  <c r="S82" i="23"/>
  <c r="T81" i="23"/>
  <c r="S38" i="23"/>
  <c r="S47" i="23"/>
  <c r="T37" i="23"/>
  <c r="T15" i="23"/>
  <c r="S25" i="23"/>
  <c r="S16" i="23"/>
  <c r="AA59" i="23"/>
  <c r="CE109" i="18"/>
  <c r="CI106" i="18"/>
  <c r="CI104" i="18"/>
  <c r="BS32" i="22" l="1"/>
  <c r="BS35" i="22" s="1"/>
  <c r="BM35" i="22"/>
  <c r="BT32" i="22"/>
  <c r="BT35" i="22" s="1"/>
  <c r="BN35" i="22"/>
  <c r="BT22" i="22"/>
  <c r="BT29" i="22" s="1"/>
  <c r="BT30" i="22" s="1"/>
  <c r="BN29" i="22"/>
  <c r="BN30" i="22" s="1"/>
  <c r="BR24" i="22"/>
  <c r="BR27" i="22" s="1"/>
  <c r="BL27" i="22"/>
  <c r="BL29" i="22" s="1"/>
  <c r="BR22" i="22"/>
  <c r="U15" i="23"/>
  <c r="T16" i="23"/>
  <c r="T25" i="23"/>
  <c r="U37" i="23"/>
  <c r="T38" i="23"/>
  <c r="T47" i="23"/>
  <c r="T82" i="23"/>
  <c r="U81" i="23"/>
  <c r="Y21" i="23"/>
  <c r="Z18" i="23"/>
  <c r="AB59" i="23"/>
  <c r="D20" i="18"/>
  <c r="J17" i="14"/>
  <c r="BR29" i="22" l="1"/>
  <c r="U82" i="23"/>
  <c r="V81" i="23"/>
  <c r="Z21" i="23"/>
  <c r="AA18" i="23"/>
  <c r="U47" i="23"/>
  <c r="V37" i="23"/>
  <c r="U38" i="23"/>
  <c r="V15" i="23"/>
  <c r="U16" i="23"/>
  <c r="U25" i="23"/>
  <c r="G16" i="22"/>
  <c r="G39" i="22" s="1"/>
  <c r="M39" i="22" s="1"/>
  <c r="S39" i="22" s="1"/>
  <c r="Y39" i="22" s="1"/>
  <c r="F16" i="22"/>
  <c r="F39" i="22" s="1"/>
  <c r="L39" i="22" s="1"/>
  <c r="R39" i="22" s="1"/>
  <c r="X39" i="22" s="1"/>
  <c r="E16" i="22"/>
  <c r="E39" i="22" s="1"/>
  <c r="K39" i="22" s="1"/>
  <c r="Q39" i="22" s="1"/>
  <c r="W39" i="22" s="1"/>
  <c r="D16" i="22"/>
  <c r="D24" i="18"/>
  <c r="O27" i="14"/>
  <c r="R27" i="14"/>
  <c r="L27" i="14"/>
  <c r="AE39" i="22" l="1"/>
  <c r="AK39" i="22" s="1"/>
  <c r="AQ39" i="22" s="1"/>
  <c r="AW39" i="22" s="1"/>
  <c r="BC39" i="22" s="1"/>
  <c r="BI39" i="22" s="1"/>
  <c r="BO39" i="22" s="1"/>
  <c r="BU39" i="22" s="1"/>
  <c r="C16" i="22"/>
  <c r="C39" i="22" s="1"/>
  <c r="I39" i="22" s="1"/>
  <c r="O39" i="22" s="1"/>
  <c r="U39" i="22" s="1"/>
  <c r="D39" i="22"/>
  <c r="J39" i="22" s="1"/>
  <c r="P39" i="22" s="1"/>
  <c r="V39" i="22" s="1"/>
  <c r="AB39" i="22" s="1"/>
  <c r="AH39" i="22" s="1"/>
  <c r="AN39" i="22" s="1"/>
  <c r="AT39" i="22" s="1"/>
  <c r="AZ39" i="22" s="1"/>
  <c r="BF39" i="22" s="1"/>
  <c r="BL39" i="22" s="1"/>
  <c r="BR39" i="22" s="1"/>
  <c r="AC39" i="22"/>
  <c r="AI39" i="22" s="1"/>
  <c r="AO39" i="22" s="1"/>
  <c r="AU39" i="22" s="1"/>
  <c r="BA39" i="22" s="1"/>
  <c r="BG39" i="22" s="1"/>
  <c r="BM39" i="22" s="1"/>
  <c r="BS39" i="22" s="1"/>
  <c r="AD39" i="22"/>
  <c r="AJ39" i="22" s="1"/>
  <c r="AP39" i="22" s="1"/>
  <c r="AV39" i="22" s="1"/>
  <c r="BB39" i="22" s="1"/>
  <c r="BH39" i="22" s="1"/>
  <c r="BN39" i="22" s="1"/>
  <c r="BT39" i="22" s="1"/>
  <c r="W37" i="23"/>
  <c r="V47" i="23"/>
  <c r="V38" i="23"/>
  <c r="W15" i="23"/>
  <c r="V25" i="23"/>
  <c r="V16" i="23"/>
  <c r="V82" i="23"/>
  <c r="W81" i="23"/>
  <c r="AB18" i="23"/>
  <c r="AA21" i="23"/>
  <c r="B16" i="22"/>
  <c r="P24" i="18"/>
  <c r="P20" i="18"/>
  <c r="L23" i="18"/>
  <c r="L22" i="18"/>
  <c r="L19" i="18"/>
  <c r="L18" i="18"/>
  <c r="D8" i="18"/>
  <c r="H72" i="18"/>
  <c r="X56" i="18"/>
  <c r="L70" i="18"/>
  <c r="BW67" i="18"/>
  <c r="BW115" i="18" s="1"/>
  <c r="S14" i="14"/>
  <c r="S13" i="14"/>
  <c r="CF58" i="18"/>
  <c r="CG58" i="18" s="1"/>
  <c r="CG61" i="18" s="1"/>
  <c r="CF56" i="18"/>
  <c r="CG56" i="18" s="1"/>
  <c r="CC72" i="18"/>
  <c r="CB71" i="18"/>
  <c r="CC71" i="18" s="1"/>
  <c r="CB70" i="18"/>
  <c r="CC70" i="18" s="1"/>
  <c r="CB68" i="18"/>
  <c r="CC68" i="18" s="1"/>
  <c r="CB67" i="18"/>
  <c r="CC67" i="18" s="1"/>
  <c r="CB66" i="18"/>
  <c r="CC66" i="18" s="1"/>
  <c r="CB60" i="18"/>
  <c r="CC60" i="18" s="1"/>
  <c r="CB59" i="18"/>
  <c r="CC59" i="18" s="1"/>
  <c r="CB58" i="18"/>
  <c r="CB56" i="18"/>
  <c r="CC56" i="18" s="1"/>
  <c r="CC57" i="18" s="1"/>
  <c r="BX71" i="18"/>
  <c r="BY71" i="18" s="1"/>
  <c r="BX70" i="18"/>
  <c r="BY70" i="18" s="1"/>
  <c r="BX68" i="18"/>
  <c r="BX67" i="18"/>
  <c r="BY67" i="18" s="1"/>
  <c r="BX66" i="18"/>
  <c r="BY66" i="18" s="1"/>
  <c r="BX60" i="18"/>
  <c r="BY60" i="18" s="1"/>
  <c r="BX59" i="18"/>
  <c r="BX58" i="18"/>
  <c r="BY58" i="18" s="1"/>
  <c r="BX56" i="18"/>
  <c r="BY56" i="18" s="1"/>
  <c r="BY57" i="18" s="1"/>
  <c r="BP60" i="18"/>
  <c r="BP59" i="18"/>
  <c r="BQ59" i="18" s="1"/>
  <c r="BP58" i="18"/>
  <c r="BQ58" i="18" s="1"/>
  <c r="BP56" i="18"/>
  <c r="BQ56" i="18" s="1"/>
  <c r="BQ57" i="18" s="1"/>
  <c r="BT71" i="18"/>
  <c r="BU71" i="18" s="1"/>
  <c r="BT70" i="18"/>
  <c r="BU70" i="18" s="1"/>
  <c r="BT67" i="18"/>
  <c r="BT66" i="18"/>
  <c r="BL60" i="18"/>
  <c r="BM60" i="18" s="1"/>
  <c r="BL59" i="18"/>
  <c r="BM59" i="18" s="1"/>
  <c r="BL58" i="18"/>
  <c r="BM58" i="18" s="1"/>
  <c r="BL56" i="18"/>
  <c r="CF82" i="18"/>
  <c r="CF80" i="18"/>
  <c r="CG80" i="18" s="1"/>
  <c r="CC96" i="18"/>
  <c r="CB95" i="18"/>
  <c r="CB94" i="18"/>
  <c r="CC94" i="18" s="1"/>
  <c r="CB92" i="18"/>
  <c r="CC92" i="18" s="1"/>
  <c r="CB91" i="18"/>
  <c r="CC91" i="18" s="1"/>
  <c r="CB90" i="18"/>
  <c r="CB84" i="18"/>
  <c r="CC84" i="18" s="1"/>
  <c r="CB83" i="18"/>
  <c r="CC83" i="18" s="1"/>
  <c r="CB82" i="18"/>
  <c r="CB80" i="18"/>
  <c r="CC80" i="18" s="1"/>
  <c r="CC81" i="18" s="1"/>
  <c r="BX95" i="18"/>
  <c r="BX94" i="18"/>
  <c r="BY94" i="18" s="1"/>
  <c r="BX92" i="18"/>
  <c r="BX91" i="18"/>
  <c r="BY91" i="18" s="1"/>
  <c r="BX90" i="18"/>
  <c r="BY90" i="18" s="1"/>
  <c r="BX84" i="18"/>
  <c r="BY84" i="18" s="1"/>
  <c r="BX83" i="18"/>
  <c r="BY83" i="18" s="1"/>
  <c r="BX82" i="18"/>
  <c r="BX80" i="18"/>
  <c r="BY80" i="18" s="1"/>
  <c r="BY81" i="18" s="1"/>
  <c r="BP84" i="18"/>
  <c r="BQ84" i="18" s="1"/>
  <c r="BP83" i="18"/>
  <c r="BP82" i="18"/>
  <c r="BQ82" i="18" s="1"/>
  <c r="BP80" i="18"/>
  <c r="BQ80" i="18" s="1"/>
  <c r="BQ81" i="18" s="1"/>
  <c r="BL84" i="18"/>
  <c r="BM84" i="18" s="1"/>
  <c r="BL83" i="18"/>
  <c r="BM83" i="18" s="1"/>
  <c r="BL82" i="18"/>
  <c r="BM82" i="18" s="1"/>
  <c r="BL80" i="18"/>
  <c r="BM80" i="18" s="1"/>
  <c r="BM81" i="18" s="1"/>
  <c r="BT95" i="18"/>
  <c r="BT94" i="18"/>
  <c r="BT91" i="18"/>
  <c r="BT90" i="18"/>
  <c r="BU90" i="18" s="1"/>
  <c r="CF34" i="18"/>
  <c r="CF37" i="18" s="1"/>
  <c r="CF32" i="18"/>
  <c r="CG32" i="18" s="1"/>
  <c r="CC48" i="18"/>
  <c r="CB47" i="18"/>
  <c r="CC47" i="18" s="1"/>
  <c r="CB46" i="18"/>
  <c r="CC46" i="18" s="1"/>
  <c r="CB44" i="18"/>
  <c r="CC44" i="18" s="1"/>
  <c r="CB43" i="18"/>
  <c r="CC43" i="18" s="1"/>
  <c r="CB42" i="18"/>
  <c r="CC42" i="18" s="1"/>
  <c r="CB36" i="18"/>
  <c r="CC36" i="18" s="1"/>
  <c r="CB35" i="18"/>
  <c r="CC35" i="18" s="1"/>
  <c r="CB34" i="18"/>
  <c r="CB32" i="18"/>
  <c r="CC32" i="18" s="1"/>
  <c r="CC33" i="18" s="1"/>
  <c r="BX47" i="18"/>
  <c r="BY47" i="18" s="1"/>
  <c r="BX46" i="18"/>
  <c r="BY46" i="18" s="1"/>
  <c r="BX44" i="18"/>
  <c r="BX43" i="18"/>
  <c r="BX42" i="18"/>
  <c r="BY42" i="18" s="1"/>
  <c r="BX36" i="18"/>
  <c r="BY36" i="18" s="1"/>
  <c r="BX35" i="18"/>
  <c r="BX34" i="18"/>
  <c r="BY34" i="18" s="1"/>
  <c r="BX32" i="18"/>
  <c r="BY32" i="18" s="1"/>
  <c r="BY33" i="18" s="1"/>
  <c r="BP36" i="18"/>
  <c r="BQ36" i="18" s="1"/>
  <c r="BP35" i="18"/>
  <c r="BQ35" i="18" s="1"/>
  <c r="BP34" i="18"/>
  <c r="BQ34" i="18" s="1"/>
  <c r="BP32" i="18"/>
  <c r="BQ32" i="18" s="1"/>
  <c r="BQ33" i="18" s="1"/>
  <c r="BT23" i="18"/>
  <c r="BT22" i="18"/>
  <c r="BT47" i="18"/>
  <c r="BT46" i="18"/>
  <c r="BT43" i="18"/>
  <c r="BT42" i="18"/>
  <c r="BU42" i="18" s="1"/>
  <c r="BL36" i="18"/>
  <c r="BL35" i="18"/>
  <c r="BM35" i="18" s="1"/>
  <c r="BL34" i="18"/>
  <c r="BM34" i="18" s="1"/>
  <c r="BL32" i="18"/>
  <c r="BM32" i="18" s="1"/>
  <c r="BM33" i="18" s="1"/>
  <c r="CF10" i="18"/>
  <c r="CF13" i="18" s="1"/>
  <c r="CF8" i="18"/>
  <c r="CC24" i="18"/>
  <c r="CB23" i="18"/>
  <c r="CC23" i="18" s="1"/>
  <c r="CB22" i="18"/>
  <c r="CC22" i="18" s="1"/>
  <c r="CB20" i="18"/>
  <c r="CC20" i="18" s="1"/>
  <c r="CB19" i="18"/>
  <c r="CC19" i="18" s="1"/>
  <c r="CB18" i="18"/>
  <c r="CC18" i="18" s="1"/>
  <c r="CB12" i="18"/>
  <c r="CC12" i="18" s="1"/>
  <c r="CB11" i="18"/>
  <c r="CC11" i="18" s="1"/>
  <c r="CB10" i="18"/>
  <c r="CB8" i="18"/>
  <c r="CC8" i="18" s="1"/>
  <c r="CC9" i="18" s="1"/>
  <c r="BX23" i="18"/>
  <c r="BY23" i="18" s="1"/>
  <c r="BX22" i="18"/>
  <c r="BY22" i="18" s="1"/>
  <c r="BX20" i="18"/>
  <c r="BX19" i="18"/>
  <c r="BY19" i="18" s="1"/>
  <c r="BX18" i="18"/>
  <c r="BY18" i="18" s="1"/>
  <c r="BX12" i="18"/>
  <c r="BX11" i="18"/>
  <c r="BX10" i="18"/>
  <c r="BY10" i="18" s="1"/>
  <c r="BX8" i="18"/>
  <c r="BY8" i="18" s="1"/>
  <c r="BY9" i="18" s="1"/>
  <c r="BP12" i="18"/>
  <c r="BQ12" i="18" s="1"/>
  <c r="BP11" i="18"/>
  <c r="BQ11" i="18" s="1"/>
  <c r="BP10" i="18"/>
  <c r="BQ10" i="18" s="1"/>
  <c r="BP8" i="18"/>
  <c r="BQ8" i="18" s="1"/>
  <c r="BQ9" i="18" s="1"/>
  <c r="BT19" i="18"/>
  <c r="BT18" i="18"/>
  <c r="BU18" i="18" s="1"/>
  <c r="BL12" i="18"/>
  <c r="BL11" i="18"/>
  <c r="BM11" i="18" s="1"/>
  <c r="BL10" i="18"/>
  <c r="BM10" i="18" s="1"/>
  <c r="BL8" i="18"/>
  <c r="BM8" i="18" s="1"/>
  <c r="BM9" i="18" s="1"/>
  <c r="BB82" i="18"/>
  <c r="BB80" i="18"/>
  <c r="BC80" i="18" s="1"/>
  <c r="AX95" i="18"/>
  <c r="AY95" i="18" s="1"/>
  <c r="AX94" i="18"/>
  <c r="AY94" i="18" s="1"/>
  <c r="AX92" i="18"/>
  <c r="AY92" i="18" s="1"/>
  <c r="AX91" i="18"/>
  <c r="AY91" i="18" s="1"/>
  <c r="AX90" i="18"/>
  <c r="AY90" i="18" s="1"/>
  <c r="AX84" i="18"/>
  <c r="AY84" i="18" s="1"/>
  <c r="AX83" i="18"/>
  <c r="AY83" i="18" s="1"/>
  <c r="AX82" i="18"/>
  <c r="AY82" i="18" s="1"/>
  <c r="AX80" i="18"/>
  <c r="AY80" i="18" s="1"/>
  <c r="AY81" i="18" s="1"/>
  <c r="AT95" i="18"/>
  <c r="AU95" i="18" s="1"/>
  <c r="AT94" i="18"/>
  <c r="AU94" i="18" s="1"/>
  <c r="AT92" i="18"/>
  <c r="AT91" i="18"/>
  <c r="AT90" i="18"/>
  <c r="AU90" i="18" s="1"/>
  <c r="AT84" i="18"/>
  <c r="AU84" i="18" s="1"/>
  <c r="AT83" i="18"/>
  <c r="AU83" i="18" s="1"/>
  <c r="AT82" i="18"/>
  <c r="AU82" i="18" s="1"/>
  <c r="AT80" i="18"/>
  <c r="AU80" i="18" s="1"/>
  <c r="AU81" i="18" s="1"/>
  <c r="AP95" i="18"/>
  <c r="AP94" i="18"/>
  <c r="AL84" i="18"/>
  <c r="AM84" i="18" s="1"/>
  <c r="AL83" i="18"/>
  <c r="AM83" i="18" s="1"/>
  <c r="AL82" i="18"/>
  <c r="AM82" i="18" s="1"/>
  <c r="AL80" i="18"/>
  <c r="AM80" i="18" s="1"/>
  <c r="AM81" i="18" s="1"/>
  <c r="AP91" i="18"/>
  <c r="AP90" i="18"/>
  <c r="AQ90" i="18" s="1"/>
  <c r="AH84" i="18"/>
  <c r="AI84" i="18" s="1"/>
  <c r="AH83" i="18"/>
  <c r="AH82" i="18"/>
  <c r="AH80" i="18"/>
  <c r="AI80" i="18" s="1"/>
  <c r="AI81" i="18" s="1"/>
  <c r="BB58" i="18"/>
  <c r="BB56" i="18"/>
  <c r="BC56" i="18" s="1"/>
  <c r="AX72" i="18"/>
  <c r="AY72" i="18" s="1"/>
  <c r="AX71" i="18"/>
  <c r="AY71" i="18" s="1"/>
  <c r="AX70" i="18"/>
  <c r="AY70" i="18" s="1"/>
  <c r="AX68" i="18"/>
  <c r="AY68" i="18" s="1"/>
  <c r="AX67" i="18"/>
  <c r="AY67" i="18" s="1"/>
  <c r="AX66" i="18"/>
  <c r="AY66" i="18" s="1"/>
  <c r="AX60" i="18"/>
  <c r="AY60" i="18" s="1"/>
  <c r="AX59" i="18"/>
  <c r="AY59" i="18" s="1"/>
  <c r="AX58" i="18"/>
  <c r="AY58" i="18" s="1"/>
  <c r="AX56" i="18"/>
  <c r="AY56" i="18" s="1"/>
  <c r="AY57" i="18" s="1"/>
  <c r="AT72" i="18"/>
  <c r="AT71" i="18"/>
  <c r="AU71" i="18" s="1"/>
  <c r="AT70" i="18"/>
  <c r="AU70" i="18" s="1"/>
  <c r="AT68" i="18"/>
  <c r="AT67" i="18"/>
  <c r="AU67" i="18" s="1"/>
  <c r="AT66" i="18"/>
  <c r="AU66" i="18" s="1"/>
  <c r="AT60" i="18"/>
  <c r="AU60" i="18" s="1"/>
  <c r="AT59" i="18"/>
  <c r="AU59" i="18" s="1"/>
  <c r="AT58" i="18"/>
  <c r="AU58" i="18" s="1"/>
  <c r="AT56" i="18"/>
  <c r="AU56" i="18" s="1"/>
  <c r="AU57" i="18" s="1"/>
  <c r="AL60" i="18"/>
  <c r="AM60" i="18" s="1"/>
  <c r="AL59" i="18"/>
  <c r="AM59" i="18" s="1"/>
  <c r="AL58" i="18"/>
  <c r="AM58" i="18" s="1"/>
  <c r="AL56" i="18"/>
  <c r="AM56" i="18" s="1"/>
  <c r="AM57" i="18" s="1"/>
  <c r="AP72" i="18"/>
  <c r="AP71" i="18"/>
  <c r="AP70" i="18"/>
  <c r="AP67" i="18"/>
  <c r="AP66" i="18"/>
  <c r="AH60" i="18"/>
  <c r="AI60" i="18" s="1"/>
  <c r="AH59" i="18"/>
  <c r="AI59" i="18" s="1"/>
  <c r="AH58" i="18"/>
  <c r="AI58" i="18" s="1"/>
  <c r="AH56" i="18"/>
  <c r="AI56" i="18" s="1"/>
  <c r="AI57" i="18" s="1"/>
  <c r="BB34" i="18"/>
  <c r="BB37" i="18" s="1"/>
  <c r="BB32" i="18"/>
  <c r="BC32" i="18" s="1"/>
  <c r="AX48" i="18"/>
  <c r="AY48" i="18" s="1"/>
  <c r="AX47" i="18"/>
  <c r="AY47" i="18" s="1"/>
  <c r="AX46" i="18"/>
  <c r="AY46" i="18" s="1"/>
  <c r="AX44" i="18"/>
  <c r="AY44" i="18" s="1"/>
  <c r="AX43" i="18"/>
  <c r="AY43" i="18" s="1"/>
  <c r="AX42" i="18"/>
  <c r="AY42" i="18" s="1"/>
  <c r="AX36" i="18"/>
  <c r="AX35" i="18"/>
  <c r="AX34" i="18"/>
  <c r="AY34" i="18" s="1"/>
  <c r="AX32" i="18"/>
  <c r="AY32" i="18" s="1"/>
  <c r="AY33" i="18" s="1"/>
  <c r="AT48" i="18"/>
  <c r="AT47" i="18"/>
  <c r="AU47" i="18" s="1"/>
  <c r="AT46" i="18"/>
  <c r="AU46" i="18" s="1"/>
  <c r="AT44" i="18"/>
  <c r="AT43" i="18"/>
  <c r="AU43" i="18" s="1"/>
  <c r="AT42" i="18"/>
  <c r="AU42" i="18" s="1"/>
  <c r="AT36" i="18"/>
  <c r="AU36" i="18" s="1"/>
  <c r="AT35" i="18"/>
  <c r="AU35" i="18" s="1"/>
  <c r="AT34" i="18"/>
  <c r="AT32" i="18"/>
  <c r="AL36" i="18"/>
  <c r="AM36" i="18" s="1"/>
  <c r="AL35" i="18"/>
  <c r="AM35" i="18" s="1"/>
  <c r="AL34" i="18"/>
  <c r="AM34" i="18" s="1"/>
  <c r="AL32" i="18"/>
  <c r="AM32" i="18" s="1"/>
  <c r="AM33" i="18" s="1"/>
  <c r="AP48" i="18"/>
  <c r="AP47" i="18"/>
  <c r="AP46" i="18"/>
  <c r="AQ46" i="18" s="1"/>
  <c r="AP43" i="18"/>
  <c r="AQ43" i="18" s="1"/>
  <c r="AP42" i="18"/>
  <c r="AQ42" i="18" s="1"/>
  <c r="AH36" i="18"/>
  <c r="AI36" i="18" s="1"/>
  <c r="AH35" i="18"/>
  <c r="AI35" i="18" s="1"/>
  <c r="AH34" i="18"/>
  <c r="AI34" i="18" s="1"/>
  <c r="AH32" i="18"/>
  <c r="AI32" i="18" s="1"/>
  <c r="AI33" i="18" s="1"/>
  <c r="AT24" i="18"/>
  <c r="AT23" i="18"/>
  <c r="AU23" i="18" s="1"/>
  <c r="AT22" i="18"/>
  <c r="AU22" i="18" s="1"/>
  <c r="AP24" i="18"/>
  <c r="AP23" i="18"/>
  <c r="AQ23" i="18" s="1"/>
  <c r="BB10" i="18"/>
  <c r="BB8" i="18"/>
  <c r="BC8" i="18" s="1"/>
  <c r="AX23" i="18"/>
  <c r="AX22" i="18"/>
  <c r="AY22" i="18" s="1"/>
  <c r="AX20" i="18"/>
  <c r="AY20" i="18" s="1"/>
  <c r="AX19" i="18"/>
  <c r="AY19" i="18" s="1"/>
  <c r="AX18" i="18"/>
  <c r="AY18" i="18" s="1"/>
  <c r="AX12" i="18"/>
  <c r="AY12" i="18" s="1"/>
  <c r="AX11" i="18"/>
  <c r="AX10" i="18"/>
  <c r="AY10" i="18" s="1"/>
  <c r="AX8" i="18"/>
  <c r="AY8" i="18" s="1"/>
  <c r="AY9" i="18" s="1"/>
  <c r="AT19" i="18"/>
  <c r="AU19" i="18" s="1"/>
  <c r="AT18" i="18"/>
  <c r="AU18" i="18" s="1"/>
  <c r="AT20" i="18"/>
  <c r="AT12" i="18"/>
  <c r="AU12" i="18" s="1"/>
  <c r="AT11" i="18"/>
  <c r="AU11" i="18" s="1"/>
  <c r="AT10" i="18"/>
  <c r="AT8" i="18"/>
  <c r="AL20" i="18"/>
  <c r="AM20" i="18" s="1"/>
  <c r="AL8" i="18"/>
  <c r="AM8" i="18" s="1"/>
  <c r="AM9" i="18" s="1"/>
  <c r="AL12" i="18"/>
  <c r="AM12" i="18" s="1"/>
  <c r="AL11" i="18"/>
  <c r="AM11" i="18" s="1"/>
  <c r="AL10" i="18"/>
  <c r="AM10" i="18" s="1"/>
  <c r="AP22" i="18"/>
  <c r="AP19" i="18"/>
  <c r="AP18" i="18"/>
  <c r="AH12" i="18"/>
  <c r="AI12" i="18" s="1"/>
  <c r="AH11" i="18"/>
  <c r="AI11" i="18" s="1"/>
  <c r="AH10" i="18"/>
  <c r="AI10" i="18" s="1"/>
  <c r="AH8" i="18"/>
  <c r="AI8" i="18" s="1"/>
  <c r="AI9" i="18" s="1"/>
  <c r="H96" i="18"/>
  <c r="I96" i="18" s="1"/>
  <c r="D96" i="18"/>
  <c r="X82" i="18"/>
  <c r="X85" i="18" s="1"/>
  <c r="X80" i="18"/>
  <c r="T95" i="18"/>
  <c r="U95" i="18" s="1"/>
  <c r="T94" i="18"/>
  <c r="U94" i="18" s="1"/>
  <c r="T92" i="18"/>
  <c r="T91" i="18"/>
  <c r="U91" i="18" s="1"/>
  <c r="T90" i="18"/>
  <c r="U90" i="18" s="1"/>
  <c r="T84" i="18"/>
  <c r="U84" i="18" s="1"/>
  <c r="T83" i="18"/>
  <c r="U83" i="18" s="1"/>
  <c r="T82" i="18"/>
  <c r="U82" i="18" s="1"/>
  <c r="T80" i="18"/>
  <c r="U80" i="18" s="1"/>
  <c r="U81" i="18" s="1"/>
  <c r="P94" i="18"/>
  <c r="Q94" i="18" s="1"/>
  <c r="P95" i="18"/>
  <c r="Q95" i="18" s="1"/>
  <c r="P91" i="18"/>
  <c r="Q91" i="18" s="1"/>
  <c r="P90" i="18"/>
  <c r="Q90" i="18" s="1"/>
  <c r="P84" i="18"/>
  <c r="Q84" i="18" s="1"/>
  <c r="P83" i="18"/>
  <c r="Q83" i="18" s="1"/>
  <c r="P82" i="18"/>
  <c r="Q82" i="18" s="1"/>
  <c r="P80" i="18"/>
  <c r="Q80" i="18" s="1"/>
  <c r="Q81" i="18" s="1"/>
  <c r="L96" i="18"/>
  <c r="L95" i="18"/>
  <c r="M95" i="18" s="1"/>
  <c r="L94" i="18"/>
  <c r="H92" i="18"/>
  <c r="H84" i="18"/>
  <c r="I84" i="18" s="1"/>
  <c r="H83" i="18"/>
  <c r="I83" i="18" s="1"/>
  <c r="H82" i="18"/>
  <c r="I82" i="18" s="1"/>
  <c r="H80" i="18"/>
  <c r="D92" i="18"/>
  <c r="L91" i="18"/>
  <c r="L90" i="18"/>
  <c r="M90" i="18" s="1"/>
  <c r="D84" i="18"/>
  <c r="D83" i="18"/>
  <c r="D82" i="18"/>
  <c r="E82" i="18" s="1"/>
  <c r="D80" i="18"/>
  <c r="E80" i="18" s="1"/>
  <c r="E81" i="18" s="1"/>
  <c r="L71" i="18"/>
  <c r="L67" i="18"/>
  <c r="M67" i="18" s="1"/>
  <c r="L66" i="18"/>
  <c r="L47" i="18"/>
  <c r="L43" i="18"/>
  <c r="M43" i="18" s="1"/>
  <c r="L42" i="18"/>
  <c r="M42" i="18" s="1"/>
  <c r="X58" i="18"/>
  <c r="T72" i="18"/>
  <c r="U72" i="18" s="1"/>
  <c r="T71" i="18"/>
  <c r="U71" i="18" s="1"/>
  <c r="T70" i="18"/>
  <c r="U70" i="18" s="1"/>
  <c r="T67" i="18"/>
  <c r="T66" i="18"/>
  <c r="U66" i="18" s="1"/>
  <c r="T60" i="18"/>
  <c r="U60" i="18" s="1"/>
  <c r="T59" i="18"/>
  <c r="U59" i="18" s="1"/>
  <c r="T58" i="18"/>
  <c r="T56" i="18"/>
  <c r="U56" i="18" s="1"/>
  <c r="U57" i="18" s="1"/>
  <c r="P72" i="18"/>
  <c r="P71" i="18"/>
  <c r="Q71" i="18" s="1"/>
  <c r="P70" i="18"/>
  <c r="Q70" i="18" s="1"/>
  <c r="P67" i="18"/>
  <c r="P66" i="18"/>
  <c r="Q66" i="18" s="1"/>
  <c r="P60" i="18"/>
  <c r="Q60" i="18" s="1"/>
  <c r="P59" i="18"/>
  <c r="Q59" i="18" s="1"/>
  <c r="P58" i="18"/>
  <c r="Q58" i="18" s="1"/>
  <c r="P56" i="18"/>
  <c r="Q56" i="18" s="1"/>
  <c r="Q57" i="18" s="1"/>
  <c r="H68" i="18"/>
  <c r="H60" i="18"/>
  <c r="H59" i="18"/>
  <c r="I59" i="18" s="1"/>
  <c r="H58" i="18"/>
  <c r="I58" i="18" s="1"/>
  <c r="H56" i="18"/>
  <c r="D72" i="18"/>
  <c r="E72" i="18" s="1"/>
  <c r="D68" i="18"/>
  <c r="AB68" i="18" s="1"/>
  <c r="L46" i="18"/>
  <c r="M46" i="18" s="1"/>
  <c r="X34" i="18"/>
  <c r="X37" i="18" s="1"/>
  <c r="X32" i="18"/>
  <c r="D44" i="18"/>
  <c r="D60" i="18"/>
  <c r="E60" i="18" s="1"/>
  <c r="D59" i="18"/>
  <c r="D58" i="18"/>
  <c r="E58" i="18" s="1"/>
  <c r="D56" i="18"/>
  <c r="T48" i="18"/>
  <c r="U48" i="18" s="1"/>
  <c r="T47" i="18"/>
  <c r="U47" i="18" s="1"/>
  <c r="T46" i="18"/>
  <c r="U46" i="18" s="1"/>
  <c r="T44" i="18"/>
  <c r="U44" i="18" s="1"/>
  <c r="T43" i="18"/>
  <c r="T42" i="18"/>
  <c r="U42" i="18" s="1"/>
  <c r="T36" i="18"/>
  <c r="U36" i="18" s="1"/>
  <c r="T35" i="18"/>
  <c r="U35" i="18" s="1"/>
  <c r="T34" i="18"/>
  <c r="U34" i="18" s="1"/>
  <c r="T32" i="18"/>
  <c r="U32" i="18" s="1"/>
  <c r="U33" i="18" s="1"/>
  <c r="P48" i="18"/>
  <c r="P47" i="18"/>
  <c r="Q47" i="18" s="1"/>
  <c r="P46" i="18"/>
  <c r="Q46" i="18" s="1"/>
  <c r="P43" i="18"/>
  <c r="Q43" i="18" s="1"/>
  <c r="P42" i="18"/>
  <c r="Q42" i="18" s="1"/>
  <c r="P36" i="18"/>
  <c r="Q36" i="18" s="1"/>
  <c r="P35" i="18"/>
  <c r="Q35" i="18" s="1"/>
  <c r="P34" i="18"/>
  <c r="Q34" i="18" s="1"/>
  <c r="P32" i="18"/>
  <c r="Q32" i="18" s="1"/>
  <c r="Q33" i="18" s="1"/>
  <c r="H48" i="18"/>
  <c r="I48" i="18" s="1"/>
  <c r="H44" i="18"/>
  <c r="H36" i="18"/>
  <c r="I36" i="18" s="1"/>
  <c r="H35" i="18"/>
  <c r="I35" i="18" s="1"/>
  <c r="H34" i="18"/>
  <c r="I34" i="18" s="1"/>
  <c r="H32" i="18"/>
  <c r="I32" i="18" s="1"/>
  <c r="I33" i="18" s="1"/>
  <c r="D48" i="18"/>
  <c r="D36" i="18"/>
  <c r="D35" i="18"/>
  <c r="D34" i="18"/>
  <c r="D32" i="18"/>
  <c r="D11" i="18"/>
  <c r="D12" i="18"/>
  <c r="D10" i="18"/>
  <c r="H4" i="18"/>
  <c r="X10" i="18"/>
  <c r="X8" i="18"/>
  <c r="T24" i="18"/>
  <c r="T23" i="18"/>
  <c r="T22" i="18"/>
  <c r="T20" i="18"/>
  <c r="U20" i="18" s="1"/>
  <c r="T19" i="18"/>
  <c r="T18" i="18"/>
  <c r="T12" i="18"/>
  <c r="T11" i="18"/>
  <c r="T10" i="18"/>
  <c r="T8" i="18"/>
  <c r="P23" i="18"/>
  <c r="P22" i="18"/>
  <c r="P19" i="18"/>
  <c r="P18" i="18"/>
  <c r="P12" i="18"/>
  <c r="P11" i="18"/>
  <c r="P10" i="18"/>
  <c r="P8" i="18"/>
  <c r="H24" i="18"/>
  <c r="H20" i="18"/>
  <c r="H10" i="18"/>
  <c r="H11" i="18"/>
  <c r="H12" i="18"/>
  <c r="H8" i="18"/>
  <c r="BP76" i="18"/>
  <c r="BM76" i="18"/>
  <c r="BP52" i="18"/>
  <c r="BM52" i="18"/>
  <c r="BP28" i="18"/>
  <c r="BM28" i="18"/>
  <c r="BP4" i="18"/>
  <c r="BM4" i="18"/>
  <c r="AL76" i="18"/>
  <c r="AI76" i="18"/>
  <c r="AL52" i="18"/>
  <c r="AI52" i="18"/>
  <c r="AL28" i="18"/>
  <c r="AI28" i="18"/>
  <c r="AL4" i="18"/>
  <c r="AI4" i="18"/>
  <c r="CG97" i="18"/>
  <c r="CF97" i="18"/>
  <c r="CI96" i="18"/>
  <c r="CC95" i="18"/>
  <c r="BY95" i="18"/>
  <c r="BV92" i="18"/>
  <c r="CC90" i="18"/>
  <c r="CI84" i="18"/>
  <c r="CC82" i="18"/>
  <c r="CG73" i="18"/>
  <c r="CF73" i="18"/>
  <c r="BS69" i="18"/>
  <c r="BV68" i="18"/>
  <c r="CF61" i="18"/>
  <c r="BW61" i="18"/>
  <c r="CI60" i="18"/>
  <c r="BK107" i="18"/>
  <c r="CG49" i="18"/>
  <c r="CF49" i="18"/>
  <c r="BV44" i="18"/>
  <c r="CG25" i="18"/>
  <c r="CF25" i="18"/>
  <c r="CI24" i="18"/>
  <c r="BV20" i="18"/>
  <c r="BY12" i="18"/>
  <c r="CI12" i="18"/>
  <c r="CG10" i="18"/>
  <c r="CG13" i="18" s="1"/>
  <c r="BC97" i="18"/>
  <c r="BB97" i="18"/>
  <c r="BE96" i="18"/>
  <c r="AR92" i="18"/>
  <c r="BF84" i="18"/>
  <c r="BE84" i="18"/>
  <c r="BF80" i="18"/>
  <c r="BE72" i="18"/>
  <c r="AR68" i="18"/>
  <c r="BE60" i="18"/>
  <c r="BE59" i="18"/>
  <c r="BC49" i="18"/>
  <c r="BB49" i="18"/>
  <c r="BE48" i="18"/>
  <c r="AR44" i="18"/>
  <c r="AY36" i="18"/>
  <c r="BE36" i="18"/>
  <c r="BC25" i="18"/>
  <c r="BB25" i="18"/>
  <c r="BE24" i="18"/>
  <c r="AY24" i="18"/>
  <c r="AY23" i="18"/>
  <c r="AR20" i="18"/>
  <c r="BE12" i="18"/>
  <c r="H76" i="18"/>
  <c r="E76" i="18"/>
  <c r="H52" i="18"/>
  <c r="E52" i="18"/>
  <c r="I52" i="18" s="1"/>
  <c r="Y97" i="18"/>
  <c r="X97" i="18"/>
  <c r="U96" i="18"/>
  <c r="N92" i="18"/>
  <c r="AA84" i="18"/>
  <c r="Y73" i="18"/>
  <c r="X73" i="18"/>
  <c r="AA72" i="18"/>
  <c r="I72" i="18"/>
  <c r="U68" i="18"/>
  <c r="N68" i="18"/>
  <c r="AD65" i="18"/>
  <c r="AD89" i="18" s="1"/>
  <c r="AD62" i="18"/>
  <c r="BH62" i="18"/>
  <c r="BH86" i="18" s="1"/>
  <c r="CL86" i="18"/>
  <c r="R44" i="18"/>
  <c r="R68" i="18" s="1"/>
  <c r="N44" i="18"/>
  <c r="E15" i="20"/>
  <c r="E14" i="20"/>
  <c r="E13" i="20"/>
  <c r="E12" i="20"/>
  <c r="E11" i="20"/>
  <c r="E10" i="20"/>
  <c r="E9" i="20"/>
  <c r="E8" i="20"/>
  <c r="E7" i="20"/>
  <c r="E6" i="20"/>
  <c r="E5" i="20"/>
  <c r="E4" i="20"/>
  <c r="H28" i="18"/>
  <c r="E28" i="18"/>
  <c r="E4" i="18"/>
  <c r="D16" i="20"/>
  <c r="C16" i="20"/>
  <c r="AA36" i="18"/>
  <c r="Y49" i="18"/>
  <c r="X49" i="18"/>
  <c r="AA48" i="18"/>
  <c r="R24" i="18"/>
  <c r="N20" i="18"/>
  <c r="Z24" i="18"/>
  <c r="Z48" i="18" s="1"/>
  <c r="Z72" i="18" s="1"/>
  <c r="Z96" i="18" s="1"/>
  <c r="BD24" i="18" s="1"/>
  <c r="BD48" i="18" s="1"/>
  <c r="BD72" i="18" s="1"/>
  <c r="BD96" i="18" s="1"/>
  <c r="CH24" i="18" s="1"/>
  <c r="CH48" i="18" s="1"/>
  <c r="CH72" i="18" s="1"/>
  <c r="CH96" i="18" s="1"/>
  <c r="Z23" i="18"/>
  <c r="Z47" i="18" s="1"/>
  <c r="Z71" i="18" s="1"/>
  <c r="Z95" i="18" s="1"/>
  <c r="BD23" i="18" s="1"/>
  <c r="BD47" i="18" s="1"/>
  <c r="BD71" i="18" s="1"/>
  <c r="BD95" i="18" s="1"/>
  <c r="CH23" i="18" s="1"/>
  <c r="CH47" i="18" s="1"/>
  <c r="CH71" i="18" s="1"/>
  <c r="CH95" i="18" s="1"/>
  <c r="Z22" i="18"/>
  <c r="Z46" i="18" s="1"/>
  <c r="Z70" i="18" s="1"/>
  <c r="Z94" i="18" s="1"/>
  <c r="BD22" i="18" s="1"/>
  <c r="BD46" i="18" s="1"/>
  <c r="BD70" i="18" s="1"/>
  <c r="BD94" i="18" s="1"/>
  <c r="CH22" i="18" s="1"/>
  <c r="CH46" i="18" s="1"/>
  <c r="CH70" i="18" s="1"/>
  <c r="CH94" i="18" s="1"/>
  <c r="Z20" i="18"/>
  <c r="Z44" i="18" s="1"/>
  <c r="Z68" i="18" s="1"/>
  <c r="Z92" i="18" s="1"/>
  <c r="BD20" i="18" s="1"/>
  <c r="BD44" i="18" s="1"/>
  <c r="BD68" i="18" s="1"/>
  <c r="BD92" i="18" s="1"/>
  <c r="CH20" i="18" s="1"/>
  <c r="CH44" i="18" s="1"/>
  <c r="CH68" i="18" s="1"/>
  <c r="CH92" i="18" s="1"/>
  <c r="Z19" i="18"/>
  <c r="Z43" i="18" s="1"/>
  <c r="Z67" i="18" s="1"/>
  <c r="Z91" i="18" s="1"/>
  <c r="BD19" i="18" s="1"/>
  <c r="BD43" i="18" s="1"/>
  <c r="BD67" i="18" s="1"/>
  <c r="BD91" i="18" s="1"/>
  <c r="CH19" i="18" s="1"/>
  <c r="CH43" i="18" s="1"/>
  <c r="CH67" i="18" s="1"/>
  <c r="CH91" i="18" s="1"/>
  <c r="Z18" i="18"/>
  <c r="Z42" i="18" s="1"/>
  <c r="Z66" i="18" s="1"/>
  <c r="Z90" i="18" s="1"/>
  <c r="BD18" i="18" s="1"/>
  <c r="BD42" i="18" s="1"/>
  <c r="BD66" i="18" s="1"/>
  <c r="BD90" i="18" s="1"/>
  <c r="CH18" i="18" s="1"/>
  <c r="CH42" i="18" s="1"/>
  <c r="CH66" i="18" s="1"/>
  <c r="CH90" i="18" s="1"/>
  <c r="Z12" i="18"/>
  <c r="Z36" i="18" s="1"/>
  <c r="Z60" i="18" s="1"/>
  <c r="Z84" i="18" s="1"/>
  <c r="BD12" i="18" s="1"/>
  <c r="BD36" i="18" s="1"/>
  <c r="BD60" i="18" s="1"/>
  <c r="BD84" i="18" s="1"/>
  <c r="CH12" i="18" s="1"/>
  <c r="CH36" i="18" s="1"/>
  <c r="CH60" i="18" s="1"/>
  <c r="CH84" i="18" s="1"/>
  <c r="Z11" i="18"/>
  <c r="Z35" i="18" s="1"/>
  <c r="Z59" i="18" s="1"/>
  <c r="Z83" i="18" s="1"/>
  <c r="BD11" i="18" s="1"/>
  <c r="BD35" i="18" s="1"/>
  <c r="BD59" i="18" s="1"/>
  <c r="BD83" i="18" s="1"/>
  <c r="CH11" i="18" s="1"/>
  <c r="CH35" i="18" s="1"/>
  <c r="CH59" i="18" s="1"/>
  <c r="CH83" i="18" s="1"/>
  <c r="AM4" i="18"/>
  <c r="AA60" i="18"/>
  <c r="BE35" i="18"/>
  <c r="CI36" i="18"/>
  <c r="CI11" i="18"/>
  <c r="CI35" i="18"/>
  <c r="CI59" i="18"/>
  <c r="CI83" i="18"/>
  <c r="BW63" i="18"/>
  <c r="BW64" i="18" s="1"/>
  <c r="BP68" i="18"/>
  <c r="BQ68" i="18" s="1"/>
  <c r="BL68" i="18"/>
  <c r="BM68" i="18" s="1"/>
  <c r="BP92" i="18"/>
  <c r="BQ92" i="18" s="1"/>
  <c r="BL92" i="18"/>
  <c r="BM92" i="18" s="1"/>
  <c r="BP44" i="18"/>
  <c r="BQ44" i="18" s="1"/>
  <c r="AH20" i="18"/>
  <c r="AL44" i="18"/>
  <c r="AM44" i="18" s="1"/>
  <c r="AX96" i="18"/>
  <c r="AT96" i="18"/>
  <c r="AH96" i="18"/>
  <c r="AI96" i="18" s="1"/>
  <c r="AH92" i="18"/>
  <c r="AI92" i="18" s="1"/>
  <c r="AH44" i="18"/>
  <c r="AI44" i="18" s="1"/>
  <c r="AL68" i="18"/>
  <c r="AM68" i="18" s="1"/>
  <c r="BL20" i="18"/>
  <c r="BM20" i="18" s="1"/>
  <c r="BQ28" i="18"/>
  <c r="AM52" i="18"/>
  <c r="BE11" i="18"/>
  <c r="AA83" i="18"/>
  <c r="AM28" i="18"/>
  <c r="BQ4" i="18"/>
  <c r="BQ76" i="18"/>
  <c r="AA59" i="18"/>
  <c r="AA24" i="18"/>
  <c r="AA23" i="18"/>
  <c r="I4" i="18"/>
  <c r="E24" i="18"/>
  <c r="F24" i="18" s="1"/>
  <c r="A3" i="18"/>
  <c r="O21" i="18"/>
  <c r="S13" i="18"/>
  <c r="O13" i="18"/>
  <c r="S21" i="18"/>
  <c r="X25" i="18"/>
  <c r="Y25" i="18"/>
  <c r="E20" i="18"/>
  <c r="F20" i="18" s="1"/>
  <c r="AA20" i="18"/>
  <c r="AA11" i="18"/>
  <c r="AA12" i="18"/>
  <c r="D20" i="14"/>
  <c r="H27" i="14"/>
  <c r="AG90" i="18" l="1"/>
  <c r="AG95" i="18"/>
  <c r="AG94" i="18"/>
  <c r="AG91" i="18"/>
  <c r="AG92" i="18"/>
  <c r="BK46" i="18"/>
  <c r="BK48" i="18"/>
  <c r="CI48" i="18" s="1"/>
  <c r="BK42" i="18"/>
  <c r="BK47" i="18"/>
  <c r="BK44" i="18"/>
  <c r="BK43" i="18"/>
  <c r="BL96" i="18"/>
  <c r="BK90" i="18"/>
  <c r="BK94" i="18"/>
  <c r="BK95" i="18"/>
  <c r="BK92" i="18"/>
  <c r="BK91" i="18"/>
  <c r="AM76" i="18"/>
  <c r="AK91" i="18"/>
  <c r="AK95" i="18"/>
  <c r="AK94" i="18"/>
  <c r="AK92" i="18"/>
  <c r="AK90" i="18"/>
  <c r="BO44" i="18"/>
  <c r="BO43" i="18"/>
  <c r="BO46" i="18"/>
  <c r="BO42" i="18"/>
  <c r="BO45" i="18" s="1"/>
  <c r="BO49" i="18" s="1"/>
  <c r="BP96" i="18"/>
  <c r="BQ96" i="18" s="1"/>
  <c r="BO95" i="18"/>
  <c r="BO92" i="18"/>
  <c r="BO94" i="18"/>
  <c r="BO91" i="18"/>
  <c r="BO90" i="18"/>
  <c r="AH68" i="18"/>
  <c r="AI68" i="18" s="1"/>
  <c r="AG68" i="18"/>
  <c r="AG66" i="18"/>
  <c r="AG70" i="18"/>
  <c r="AG71" i="18"/>
  <c r="AG67" i="18"/>
  <c r="BK22" i="18"/>
  <c r="BK20" i="18"/>
  <c r="BK19" i="18"/>
  <c r="BK18" i="18"/>
  <c r="BK21" i="18" s="1"/>
  <c r="BK25" i="18" s="1"/>
  <c r="BK66" i="18"/>
  <c r="BK70" i="18"/>
  <c r="BK68" i="18"/>
  <c r="CI68" i="18" s="1"/>
  <c r="BK71" i="18"/>
  <c r="BK67" i="18"/>
  <c r="CI67" i="18" s="1"/>
  <c r="AA39" i="22"/>
  <c r="AG39" i="22" s="1"/>
  <c r="AM39" i="22" s="1"/>
  <c r="AS39" i="22" s="1"/>
  <c r="AY39" i="22" s="1"/>
  <c r="BE39" i="22" s="1"/>
  <c r="BK39" i="22" s="1"/>
  <c r="BQ39" i="22" s="1"/>
  <c r="Z21" i="18"/>
  <c r="Z45" i="18" s="1"/>
  <c r="Z69" i="18" s="1"/>
  <c r="Z93" i="18" s="1"/>
  <c r="BD21" i="18" s="1"/>
  <c r="BD45" i="18" s="1"/>
  <c r="BD69" i="18" s="1"/>
  <c r="BD93" i="18" s="1"/>
  <c r="CH21" i="18" s="1"/>
  <c r="CH45" i="18" s="1"/>
  <c r="CH69" i="18" s="1"/>
  <c r="CH93" i="18" s="1"/>
  <c r="AK67" i="18"/>
  <c r="AK71" i="18"/>
  <c r="AK70" i="18"/>
  <c r="AK68" i="18"/>
  <c r="AK66" i="18"/>
  <c r="BO22" i="18"/>
  <c r="BO20" i="18"/>
  <c r="BO19" i="18"/>
  <c r="BO18" i="18"/>
  <c r="BO68" i="18"/>
  <c r="BO72" i="18"/>
  <c r="CI72" i="18" s="1"/>
  <c r="BO67" i="18"/>
  <c r="BO70" i="18"/>
  <c r="BO71" i="18"/>
  <c r="BO66" i="18"/>
  <c r="AB21" i="23"/>
  <c r="X81" i="23"/>
  <c r="W82" i="23"/>
  <c r="X15" i="23"/>
  <c r="W25" i="23"/>
  <c r="W16" i="23"/>
  <c r="X37" i="23"/>
  <c r="W47" i="23"/>
  <c r="W38" i="23"/>
  <c r="BP104" i="18"/>
  <c r="BQ104" i="18" s="1"/>
  <c r="BQ105" i="18" s="1"/>
  <c r="BX108" i="18"/>
  <c r="BY108" i="18" s="1"/>
  <c r="CF104" i="18"/>
  <c r="CG104" i="18" s="1"/>
  <c r="CG105" i="18" s="1"/>
  <c r="BT120" i="18"/>
  <c r="C46" i="18"/>
  <c r="AA46" i="18" s="1"/>
  <c r="C42" i="18"/>
  <c r="C44" i="18"/>
  <c r="C43" i="18"/>
  <c r="G42" i="18"/>
  <c r="G47" i="18"/>
  <c r="G44" i="18"/>
  <c r="I44" i="18" s="1"/>
  <c r="G46" i="18"/>
  <c r="G43" i="18"/>
  <c r="G66" i="18"/>
  <c r="G71" i="18"/>
  <c r="G68" i="18"/>
  <c r="G70" i="18"/>
  <c r="G67" i="18"/>
  <c r="AG44" i="18"/>
  <c r="AG47" i="18"/>
  <c r="AG43" i="18"/>
  <c r="AG46" i="18"/>
  <c r="AG42" i="18"/>
  <c r="I76" i="18"/>
  <c r="C96" i="18"/>
  <c r="AA96" i="18" s="1"/>
  <c r="C95" i="18"/>
  <c r="C91" i="18"/>
  <c r="C94" i="18"/>
  <c r="C92" i="18"/>
  <c r="C90" i="18"/>
  <c r="AG23" i="18"/>
  <c r="AG19" i="18"/>
  <c r="AG22" i="18"/>
  <c r="AG18" i="18"/>
  <c r="AG20" i="18"/>
  <c r="AK46" i="18"/>
  <c r="AK43" i="18"/>
  <c r="AK42" i="18"/>
  <c r="AK44" i="18"/>
  <c r="I68" i="18"/>
  <c r="C70" i="18"/>
  <c r="AA70" i="18" s="1"/>
  <c r="C66" i="18"/>
  <c r="C68" i="18"/>
  <c r="C67" i="18"/>
  <c r="G92" i="18"/>
  <c r="I92" i="18" s="1"/>
  <c r="G95" i="18"/>
  <c r="G91" i="18"/>
  <c r="G94" i="18"/>
  <c r="G90" i="18"/>
  <c r="AK19" i="18"/>
  <c r="AK18" i="18"/>
  <c r="AK20" i="18"/>
  <c r="AK22" i="18"/>
  <c r="D47" i="18"/>
  <c r="E47" i="18" s="1"/>
  <c r="Q22" i="18"/>
  <c r="R22" i="18" s="1"/>
  <c r="R46" i="18" s="1"/>
  <c r="R70" i="18" s="1"/>
  <c r="R94" i="18" s="1"/>
  <c r="AV22" i="18" s="1"/>
  <c r="AV46" i="18" s="1"/>
  <c r="AV70" i="18" s="1"/>
  <c r="AV94" i="18" s="1"/>
  <c r="BZ22" i="18" s="1"/>
  <c r="BZ46" i="18" s="1"/>
  <c r="BZ70" i="18" s="1"/>
  <c r="BZ94" i="18" s="1"/>
  <c r="BX118" i="18"/>
  <c r="BY118" i="18" s="1"/>
  <c r="U10" i="18"/>
  <c r="V10" i="18" s="1"/>
  <c r="CB106" i="18"/>
  <c r="CC106" i="18" s="1"/>
  <c r="U22" i="18"/>
  <c r="V22" i="18" s="1"/>
  <c r="CB118" i="18"/>
  <c r="CC118" i="18" s="1"/>
  <c r="E10" i="18"/>
  <c r="BL106" i="18"/>
  <c r="I8" i="18"/>
  <c r="I9" i="18" s="1"/>
  <c r="BK109" i="18"/>
  <c r="BK111" i="18" s="1"/>
  <c r="CI107" i="18"/>
  <c r="BL24" i="18"/>
  <c r="BP24" i="18"/>
  <c r="BQ24" i="18" s="1"/>
  <c r="I12" i="18"/>
  <c r="J12" i="18" s="1"/>
  <c r="BP108" i="18"/>
  <c r="BQ108" i="18" s="1"/>
  <c r="I20" i="18"/>
  <c r="J20" i="18" s="1"/>
  <c r="Q10" i="18"/>
  <c r="R10" i="18" s="1"/>
  <c r="R34" i="18" s="1"/>
  <c r="R58" i="18" s="1"/>
  <c r="R82" i="18" s="1"/>
  <c r="AV10" i="18" s="1"/>
  <c r="AV34" i="18" s="1"/>
  <c r="AV58" i="18" s="1"/>
  <c r="AV82" i="18" s="1"/>
  <c r="BX106" i="18"/>
  <c r="BY106" i="18" s="1"/>
  <c r="Q18" i="18"/>
  <c r="R18" i="18" s="1"/>
  <c r="BX114" i="18"/>
  <c r="BY114" i="18" s="1"/>
  <c r="Q23" i="18"/>
  <c r="R23" i="18" s="1"/>
  <c r="R47" i="18" s="1"/>
  <c r="BX119" i="18"/>
  <c r="BY119" i="18" s="1"/>
  <c r="U11" i="18"/>
  <c r="V11" i="18" s="1"/>
  <c r="CB107" i="18"/>
  <c r="CC107" i="18" s="1"/>
  <c r="U19" i="18"/>
  <c r="V19" i="18" s="1"/>
  <c r="CB115" i="18"/>
  <c r="CC115" i="18" s="1"/>
  <c r="U23" i="18"/>
  <c r="V23" i="18" s="1"/>
  <c r="CB119" i="18"/>
  <c r="CC119" i="18" s="1"/>
  <c r="X13" i="18"/>
  <c r="CF106" i="18"/>
  <c r="BL108" i="18"/>
  <c r="E44" i="18"/>
  <c r="AH72" i="18"/>
  <c r="AI72" i="18" s="1"/>
  <c r="AL91" i="18"/>
  <c r="AM91" i="18" s="1"/>
  <c r="BL43" i="18"/>
  <c r="BM43" i="18" s="1"/>
  <c r="BL22" i="18"/>
  <c r="BP22" i="18"/>
  <c r="BQ22" i="18" s="1"/>
  <c r="BT114" i="18"/>
  <c r="M23" i="18"/>
  <c r="N23" i="18" s="1"/>
  <c r="BT119" i="18"/>
  <c r="BU119" i="18" s="1"/>
  <c r="C19" i="18"/>
  <c r="C18" i="18"/>
  <c r="C22" i="18"/>
  <c r="AL24" i="18"/>
  <c r="AM24" i="18" s="1"/>
  <c r="AL23" i="18"/>
  <c r="BL48" i="18"/>
  <c r="BM48" i="18" s="1"/>
  <c r="BP48" i="18"/>
  <c r="BQ48" i="18" s="1"/>
  <c r="I10" i="18"/>
  <c r="BP106" i="18"/>
  <c r="BQ106" i="18" s="1"/>
  <c r="Q12" i="18"/>
  <c r="R12" i="18" s="1"/>
  <c r="R36" i="18" s="1"/>
  <c r="R60" i="18" s="1"/>
  <c r="R84" i="18" s="1"/>
  <c r="AV12" i="18" s="1"/>
  <c r="AV36" i="18" s="1"/>
  <c r="AV60" i="18" s="1"/>
  <c r="AV84" i="18" s="1"/>
  <c r="BZ12" i="18" s="1"/>
  <c r="BZ36" i="18" s="1"/>
  <c r="BZ60" i="18" s="1"/>
  <c r="BZ84" i="18" s="1"/>
  <c r="BL44" i="18"/>
  <c r="BM44" i="18" s="1"/>
  <c r="BL72" i="18"/>
  <c r="BM72" i="18" s="1"/>
  <c r="BP72" i="18"/>
  <c r="I11" i="18"/>
  <c r="J11" i="18" s="1"/>
  <c r="J35" i="18" s="1"/>
  <c r="J59" i="18" s="1"/>
  <c r="J83" i="18" s="1"/>
  <c r="AN11" i="18" s="1"/>
  <c r="AN35" i="18" s="1"/>
  <c r="AN59" i="18" s="1"/>
  <c r="AN83" i="18" s="1"/>
  <c r="BR11" i="18" s="1"/>
  <c r="BR35" i="18" s="1"/>
  <c r="BR59" i="18" s="1"/>
  <c r="BR83" i="18" s="1"/>
  <c r="BP107" i="18"/>
  <c r="BQ107" i="18" s="1"/>
  <c r="AB24" i="18"/>
  <c r="BX107" i="18"/>
  <c r="BY107" i="18" s="1"/>
  <c r="Q19" i="18"/>
  <c r="R19" i="18" s="1"/>
  <c r="R43" i="18" s="1"/>
  <c r="BX115" i="18"/>
  <c r="BY115" i="18" s="1"/>
  <c r="U8" i="18"/>
  <c r="CB104" i="18"/>
  <c r="CC104" i="18" s="1"/>
  <c r="CC105" i="18" s="1"/>
  <c r="U12" i="18"/>
  <c r="V12" i="18" s="1"/>
  <c r="CB108" i="18"/>
  <c r="CC108" i="18" s="1"/>
  <c r="U24" i="18"/>
  <c r="V24" i="18" s="1"/>
  <c r="V48" i="18" s="1"/>
  <c r="V72" i="18" s="1"/>
  <c r="V96" i="18" s="1"/>
  <c r="AZ24" i="18" s="1"/>
  <c r="AZ48" i="18" s="1"/>
  <c r="AZ72" i="18" s="1"/>
  <c r="AZ96" i="18" s="1"/>
  <c r="CD24" i="18" s="1"/>
  <c r="CD48" i="18" s="1"/>
  <c r="CD72" i="18" s="1"/>
  <c r="CD96" i="18" s="1"/>
  <c r="CB120" i="18"/>
  <c r="CC120" i="18" s="1"/>
  <c r="G18" i="18"/>
  <c r="G22" i="18"/>
  <c r="G19" i="18"/>
  <c r="E11" i="18"/>
  <c r="F11" i="18" s="1"/>
  <c r="BL107" i="18"/>
  <c r="AB96" i="18"/>
  <c r="AC96" i="18" s="1"/>
  <c r="AL18" i="18"/>
  <c r="AM18" i="18" s="1"/>
  <c r="AH24" i="18"/>
  <c r="AI24" i="18" s="1"/>
  <c r="AL70" i="18"/>
  <c r="AM70" i="18" s="1"/>
  <c r="BP46" i="18"/>
  <c r="BQ46" i="18" s="1"/>
  <c r="BP91" i="18"/>
  <c r="BQ91" i="18" s="1"/>
  <c r="BL66" i="18"/>
  <c r="BM66" i="18" s="1"/>
  <c r="BW117" i="18"/>
  <c r="BT115" i="18"/>
  <c r="BU115" i="18" s="1"/>
  <c r="Q8" i="18"/>
  <c r="BX104" i="18"/>
  <c r="BY104" i="18" s="1"/>
  <c r="U18" i="18"/>
  <c r="V18" i="18" s="1"/>
  <c r="V42" i="18" s="1"/>
  <c r="V66" i="18" s="1"/>
  <c r="V90" i="18" s="1"/>
  <c r="AZ18" i="18" s="1"/>
  <c r="AZ42" i="18" s="1"/>
  <c r="AZ66" i="18" s="1"/>
  <c r="AZ90" i="18" s="1"/>
  <c r="CD18" i="18" s="1"/>
  <c r="CD42" i="18" s="1"/>
  <c r="CD66" i="18" s="1"/>
  <c r="CD90" i="18" s="1"/>
  <c r="CB114" i="18"/>
  <c r="CC114" i="18" s="1"/>
  <c r="CC117" i="18" s="1"/>
  <c r="BL94" i="18"/>
  <c r="BM94" i="18" s="1"/>
  <c r="D70" i="18"/>
  <c r="E8" i="18"/>
  <c r="BL104" i="18"/>
  <c r="BT118" i="18"/>
  <c r="BU118" i="18" s="1"/>
  <c r="BX120" i="18"/>
  <c r="BG84" i="18"/>
  <c r="T14" i="14"/>
  <c r="E68" i="18"/>
  <c r="H23" i="18"/>
  <c r="D43" i="18"/>
  <c r="BL71" i="18"/>
  <c r="BM71" i="18" s="1"/>
  <c r="E96" i="18"/>
  <c r="H67" i="18"/>
  <c r="BU43" i="18"/>
  <c r="BU45" i="18" s="1"/>
  <c r="AH18" i="18"/>
  <c r="BP71" i="18"/>
  <c r="D90" i="18"/>
  <c r="AQ18" i="18"/>
  <c r="BU22" i="18"/>
  <c r="V36" i="18"/>
  <c r="BT21" i="18"/>
  <c r="BT25" i="18" s="1"/>
  <c r="BU25" i="18" s="1"/>
  <c r="I24" i="18"/>
  <c r="J24" i="18" s="1"/>
  <c r="J48" i="18" s="1"/>
  <c r="J72" i="18" s="1"/>
  <c r="M22" i="18"/>
  <c r="N22" i="18" s="1"/>
  <c r="N46" i="18" s="1"/>
  <c r="N70" i="18" s="1"/>
  <c r="N94" i="18" s="1"/>
  <c r="AR22" i="18" s="1"/>
  <c r="AR46" i="18" s="1"/>
  <c r="AR70" i="18" s="1"/>
  <c r="AR94" i="18" s="1"/>
  <c r="BV22" i="18" s="1"/>
  <c r="BV46" i="18" s="1"/>
  <c r="BV70" i="18" s="1"/>
  <c r="BV94" i="18" s="1"/>
  <c r="AH42" i="18"/>
  <c r="AI42" i="18" s="1"/>
  <c r="H70" i="18"/>
  <c r="AB34" i="18"/>
  <c r="F44" i="18"/>
  <c r="AB82" i="18"/>
  <c r="AB83" i="18"/>
  <c r="AC83" i="18" s="1"/>
  <c r="BC34" i="18"/>
  <c r="BC37" i="18" s="1"/>
  <c r="D95" i="18"/>
  <c r="E95" i="18" s="1"/>
  <c r="AL42" i="18"/>
  <c r="AM42" i="18" s="1"/>
  <c r="BP43" i="18"/>
  <c r="BQ43" i="18" s="1"/>
  <c r="BS73" i="18"/>
  <c r="D22" i="18"/>
  <c r="J36" i="18"/>
  <c r="L21" i="18"/>
  <c r="L25" i="18" s="1"/>
  <c r="BF68" i="18"/>
  <c r="AB32" i="18"/>
  <c r="AB36" i="18"/>
  <c r="AC36" i="18" s="1"/>
  <c r="AY45" i="18"/>
  <c r="AM85" i="18"/>
  <c r="BQ13" i="18"/>
  <c r="CJ36" i="18"/>
  <c r="CK36" i="18" s="1"/>
  <c r="R42" i="18"/>
  <c r="R66" i="18" s="1"/>
  <c r="R90" i="18" s="1"/>
  <c r="AV18" i="18" s="1"/>
  <c r="AV42" i="18" s="1"/>
  <c r="AV66" i="18" s="1"/>
  <c r="AV90" i="18" s="1"/>
  <c r="BZ18" i="18" s="1"/>
  <c r="BZ42" i="18" s="1"/>
  <c r="BZ66" i="18" s="1"/>
  <c r="BZ90" i="18" s="1"/>
  <c r="AB58" i="18"/>
  <c r="X61" i="18"/>
  <c r="M47" i="18"/>
  <c r="M71" i="18"/>
  <c r="D71" i="18"/>
  <c r="E71" i="18" s="1"/>
  <c r="H71" i="18"/>
  <c r="H91" i="18"/>
  <c r="M91" i="18"/>
  <c r="M93" i="18" s="1"/>
  <c r="P92" i="18"/>
  <c r="R92" i="18" s="1"/>
  <c r="AV20" i="18" s="1"/>
  <c r="AV44" i="18" s="1"/>
  <c r="AV68" i="18" s="1"/>
  <c r="AV92" i="18" s="1"/>
  <c r="BZ20" i="18" s="1"/>
  <c r="BZ44" i="18" s="1"/>
  <c r="BZ68" i="18" s="1"/>
  <c r="BZ92" i="18" s="1"/>
  <c r="U92" i="18"/>
  <c r="U93" i="18" s="1"/>
  <c r="AQ19" i="18"/>
  <c r="AH19" i="18"/>
  <c r="AL19" i="18"/>
  <c r="AM19" i="18" s="1"/>
  <c r="BB13" i="18"/>
  <c r="BC10" i="18"/>
  <c r="BC13" i="18" s="1"/>
  <c r="BP19" i="18"/>
  <c r="BQ19" i="18" s="1"/>
  <c r="BL19" i="18"/>
  <c r="BM19" i="18" s="1"/>
  <c r="BU19" i="18"/>
  <c r="BU21" i="18" s="1"/>
  <c r="BP67" i="18"/>
  <c r="BQ67" i="18" s="1"/>
  <c r="BU67" i="18"/>
  <c r="AH66" i="18"/>
  <c r="AQ66" i="18"/>
  <c r="AL71" i="18"/>
  <c r="AQ71" i="18"/>
  <c r="AI82" i="18"/>
  <c r="BF82" i="18"/>
  <c r="AQ94" i="18"/>
  <c r="AL94" i="18"/>
  <c r="AM94" i="18" s="1"/>
  <c r="BB85" i="18"/>
  <c r="BC82" i="18"/>
  <c r="BC85" i="18" s="1"/>
  <c r="BU46" i="18"/>
  <c r="BL46" i="18"/>
  <c r="BM46" i="18" s="1"/>
  <c r="BL23" i="18"/>
  <c r="BM23" i="18" s="1"/>
  <c r="BU23" i="18"/>
  <c r="BU95" i="18"/>
  <c r="BL95" i="18"/>
  <c r="BM95" i="18" s="1"/>
  <c r="CF85" i="18"/>
  <c r="CG82" i="18"/>
  <c r="CG85" i="18" s="1"/>
  <c r="E32" i="18"/>
  <c r="E33" i="18" s="1"/>
  <c r="H19" i="18"/>
  <c r="AA71" i="18"/>
  <c r="D91" i="18"/>
  <c r="BF18" i="18"/>
  <c r="AH71" i="18"/>
  <c r="AI71" i="18" s="1"/>
  <c r="AH90" i="18"/>
  <c r="BF90" i="18" s="1"/>
  <c r="BP23" i="18"/>
  <c r="BM36" i="18"/>
  <c r="BM37" i="18" s="1"/>
  <c r="BL90" i="18"/>
  <c r="BM90" i="18" s="1"/>
  <c r="BL67" i="18"/>
  <c r="BM67" i="18" s="1"/>
  <c r="M70" i="18"/>
  <c r="AI18" i="18"/>
  <c r="V34" i="18"/>
  <c r="T21" i="18"/>
  <c r="N47" i="18"/>
  <c r="N71" i="18" s="1"/>
  <c r="N95" i="18" s="1"/>
  <c r="AR23" i="18" s="1"/>
  <c r="AR47" i="18" s="1"/>
  <c r="AR71" i="18" s="1"/>
  <c r="AR95" i="18" s="1"/>
  <c r="BV23" i="18" s="1"/>
  <c r="BV47" i="18" s="1"/>
  <c r="BV71" i="18" s="1"/>
  <c r="BV95" i="18" s="1"/>
  <c r="BV119" i="18" s="1"/>
  <c r="AB10" i="18"/>
  <c r="AL66" i="18"/>
  <c r="AM66" i="18" s="1"/>
  <c r="AH46" i="18"/>
  <c r="AL90" i="18"/>
  <c r="AM90" i="18" s="1"/>
  <c r="AL46" i="18"/>
  <c r="AM46" i="18" s="1"/>
  <c r="E36" i="18"/>
  <c r="P45" i="18"/>
  <c r="I37" i="18"/>
  <c r="V60" i="18"/>
  <c r="V84" i="18" s="1"/>
  <c r="AZ12" i="18" s="1"/>
  <c r="AZ36" i="18" s="1"/>
  <c r="AZ60" i="18" s="1"/>
  <c r="AZ84" i="18" s="1"/>
  <c r="CD12" i="18" s="1"/>
  <c r="CD36" i="18" s="1"/>
  <c r="CD60" i="18" s="1"/>
  <c r="CD84" i="18" s="1"/>
  <c r="J96" i="18"/>
  <c r="AN24" i="18" s="1"/>
  <c r="BF20" i="18"/>
  <c r="V46" i="18"/>
  <c r="V70" i="18" s="1"/>
  <c r="V94" i="18" s="1"/>
  <c r="AZ22" i="18" s="1"/>
  <c r="AZ46" i="18" s="1"/>
  <c r="AZ70" i="18" s="1"/>
  <c r="AZ94" i="18" s="1"/>
  <c r="CD22" i="18" s="1"/>
  <c r="CD46" i="18" s="1"/>
  <c r="CD70" i="18" s="1"/>
  <c r="CD94" i="18" s="1"/>
  <c r="AB72" i="18"/>
  <c r="AC72" i="18" s="1"/>
  <c r="AH13" i="18"/>
  <c r="AH15" i="18" s="1"/>
  <c r="AH16" i="18" s="1"/>
  <c r="L69" i="18"/>
  <c r="L73" i="18" s="1"/>
  <c r="AQ45" i="18"/>
  <c r="AB11" i="18"/>
  <c r="AC11" i="18" s="1"/>
  <c r="AD11" i="18" s="1"/>
  <c r="P13" i="18"/>
  <c r="Q13" i="18" s="1"/>
  <c r="P21" i="18"/>
  <c r="T13" i="18"/>
  <c r="U13" i="18" s="1"/>
  <c r="V13" i="18" s="1"/>
  <c r="AB20" i="18"/>
  <c r="AC20" i="18" s="1"/>
  <c r="AD20" i="18" s="1"/>
  <c r="AB12" i="18"/>
  <c r="AB48" i="18"/>
  <c r="AC48" i="18" s="1"/>
  <c r="P37" i="18"/>
  <c r="Q37" i="18" s="1"/>
  <c r="T45" i="18"/>
  <c r="AB60" i="18"/>
  <c r="AC60" i="18" s="1"/>
  <c r="T61" i="18"/>
  <c r="T63" i="18" s="1"/>
  <c r="T64" i="18" s="1"/>
  <c r="AB84" i="18"/>
  <c r="AC84" i="18" s="1"/>
  <c r="AM13" i="18"/>
  <c r="AI37" i="18"/>
  <c r="AP69" i="18"/>
  <c r="AP73" i="18" s="1"/>
  <c r="AQ73" i="18" s="1"/>
  <c r="AM61" i="18"/>
  <c r="BQ37" i="18"/>
  <c r="CC45" i="18"/>
  <c r="CC93" i="18"/>
  <c r="CC69" i="18"/>
  <c r="AB8" i="18"/>
  <c r="AP21" i="18"/>
  <c r="BT69" i="18"/>
  <c r="BT73" i="18" s="1"/>
  <c r="BU73" i="18" s="1"/>
  <c r="AA95" i="18"/>
  <c r="M66" i="18"/>
  <c r="M69" i="18" s="1"/>
  <c r="H66" i="18"/>
  <c r="H69" i="18" s="1"/>
  <c r="BF11" i="18"/>
  <c r="BG11" i="18" s="1"/>
  <c r="AY11" i="18"/>
  <c r="AQ47" i="18"/>
  <c r="BB61" i="18"/>
  <c r="BC58" i="18"/>
  <c r="BC61" i="18" s="1"/>
  <c r="AQ95" i="18"/>
  <c r="AH95" i="18"/>
  <c r="AI95" i="18" s="1"/>
  <c r="CC21" i="18"/>
  <c r="BM56" i="18"/>
  <c r="BM57" i="18" s="1"/>
  <c r="CJ56" i="18"/>
  <c r="AI20" i="18"/>
  <c r="Q11" i="18"/>
  <c r="R11" i="18" s="1"/>
  <c r="R35" i="18" s="1"/>
  <c r="R59" i="18" s="1"/>
  <c r="R83" i="18" s="1"/>
  <c r="F48" i="18"/>
  <c r="F72" i="18" s="1"/>
  <c r="F96" i="18" s="1"/>
  <c r="BF44" i="18"/>
  <c r="AH47" i="18"/>
  <c r="AI47" i="18" s="1"/>
  <c r="AL47" i="18"/>
  <c r="BM22" i="18"/>
  <c r="CJ22" i="18"/>
  <c r="BL42" i="18"/>
  <c r="BM42" i="18" s="1"/>
  <c r="BP42" i="18"/>
  <c r="BM85" i="18"/>
  <c r="R71" i="18"/>
  <c r="R95" i="18" s="1"/>
  <c r="AV23" i="18" s="1"/>
  <c r="AV47" i="18" s="1"/>
  <c r="AV71" i="18" s="1"/>
  <c r="AV95" i="18" s="1"/>
  <c r="BZ23" i="18" s="1"/>
  <c r="BZ47" i="18" s="1"/>
  <c r="BZ71" i="18" s="1"/>
  <c r="BZ95" i="18" s="1"/>
  <c r="T37" i="18"/>
  <c r="T39" i="18" s="1"/>
  <c r="U39" i="18" s="1"/>
  <c r="U58" i="18"/>
  <c r="I60" i="18"/>
  <c r="I61" i="18" s="1"/>
  <c r="P61" i="18"/>
  <c r="T69" i="18"/>
  <c r="T73" i="18" s="1"/>
  <c r="E84" i="18"/>
  <c r="AY93" i="18"/>
  <c r="BF83" i="18"/>
  <c r="AI83" i="18"/>
  <c r="V35" i="18"/>
  <c r="V59" i="18" s="1"/>
  <c r="V83" i="18" s="1"/>
  <c r="AZ11" i="18" s="1"/>
  <c r="AZ35" i="18" s="1"/>
  <c r="AZ59" i="18" s="1"/>
  <c r="AZ83" i="18" s="1"/>
  <c r="CD11" i="18" s="1"/>
  <c r="CD35" i="18" s="1"/>
  <c r="CD59" i="18" s="1"/>
  <c r="CD83" i="18" s="1"/>
  <c r="AB56" i="18"/>
  <c r="I56" i="18"/>
  <c r="I57" i="18" s="1"/>
  <c r="M94" i="18"/>
  <c r="H94" i="18"/>
  <c r="I94" i="18" s="1"/>
  <c r="AQ22" i="18"/>
  <c r="AH22" i="18"/>
  <c r="AL22" i="18"/>
  <c r="AM22" i="18" s="1"/>
  <c r="AM37" i="18"/>
  <c r="BU47" i="18"/>
  <c r="BL47" i="18"/>
  <c r="BM47" i="18" s="1"/>
  <c r="E12" i="18"/>
  <c r="F12" i="18" s="1"/>
  <c r="CJ68" i="18"/>
  <c r="CK68" i="18" s="1"/>
  <c r="CJ92" i="18"/>
  <c r="D94" i="18"/>
  <c r="E94" i="18" s="1"/>
  <c r="D66" i="18"/>
  <c r="AH67" i="18"/>
  <c r="AI67" i="18" s="1"/>
  <c r="AI90" i="18"/>
  <c r="AH91" i="18"/>
  <c r="AI91" i="18" s="1"/>
  <c r="BP47" i="18"/>
  <c r="V47" i="18"/>
  <c r="V71" i="18" s="1"/>
  <c r="V95" i="18" s="1"/>
  <c r="AZ23" i="18" s="1"/>
  <c r="AZ47" i="18" s="1"/>
  <c r="AZ71" i="18" s="1"/>
  <c r="AZ95" i="18" s="1"/>
  <c r="CD23" i="18" s="1"/>
  <c r="CD47" i="18" s="1"/>
  <c r="CD71" i="18" s="1"/>
  <c r="CD95" i="18" s="1"/>
  <c r="E48" i="18"/>
  <c r="H85" i="18"/>
  <c r="H87" i="18" s="1"/>
  <c r="H88" i="18" s="1"/>
  <c r="I88" i="18" s="1"/>
  <c r="I67" i="18"/>
  <c r="R48" i="18"/>
  <c r="R72" i="18" s="1"/>
  <c r="R96" i="18" s="1"/>
  <c r="AV24" i="18" s="1"/>
  <c r="AV48" i="18" s="1"/>
  <c r="AV72" i="18" s="1"/>
  <c r="AV96" i="18" s="1"/>
  <c r="BZ24" i="18" s="1"/>
  <c r="BZ48" i="18" s="1"/>
  <c r="BZ72" i="18" s="1"/>
  <c r="BZ96" i="18" s="1"/>
  <c r="D42" i="18"/>
  <c r="D45" i="18" s="1"/>
  <c r="L93" i="18"/>
  <c r="L97" i="18" s="1"/>
  <c r="AB35" i="18"/>
  <c r="H37" i="18"/>
  <c r="H39" i="18" s="1"/>
  <c r="D61" i="18"/>
  <c r="D63" i="18" s="1"/>
  <c r="D64" i="18" s="1"/>
  <c r="H61" i="18"/>
  <c r="H63" i="18" s="1"/>
  <c r="H64" i="18" s="1"/>
  <c r="I64" i="18" s="1"/>
  <c r="L45" i="18"/>
  <c r="L49" i="18" s="1"/>
  <c r="M49" i="18" s="1"/>
  <c r="AT21" i="18"/>
  <c r="AU21" i="18" s="1"/>
  <c r="BF34" i="18"/>
  <c r="BL13" i="18"/>
  <c r="BL15" i="18" s="1"/>
  <c r="BL16" i="18" s="1"/>
  <c r="CB93" i="18"/>
  <c r="CJ48" i="18"/>
  <c r="CK48" i="18" s="1"/>
  <c r="J8" i="18"/>
  <c r="J9" i="18" s="1"/>
  <c r="M19" i="18"/>
  <c r="N19" i="18" s="1"/>
  <c r="N43" i="18" s="1"/>
  <c r="N67" i="18" s="1"/>
  <c r="AA47" i="18"/>
  <c r="CJ44" i="18"/>
  <c r="AA67" i="18"/>
  <c r="Q45" i="18"/>
  <c r="CI70" i="18"/>
  <c r="E34" i="18"/>
  <c r="BE43" i="18"/>
  <c r="M45" i="18"/>
  <c r="BF10" i="18"/>
  <c r="BP94" i="18"/>
  <c r="AY96" i="18"/>
  <c r="CI66" i="18"/>
  <c r="CI94" i="18"/>
  <c r="CI90" i="18"/>
  <c r="CI91" i="18"/>
  <c r="BE42" i="18"/>
  <c r="I28" i="18"/>
  <c r="CI46" i="18"/>
  <c r="BE94" i="18"/>
  <c r="H46" i="18"/>
  <c r="I46" i="18" s="1"/>
  <c r="AU10" i="18"/>
  <c r="AU34" i="18"/>
  <c r="AH43" i="18"/>
  <c r="AH48" i="18"/>
  <c r="AI48" i="18" s="1"/>
  <c r="AL72" i="18"/>
  <c r="AM72" i="18" s="1"/>
  <c r="AL67" i="18"/>
  <c r="BL91" i="18"/>
  <c r="E56" i="18"/>
  <c r="E57" i="18" s="1"/>
  <c r="I10" i="14"/>
  <c r="I11" i="14" s="1"/>
  <c r="AB44" i="18"/>
  <c r="V44" i="18"/>
  <c r="V68" i="18" s="1"/>
  <c r="V92" i="18" s="1"/>
  <c r="AZ20" i="18" s="1"/>
  <c r="AZ44" i="18" s="1"/>
  <c r="AZ68" i="18" s="1"/>
  <c r="AZ92" i="18" s="1"/>
  <c r="CD20" i="18" s="1"/>
  <c r="CD44" i="18" s="1"/>
  <c r="CD68" i="18" s="1"/>
  <c r="CD92" i="18" s="1"/>
  <c r="Q67" i="18"/>
  <c r="R67" i="18" s="1"/>
  <c r="R91" i="18" s="1"/>
  <c r="AV19" i="18" s="1"/>
  <c r="AV43" i="18" s="1"/>
  <c r="AV67" i="18" s="1"/>
  <c r="AV91" i="18" s="1"/>
  <c r="BZ19" i="18" s="1"/>
  <c r="BZ43" i="18" s="1"/>
  <c r="BZ67" i="18" s="1"/>
  <c r="BZ91" i="18" s="1"/>
  <c r="P69" i="18"/>
  <c r="Q69" i="18" s="1"/>
  <c r="AB80" i="18"/>
  <c r="I80" i="18"/>
  <c r="I81" i="18" s="1"/>
  <c r="AP25" i="18"/>
  <c r="E59" i="18"/>
  <c r="E61" i="18" s="1"/>
  <c r="BE83" i="18"/>
  <c r="AQ70" i="18"/>
  <c r="AH70" i="18"/>
  <c r="BW69" i="18"/>
  <c r="BU94" i="18"/>
  <c r="CB61" i="18"/>
  <c r="BF8" i="18"/>
  <c r="BF12" i="18"/>
  <c r="AH37" i="18"/>
  <c r="AH39" i="18" s="1"/>
  <c r="AH40" i="18" s="1"/>
  <c r="AP45" i="18"/>
  <c r="AP49" i="18" s="1"/>
  <c r="AQ49" i="18" s="1"/>
  <c r="BF36" i="18"/>
  <c r="BG36" i="18" s="1"/>
  <c r="BF35" i="18"/>
  <c r="BG35" i="18" s="1"/>
  <c r="AX45" i="18"/>
  <c r="AH61" i="18"/>
  <c r="AH63" i="18" s="1"/>
  <c r="AH64" i="18" s="1"/>
  <c r="BF58" i="18"/>
  <c r="BF56" i="18"/>
  <c r="BF60" i="18"/>
  <c r="BG60" i="18" s="1"/>
  <c r="AH85" i="18"/>
  <c r="AH87" i="18" s="1"/>
  <c r="AX85" i="18"/>
  <c r="CJ8" i="18"/>
  <c r="CJ11" i="18"/>
  <c r="CK11" i="18" s="1"/>
  <c r="CJ10" i="18"/>
  <c r="CG8" i="18"/>
  <c r="CG9" i="18" s="1"/>
  <c r="CJ32" i="18"/>
  <c r="BX45" i="18"/>
  <c r="BY45" i="18" s="1"/>
  <c r="BX85" i="18"/>
  <c r="CB85" i="18"/>
  <c r="CC85" i="18" s="1"/>
  <c r="CB69" i="18"/>
  <c r="AI13" i="18"/>
  <c r="BL18" i="18"/>
  <c r="CG34" i="18"/>
  <c r="CG37" i="18" s="1"/>
  <c r="BU66" i="18"/>
  <c r="AA32" i="18"/>
  <c r="BC9" i="18"/>
  <c r="E83" i="18"/>
  <c r="I85" i="18"/>
  <c r="S15" i="18"/>
  <c r="S25" i="18" s="1"/>
  <c r="E91" i="18"/>
  <c r="BC33" i="18"/>
  <c r="AH23" i="18"/>
  <c r="AL48" i="18"/>
  <c r="AL43" i="18"/>
  <c r="AL96" i="18"/>
  <c r="AL95" i="18"/>
  <c r="AL92" i="18"/>
  <c r="AH94" i="18"/>
  <c r="BP20" i="18"/>
  <c r="BP18" i="18"/>
  <c r="BQ18" i="18" s="1"/>
  <c r="BQ52" i="18"/>
  <c r="BP70" i="18"/>
  <c r="BQ70" i="18" s="1"/>
  <c r="BP66" i="18"/>
  <c r="BL70" i="18"/>
  <c r="BM70" i="18" s="1"/>
  <c r="BP90" i="18"/>
  <c r="BP95" i="18"/>
  <c r="AI61" i="18"/>
  <c r="BM61" i="18"/>
  <c r="AB59" i="18"/>
  <c r="AC59" i="18" s="1"/>
  <c r="D67" i="18"/>
  <c r="H95" i="18"/>
  <c r="AB95" i="18" s="1"/>
  <c r="AU8" i="18"/>
  <c r="AU9" i="18" s="1"/>
  <c r="AY21" i="18"/>
  <c r="BF59" i="18"/>
  <c r="BG59" i="18" s="1"/>
  <c r="BY11" i="18"/>
  <c r="BY43" i="18"/>
  <c r="BT45" i="18"/>
  <c r="BT49" i="18" s="1"/>
  <c r="BU49" i="18" s="1"/>
  <c r="CJ80" i="18"/>
  <c r="AQ67" i="18"/>
  <c r="BX13" i="18"/>
  <c r="AT13" i="18"/>
  <c r="AU13" i="18" s="1"/>
  <c r="AL85" i="18"/>
  <c r="AL87" i="18" s="1"/>
  <c r="AL88" i="18" s="1"/>
  <c r="AM88" i="18" s="1"/>
  <c r="U67" i="18"/>
  <c r="U69" i="18" s="1"/>
  <c r="BF32" i="18"/>
  <c r="AU32" i="18"/>
  <c r="AU33" i="18" s="1"/>
  <c r="AY35" i="18"/>
  <c r="AX37" i="18"/>
  <c r="AQ91" i="18"/>
  <c r="AQ93" i="18" s="1"/>
  <c r="AP93" i="18"/>
  <c r="AP97" i="18" s="1"/>
  <c r="AQ97" i="18" s="1"/>
  <c r="AT93" i="18"/>
  <c r="AU93" i="18" s="1"/>
  <c r="AU91" i="18"/>
  <c r="BM12" i="18"/>
  <c r="BM13" i="18" s="1"/>
  <c r="CJ12" i="18"/>
  <c r="CC10" i="18"/>
  <c r="CB13" i="18"/>
  <c r="BL37" i="18"/>
  <c r="BL39" i="18" s="1"/>
  <c r="BL40" i="18" s="1"/>
  <c r="CJ34" i="18"/>
  <c r="BX37" i="18"/>
  <c r="CJ35" i="18"/>
  <c r="CK35" i="18" s="1"/>
  <c r="BY35" i="18"/>
  <c r="CB37" i="18"/>
  <c r="CC34" i="18"/>
  <c r="BU91" i="18"/>
  <c r="BU93" i="18" s="1"/>
  <c r="BT93" i="18"/>
  <c r="BT97" i="18" s="1"/>
  <c r="BU97" i="18" s="1"/>
  <c r="CJ84" i="18"/>
  <c r="CK84" i="18" s="1"/>
  <c r="BL85" i="18"/>
  <c r="BL87" i="18" s="1"/>
  <c r="BL88" i="18" s="1"/>
  <c r="BP85" i="18"/>
  <c r="BP87" i="18" s="1"/>
  <c r="CJ83" i="18"/>
  <c r="CK83" i="18" s="1"/>
  <c r="BQ83" i="18"/>
  <c r="BQ85" i="18" s="1"/>
  <c r="BY82" i="18"/>
  <c r="CJ82" i="18"/>
  <c r="CJ60" i="18"/>
  <c r="CK60" i="18" s="1"/>
  <c r="BL61" i="18"/>
  <c r="BL63" i="18" s="1"/>
  <c r="BP61" i="18"/>
  <c r="BP63" i="18" s="1"/>
  <c r="BQ60" i="18"/>
  <c r="BQ61" i="18" s="1"/>
  <c r="CJ59" i="18"/>
  <c r="CK59" i="18" s="1"/>
  <c r="BY59" i="18"/>
  <c r="CJ58" i="18"/>
  <c r="CC58" i="18"/>
  <c r="CG57" i="18"/>
  <c r="CG81" i="18"/>
  <c r="U43" i="18"/>
  <c r="U45" i="18" s="1"/>
  <c r="AX21" i="18"/>
  <c r="AT45" i="18"/>
  <c r="AU45" i="18" s="1"/>
  <c r="AL61" i="18"/>
  <c r="AL63" i="18" s="1"/>
  <c r="AT85" i="18"/>
  <c r="BX61" i="18"/>
  <c r="BX69" i="18"/>
  <c r="BY69" i="18" s="1"/>
  <c r="BC57" i="18"/>
  <c r="AL37" i="18"/>
  <c r="AL39" i="18" s="1"/>
  <c r="AX61" i="18"/>
  <c r="AY61" i="18" s="1"/>
  <c r="AX69" i="18"/>
  <c r="BP13" i="18"/>
  <c r="BP15" i="18" s="1"/>
  <c r="CB21" i="18"/>
  <c r="CB45" i="18"/>
  <c r="BX93" i="18"/>
  <c r="BY93" i="18" s="1"/>
  <c r="CI19" i="18"/>
  <c r="T93" i="18"/>
  <c r="AA43" i="18"/>
  <c r="AA19" i="18"/>
  <c r="E43" i="18"/>
  <c r="AA34" i="18"/>
  <c r="U37" i="18"/>
  <c r="D46" i="18"/>
  <c r="E46" i="18" s="1"/>
  <c r="H43" i="18"/>
  <c r="AB43" i="18" s="1"/>
  <c r="H42" i="18"/>
  <c r="H47" i="18"/>
  <c r="H90" i="18"/>
  <c r="AT61" i="18"/>
  <c r="AX93" i="18"/>
  <c r="BX21" i="18"/>
  <c r="BY21" i="18" s="1"/>
  <c r="O15" i="18"/>
  <c r="M18" i="18"/>
  <c r="N18" i="18" s="1"/>
  <c r="AA35" i="18"/>
  <c r="E35" i="18"/>
  <c r="BF91" i="18"/>
  <c r="AT37" i="18"/>
  <c r="AU37" i="18" s="1"/>
  <c r="AT69" i="18"/>
  <c r="AU69" i="18" s="1"/>
  <c r="H13" i="18"/>
  <c r="J32" i="18"/>
  <c r="F10" i="18"/>
  <c r="V8" i="18"/>
  <c r="U9" i="18"/>
  <c r="BE46" i="18"/>
  <c r="U64" i="18"/>
  <c r="AC24" i="18"/>
  <c r="AD24" i="18" s="1"/>
  <c r="M13" i="14"/>
  <c r="D37" i="18"/>
  <c r="D39" i="18" s="1"/>
  <c r="BP37" i="18"/>
  <c r="BP39" i="18" s="1"/>
  <c r="BP40" i="18" s="1"/>
  <c r="BQ40" i="18" s="1"/>
  <c r="D18" i="18"/>
  <c r="D23" i="18"/>
  <c r="H22" i="18"/>
  <c r="BP118" i="18" s="1"/>
  <c r="H18" i="18"/>
  <c r="D19" i="18"/>
  <c r="AY69" i="18"/>
  <c r="P85" i="18"/>
  <c r="T85" i="18"/>
  <c r="U85" i="18" s="1"/>
  <c r="AL13" i="18"/>
  <c r="S27" i="14"/>
  <c r="S23" i="14"/>
  <c r="J10" i="18"/>
  <c r="I13" i="18"/>
  <c r="Q9" i="18"/>
  <c r="R8" i="18"/>
  <c r="R9" i="18" s="1"/>
  <c r="E9" i="18"/>
  <c r="F8" i="18"/>
  <c r="BQ71" i="18"/>
  <c r="CJ71" i="18"/>
  <c r="D13" i="18"/>
  <c r="AX13" i="18"/>
  <c r="D85" i="18"/>
  <c r="D87" i="18" s="1"/>
  <c r="CJ46" i="18"/>
  <c r="BF71" i="18"/>
  <c r="D23" i="14"/>
  <c r="E70" i="18" l="1"/>
  <c r="CI43" i="18"/>
  <c r="I91" i="18"/>
  <c r="J44" i="18"/>
  <c r="AA90" i="18"/>
  <c r="E90" i="18"/>
  <c r="BK115" i="18"/>
  <c r="F68" i="18"/>
  <c r="CJ85" i="18"/>
  <c r="BU69" i="18"/>
  <c r="BK118" i="18"/>
  <c r="C93" i="18"/>
  <c r="C97" i="18" s="1"/>
  <c r="BK69" i="18"/>
  <c r="BK73" i="18" s="1"/>
  <c r="CI22" i="18"/>
  <c r="CK22" i="18" s="1"/>
  <c r="AG69" i="18"/>
  <c r="AG73" i="18" s="1"/>
  <c r="BE66" i="18"/>
  <c r="CI92" i="18"/>
  <c r="BK45" i="18"/>
  <c r="BK49" i="18" s="1"/>
  <c r="N91" i="18"/>
  <c r="AR19" i="18" s="1"/>
  <c r="AR43" i="18" s="1"/>
  <c r="AR67" i="18" s="1"/>
  <c r="AR91" i="18" s="1"/>
  <c r="BV19" i="18" s="1"/>
  <c r="BV43" i="18" s="1"/>
  <c r="BV67" i="18" s="1"/>
  <c r="BV91" i="18" s="1"/>
  <c r="BO21" i="18"/>
  <c r="BO25" i="18" s="1"/>
  <c r="AK69" i="18"/>
  <c r="AK73" i="18" s="1"/>
  <c r="BE67" i="18"/>
  <c r="BE68" i="18"/>
  <c r="BG68" i="18" s="1"/>
  <c r="AK93" i="18"/>
  <c r="AK97" i="18" s="1"/>
  <c r="CK92" i="18"/>
  <c r="CI44" i="18"/>
  <c r="CK44" i="18" s="1"/>
  <c r="J68" i="18"/>
  <c r="AA68" i="18"/>
  <c r="AC68" i="18" s="1"/>
  <c r="BO69" i="18"/>
  <c r="BO73" i="18" s="1"/>
  <c r="CI20" i="18"/>
  <c r="BE70" i="18"/>
  <c r="BO93" i="18"/>
  <c r="BO97" i="18" s="1"/>
  <c r="BK93" i="18"/>
  <c r="BK97" i="18" s="1"/>
  <c r="BE92" i="18"/>
  <c r="AG93" i="18"/>
  <c r="AG97" i="18" s="1"/>
  <c r="G45" i="18"/>
  <c r="G49" i="18" s="1"/>
  <c r="C45" i="18"/>
  <c r="C49" i="18" s="1"/>
  <c r="BE20" i="18"/>
  <c r="BG20" i="18" s="1"/>
  <c r="X82" i="23"/>
  <c r="Y81" i="23"/>
  <c r="X47" i="23"/>
  <c r="Y37" i="23"/>
  <c r="X38" i="23"/>
  <c r="Y15" i="23"/>
  <c r="X25" i="23"/>
  <c r="X16" i="23"/>
  <c r="R37" i="18"/>
  <c r="BL114" i="18"/>
  <c r="U21" i="18"/>
  <c r="U61" i="18"/>
  <c r="AJ24" i="18"/>
  <c r="P39" i="18"/>
  <c r="Q39" i="18" s="1"/>
  <c r="BV118" i="18"/>
  <c r="BF24" i="18"/>
  <c r="BG24" i="18" s="1"/>
  <c r="AM87" i="18"/>
  <c r="BL115" i="18"/>
  <c r="U63" i="18"/>
  <c r="R61" i="18"/>
  <c r="BV115" i="18"/>
  <c r="BP116" i="18"/>
  <c r="I95" i="18"/>
  <c r="BF85" i="18"/>
  <c r="BF87" i="18" s="1"/>
  <c r="BF88" i="18" s="1"/>
  <c r="BO115" i="18"/>
  <c r="BK119" i="18"/>
  <c r="AK21" i="18"/>
  <c r="AK25" i="18" s="1"/>
  <c r="BQ109" i="18"/>
  <c r="BL109" i="18"/>
  <c r="BP120" i="18"/>
  <c r="BQ120" i="18" s="1"/>
  <c r="H40" i="18"/>
  <c r="I40" i="18" s="1"/>
  <c r="AQ21" i="18"/>
  <c r="J92" i="18"/>
  <c r="AN20" i="18" s="1"/>
  <c r="AN44" i="18" s="1"/>
  <c r="AN68" i="18" s="1"/>
  <c r="BO118" i="18"/>
  <c r="BQ118" i="18" s="1"/>
  <c r="C21" i="18"/>
  <c r="C25" i="18" s="1"/>
  <c r="G93" i="18"/>
  <c r="G97" i="18" s="1"/>
  <c r="AG21" i="18"/>
  <c r="AG25" i="18" s="1"/>
  <c r="AA94" i="18"/>
  <c r="BE44" i="18"/>
  <c r="BG44" i="18" s="1"/>
  <c r="BK116" i="18"/>
  <c r="AA44" i="18"/>
  <c r="AC44" i="18" s="1"/>
  <c r="AD44" i="18" s="1"/>
  <c r="C69" i="18"/>
  <c r="C73" i="18" s="1"/>
  <c r="AA66" i="18"/>
  <c r="AA91" i="18"/>
  <c r="AK45" i="18"/>
  <c r="AK49" i="18" s="1"/>
  <c r="BE19" i="18"/>
  <c r="AG45" i="18"/>
  <c r="AG49" i="18" s="1"/>
  <c r="G69" i="18"/>
  <c r="G73" i="18" s="1"/>
  <c r="BO116" i="18"/>
  <c r="BQ116" i="18" s="1"/>
  <c r="BL119" i="18"/>
  <c r="P15" i="18"/>
  <c r="P25" i="18" s="1"/>
  <c r="BX109" i="18"/>
  <c r="BY109" i="18" s="1"/>
  <c r="BY111" i="18" s="1"/>
  <c r="BL118" i="18"/>
  <c r="CJ118" i="18" s="1"/>
  <c r="AB70" i="18"/>
  <c r="AC70" i="18" s="1"/>
  <c r="I23" i="18"/>
  <c r="J23" i="18" s="1"/>
  <c r="J47" i="18" s="1"/>
  <c r="J71" i="18" s="1"/>
  <c r="J95" i="18" s="1"/>
  <c r="AN23" i="18" s="1"/>
  <c r="AN47" i="18" s="1"/>
  <c r="AN71" i="18" s="1"/>
  <c r="AN95" i="18" s="1"/>
  <c r="BR23" i="18" s="1"/>
  <c r="BR47" i="18" s="1"/>
  <c r="BR71" i="18" s="1"/>
  <c r="BR95" i="18" s="1"/>
  <c r="BP119" i="18"/>
  <c r="G21" i="18"/>
  <c r="G25" i="18" s="1"/>
  <c r="BO114" i="18"/>
  <c r="CI71" i="18"/>
  <c r="CK71" i="18" s="1"/>
  <c r="BO119" i="18"/>
  <c r="BK114" i="18"/>
  <c r="CJ108" i="18"/>
  <c r="CK108" i="18" s="1"/>
  <c r="BM108" i="18"/>
  <c r="CI109" i="18"/>
  <c r="CJ106" i="18"/>
  <c r="BM106" i="18"/>
  <c r="I18" i="18"/>
  <c r="J18" i="18" s="1"/>
  <c r="BP114" i="18"/>
  <c r="T15" i="18"/>
  <c r="U15" i="18" s="1"/>
  <c r="V15" i="18" s="1"/>
  <c r="V39" i="18" s="1"/>
  <c r="CB109" i="18"/>
  <c r="CC109" i="18" s="1"/>
  <c r="CB117" i="18"/>
  <c r="BM115" i="18"/>
  <c r="CI115" i="18"/>
  <c r="BT117" i="18"/>
  <c r="BT121" i="18" s="1"/>
  <c r="BU121" i="18" s="1"/>
  <c r="BU114" i="18"/>
  <c r="BU117" i="18" s="1"/>
  <c r="BL116" i="18"/>
  <c r="CF109" i="18"/>
  <c r="CG106" i="18"/>
  <c r="CG109" i="18" s="1"/>
  <c r="BK112" i="18"/>
  <c r="BM112" i="18" s="1"/>
  <c r="H15" i="18"/>
  <c r="I15" i="18" s="1"/>
  <c r="J15" i="18" s="1"/>
  <c r="BP109" i="18"/>
  <c r="I19" i="18"/>
  <c r="J19" i="18" s="1"/>
  <c r="BP115" i="18"/>
  <c r="CJ115" i="18" s="1"/>
  <c r="CJ104" i="18"/>
  <c r="CK104" i="18" s="1"/>
  <c r="CK105" i="18" s="1"/>
  <c r="BM104" i="18"/>
  <c r="BM105" i="18" s="1"/>
  <c r="BY105" i="18"/>
  <c r="BW121" i="18"/>
  <c r="CJ107" i="18"/>
  <c r="CK107" i="18" s="1"/>
  <c r="BM107" i="18"/>
  <c r="CI118" i="18"/>
  <c r="BL120" i="18"/>
  <c r="CI69" i="18"/>
  <c r="M26" i="14"/>
  <c r="CK46" i="18"/>
  <c r="BE45" i="18"/>
  <c r="AC95" i="18"/>
  <c r="AB71" i="18"/>
  <c r="AC71" i="18" s="1"/>
  <c r="J60" i="18"/>
  <c r="J84" i="18" s="1"/>
  <c r="AN12" i="18" s="1"/>
  <c r="AN36" i="18" s="1"/>
  <c r="AN60" i="18" s="1"/>
  <c r="AN84" i="18" s="1"/>
  <c r="BR12" i="18" s="1"/>
  <c r="BR36" i="18" s="1"/>
  <c r="BR60" i="18" s="1"/>
  <c r="BR84" i="18" s="1"/>
  <c r="M22" i="14"/>
  <c r="AC34" i="18"/>
  <c r="AA18" i="18"/>
  <c r="AA21" i="18" s="1"/>
  <c r="I70" i="18"/>
  <c r="D93" i="18"/>
  <c r="D97" i="18" s="1"/>
  <c r="V37" i="18"/>
  <c r="AB66" i="18"/>
  <c r="CJ47" i="18"/>
  <c r="V58" i="18"/>
  <c r="I66" i="18"/>
  <c r="AI85" i="18"/>
  <c r="AB91" i="18"/>
  <c r="CJ19" i="18"/>
  <c r="S16" i="18"/>
  <c r="CJ43" i="18"/>
  <c r="CK43" i="18" s="1"/>
  <c r="AB85" i="18"/>
  <c r="AB87" i="18" s="1"/>
  <c r="AB88" i="18" s="1"/>
  <c r="M73" i="18"/>
  <c r="U49" i="18"/>
  <c r="BG83" i="18"/>
  <c r="CI47" i="18"/>
  <c r="E85" i="18"/>
  <c r="CJ23" i="18"/>
  <c r="BQ23" i="18"/>
  <c r="BF19" i="18"/>
  <c r="BG19" i="18" s="1"/>
  <c r="AH69" i="18"/>
  <c r="AI69" i="18" s="1"/>
  <c r="AX63" i="18"/>
  <c r="AX73" i="18" s="1"/>
  <c r="P24" i="14"/>
  <c r="P26" i="14"/>
  <c r="BF42" i="18"/>
  <c r="BG42" i="18" s="1"/>
  <c r="E37" i="18"/>
  <c r="E13" i="18"/>
  <c r="AQ69" i="18"/>
  <c r="I63" i="18"/>
  <c r="CJ18" i="18"/>
  <c r="BF61" i="18"/>
  <c r="BF63" i="18" s="1"/>
  <c r="AL21" i="18"/>
  <c r="AM21" i="18" s="1"/>
  <c r="F34" i="18"/>
  <c r="F58" i="18" s="1"/>
  <c r="P25" i="14"/>
  <c r="R32" i="18"/>
  <c r="E66" i="18"/>
  <c r="F13" i="18"/>
  <c r="BM39" i="18"/>
  <c r="P93" i="18"/>
  <c r="Q93" i="18" s="1"/>
  <c r="BF47" i="18"/>
  <c r="AB92" i="18"/>
  <c r="AQ25" i="18"/>
  <c r="CJ67" i="18"/>
  <c r="CK67" i="18" s="1"/>
  <c r="M21" i="18"/>
  <c r="I87" i="18"/>
  <c r="CB87" i="18"/>
  <c r="CC87" i="18" s="1"/>
  <c r="CC97" i="18" s="1"/>
  <c r="BL69" i="18"/>
  <c r="BM69" i="18" s="1"/>
  <c r="AB37" i="18"/>
  <c r="AB13" i="18"/>
  <c r="AB15" i="18" s="1"/>
  <c r="AB16" i="18" s="1"/>
  <c r="AB94" i="18"/>
  <c r="AC94" i="18" s="1"/>
  <c r="BF37" i="18"/>
  <c r="AM47" i="18"/>
  <c r="AV11" i="18"/>
  <c r="AV35" i="18" s="1"/>
  <c r="AV37" i="18" s="1"/>
  <c r="R85" i="18"/>
  <c r="AT15" i="18"/>
  <c r="BF67" i="18"/>
  <c r="BG67" i="18" s="1"/>
  <c r="AT39" i="18"/>
  <c r="AU39" i="18" s="1"/>
  <c r="Q21" i="18"/>
  <c r="R21" i="18" s="1"/>
  <c r="R45" i="18" s="1"/>
  <c r="R69" i="18" s="1"/>
  <c r="CI23" i="18"/>
  <c r="F36" i="18"/>
  <c r="F60" i="18" s="1"/>
  <c r="F84" i="18" s="1"/>
  <c r="AJ12" i="18" s="1"/>
  <c r="AJ36" i="18" s="1"/>
  <c r="AJ60" i="18" s="1"/>
  <c r="AJ84" i="18" s="1"/>
  <c r="BN12" i="18" s="1"/>
  <c r="BN36" i="18" s="1"/>
  <c r="BN60" i="18" s="1"/>
  <c r="BN84" i="18" s="1"/>
  <c r="I71" i="18"/>
  <c r="AI66" i="18"/>
  <c r="BF66" i="18"/>
  <c r="BG66" i="18" s="1"/>
  <c r="AI19" i="18"/>
  <c r="AH21" i="18"/>
  <c r="AH25" i="18" s="1"/>
  <c r="M25" i="14"/>
  <c r="CJ70" i="18"/>
  <c r="CK70" i="18" s="1"/>
  <c r="AD48" i="18"/>
  <c r="AD72" i="18" s="1"/>
  <c r="AD96" i="18" s="1"/>
  <c r="BQ47" i="18"/>
  <c r="AC12" i="18"/>
  <c r="AD12" i="18" s="1"/>
  <c r="AD36" i="18" s="1"/>
  <c r="AD60" i="18" s="1"/>
  <c r="AD84" i="18" s="1"/>
  <c r="CI95" i="18"/>
  <c r="AI46" i="18"/>
  <c r="BF46" i="18"/>
  <c r="BG46" i="18" s="1"/>
  <c r="AH93" i="18"/>
  <c r="AH97" i="18" s="1"/>
  <c r="CJ42" i="18"/>
  <c r="BL45" i="18"/>
  <c r="BM45" i="18" s="1"/>
  <c r="BE47" i="18"/>
  <c r="I39" i="18"/>
  <c r="AI22" i="18"/>
  <c r="BF22" i="18"/>
  <c r="P63" i="18"/>
  <c r="Q61" i="18"/>
  <c r="T49" i="18"/>
  <c r="T40" i="18"/>
  <c r="U40" i="18" s="1"/>
  <c r="BQ42" i="18"/>
  <c r="BP45" i="18"/>
  <c r="BP49" i="18" s="1"/>
  <c r="BE95" i="18"/>
  <c r="H73" i="18"/>
  <c r="P49" i="18"/>
  <c r="Q49" i="18" s="1"/>
  <c r="P40" i="18"/>
  <c r="Q40" i="18" s="1"/>
  <c r="I13" i="14"/>
  <c r="T21" i="14"/>
  <c r="P22" i="14"/>
  <c r="AC32" i="18"/>
  <c r="AC33" i="18" s="1"/>
  <c r="I43" i="18"/>
  <c r="BQ94" i="18"/>
  <c r="CJ94" i="18"/>
  <c r="BQ39" i="18"/>
  <c r="BM40" i="18"/>
  <c r="F10" i="14"/>
  <c r="F11" i="14" s="1"/>
  <c r="BL21" i="18"/>
  <c r="BL25" i="18" s="1"/>
  <c r="BM18" i="18"/>
  <c r="AX87" i="18"/>
  <c r="AY85" i="18"/>
  <c r="BG12" i="18"/>
  <c r="BF13" i="18"/>
  <c r="BF15" i="18" s="1"/>
  <c r="BF16" i="18" s="1"/>
  <c r="BM96" i="18"/>
  <c r="CJ96" i="18"/>
  <c r="CK96" i="18" s="1"/>
  <c r="CI18" i="18"/>
  <c r="CI21" i="18" s="1"/>
  <c r="BE71" i="18"/>
  <c r="BG71" i="18" s="1"/>
  <c r="AM71" i="18"/>
  <c r="AJ48" i="18"/>
  <c r="AJ72" i="18" s="1"/>
  <c r="AJ96" i="18" s="1"/>
  <c r="BN24" i="18" s="1"/>
  <c r="BN48" i="18" s="1"/>
  <c r="BN72" i="18" s="1"/>
  <c r="BN96" i="18" s="1"/>
  <c r="CJ37" i="18"/>
  <c r="CJ39" i="18" s="1"/>
  <c r="CJ40" i="18" s="1"/>
  <c r="BX87" i="18"/>
  <c r="BY85" i="18"/>
  <c r="AH88" i="18"/>
  <c r="AI88" i="18" s="1"/>
  <c r="AI87" i="18"/>
  <c r="BW73" i="18"/>
  <c r="AM67" i="18"/>
  <c r="AL69" i="18"/>
  <c r="CI93" i="18"/>
  <c r="CB63" i="18"/>
  <c r="CC61" i="18"/>
  <c r="AI70" i="18"/>
  <c r="BF70" i="18"/>
  <c r="BG70" i="18" s="1"/>
  <c r="CJ91" i="18"/>
  <c r="CK91" i="18" s="1"/>
  <c r="BM91" i="18"/>
  <c r="BL93" i="18"/>
  <c r="BM93" i="18" s="1"/>
  <c r="BM24" i="18"/>
  <c r="CJ24" i="18"/>
  <c r="CK24" i="18" s="1"/>
  <c r="AI43" i="18"/>
  <c r="AH45" i="18"/>
  <c r="BF72" i="18"/>
  <c r="BG72" i="18" s="1"/>
  <c r="F35" i="18"/>
  <c r="F59" i="18" s="1"/>
  <c r="F83" i="18" s="1"/>
  <c r="AJ11" i="18" s="1"/>
  <c r="AJ35" i="18" s="1"/>
  <c r="AJ59" i="18" s="1"/>
  <c r="AJ83" i="18" s="1"/>
  <c r="BN11" i="18" s="1"/>
  <c r="BN35" i="18" s="1"/>
  <c r="BN59" i="18" s="1"/>
  <c r="BN83" i="18" s="1"/>
  <c r="AT87" i="18"/>
  <c r="AU85" i="18"/>
  <c r="BX15" i="18"/>
  <c r="BY13" i="18"/>
  <c r="BQ20" i="18"/>
  <c r="CJ20" i="18"/>
  <c r="CK20" i="18" s="1"/>
  <c r="BE90" i="18"/>
  <c r="AI23" i="18"/>
  <c r="BF23" i="18"/>
  <c r="U73" i="18"/>
  <c r="BP16" i="18"/>
  <c r="BQ16" i="18" s="1"/>
  <c r="BQ15" i="18"/>
  <c r="AL40" i="18"/>
  <c r="AM40" i="18" s="1"/>
  <c r="AM39" i="18"/>
  <c r="BX63" i="18"/>
  <c r="BY61" i="18"/>
  <c r="CJ61" i="18"/>
  <c r="CJ63" i="18" s="1"/>
  <c r="BP88" i="18"/>
  <c r="BQ88" i="18" s="1"/>
  <c r="BQ87" i="18"/>
  <c r="CB39" i="18"/>
  <c r="CC37" i="18"/>
  <c r="BX39" i="18"/>
  <c r="BY37" i="18"/>
  <c r="CB15" i="18"/>
  <c r="CC13" i="18"/>
  <c r="D69" i="18"/>
  <c r="AB67" i="18"/>
  <c r="AC67" i="18" s="1"/>
  <c r="E67" i="18"/>
  <c r="BQ72" i="18"/>
  <c r="CJ72" i="18"/>
  <c r="CK72" i="18" s="1"/>
  <c r="AM92" i="18"/>
  <c r="BF92" i="18"/>
  <c r="AL93" i="18"/>
  <c r="BE91" i="18"/>
  <c r="BG91" i="18" s="1"/>
  <c r="BF48" i="18"/>
  <c r="BG48" i="18" s="1"/>
  <c r="AM48" i="18"/>
  <c r="BE22" i="18"/>
  <c r="AN48" i="18"/>
  <c r="AN72" i="18" s="1"/>
  <c r="AN96" i="18" s="1"/>
  <c r="BR24" i="18" s="1"/>
  <c r="BR48" i="18" s="1"/>
  <c r="BR72" i="18" s="1"/>
  <c r="BR96" i="18" s="1"/>
  <c r="AB61" i="18"/>
  <c r="AB63" i="18" s="1"/>
  <c r="BM15" i="18"/>
  <c r="Y8" i="18"/>
  <c r="AA8" i="18"/>
  <c r="BE82" i="18"/>
  <c r="BE8" i="18"/>
  <c r="BE10" i="18"/>
  <c r="Y82" i="18"/>
  <c r="AA82" i="18"/>
  <c r="CI8" i="18"/>
  <c r="Y34" i="18"/>
  <c r="Y37" i="18" s="1"/>
  <c r="CI56" i="18"/>
  <c r="BE23" i="18"/>
  <c r="BP64" i="18"/>
  <c r="BQ64" i="18" s="1"/>
  <c r="BQ63" i="18"/>
  <c r="CJ95" i="18"/>
  <c r="CK95" i="18" s="1"/>
  <c r="BQ95" i="18"/>
  <c r="CJ66" i="18"/>
  <c r="BQ66" i="18"/>
  <c r="BP69" i="18"/>
  <c r="BF95" i="18"/>
  <c r="AM95" i="18"/>
  <c r="Y58" i="18"/>
  <c r="Y61" i="18" s="1"/>
  <c r="CI32" i="18"/>
  <c r="BE34" i="18"/>
  <c r="Y32" i="18"/>
  <c r="BE32" i="18"/>
  <c r="CI34" i="18"/>
  <c r="BE80" i="18"/>
  <c r="CI82" i="18"/>
  <c r="M10" i="14"/>
  <c r="M11" i="14" s="1"/>
  <c r="T87" i="18"/>
  <c r="U87" i="18" s="1"/>
  <c r="U97" i="18" s="1"/>
  <c r="T26" i="14"/>
  <c r="CG33" i="18"/>
  <c r="BP21" i="18"/>
  <c r="BP25" i="18" s="1"/>
  <c r="BC81" i="18"/>
  <c r="AL64" i="18"/>
  <c r="AM64" i="18" s="1"/>
  <c r="AM63" i="18"/>
  <c r="BL64" i="18"/>
  <c r="BM64" i="18" s="1"/>
  <c r="BM63" i="18"/>
  <c r="CJ87" i="18"/>
  <c r="CK12" i="18"/>
  <c r="CJ13" i="18"/>
  <c r="CJ15" i="18" s="1"/>
  <c r="AX39" i="18"/>
  <c r="AY37" i="18"/>
  <c r="AA58" i="18"/>
  <c r="BQ90" i="18"/>
  <c r="CJ90" i="18"/>
  <c r="BP93" i="18"/>
  <c r="AI94" i="18"/>
  <c r="BF94" i="18"/>
  <c r="BG94" i="18" s="1"/>
  <c r="AM96" i="18"/>
  <c r="BF96" i="18"/>
  <c r="BG96" i="18" s="1"/>
  <c r="BF43" i="18"/>
  <c r="BG43" i="18" s="1"/>
  <c r="AL45" i="18"/>
  <c r="AM43" i="18"/>
  <c r="BE18" i="18"/>
  <c r="AN92" i="18"/>
  <c r="BR20" i="18" s="1"/>
  <c r="BR44" i="18" s="1"/>
  <c r="BR68" i="18" s="1"/>
  <c r="BR92" i="18" s="1"/>
  <c r="AM23" i="18"/>
  <c r="V43" i="18"/>
  <c r="V67" i="18" s="1"/>
  <c r="V91" i="18" s="1"/>
  <c r="AZ19" i="18" s="1"/>
  <c r="AZ43" i="18" s="1"/>
  <c r="AZ67" i="18" s="1"/>
  <c r="AZ91" i="18" s="1"/>
  <c r="CD19" i="18" s="1"/>
  <c r="CD43" i="18" s="1"/>
  <c r="CD67" i="18" s="1"/>
  <c r="CD91" i="18" s="1"/>
  <c r="Y56" i="18"/>
  <c r="AA56" i="18"/>
  <c r="BE56" i="18"/>
  <c r="CI58" i="18"/>
  <c r="Y80" i="18"/>
  <c r="AA80" i="18"/>
  <c r="AA10" i="18"/>
  <c r="Y10" i="18"/>
  <c r="BE58" i="18"/>
  <c r="CI80" i="18"/>
  <c r="CI10" i="18"/>
  <c r="V21" i="18"/>
  <c r="CK19" i="18"/>
  <c r="CI42" i="18"/>
  <c r="H93" i="18"/>
  <c r="I90" i="18"/>
  <c r="AB90" i="18"/>
  <c r="AC90" i="18" s="1"/>
  <c r="AA42" i="18"/>
  <c r="E42" i="18"/>
  <c r="M97" i="18"/>
  <c r="I47" i="18"/>
  <c r="AB47" i="18"/>
  <c r="AC47" i="18" s="1"/>
  <c r="AB46" i="18"/>
  <c r="AC46" i="18" s="1"/>
  <c r="AT63" i="18"/>
  <c r="AU63" i="18" s="1"/>
  <c r="AU61" i="18"/>
  <c r="H45" i="18"/>
  <c r="H49" i="18" s="1"/>
  <c r="I42" i="18"/>
  <c r="J42" i="18" s="1"/>
  <c r="J66" i="18" s="1"/>
  <c r="AB42" i="18"/>
  <c r="AI63" i="18"/>
  <c r="AC43" i="18"/>
  <c r="AC35" i="18"/>
  <c r="AD35" i="18" s="1"/>
  <c r="AD59" i="18" s="1"/>
  <c r="AD83" i="18" s="1"/>
  <c r="BH11" i="18" s="1"/>
  <c r="BH35" i="18" s="1"/>
  <c r="BH59" i="18" s="1"/>
  <c r="BH83" i="18" s="1"/>
  <c r="CL11" i="18" s="1"/>
  <c r="CL35" i="18" s="1"/>
  <c r="CL59" i="18" s="1"/>
  <c r="CL83" i="18" s="1"/>
  <c r="AA37" i="18"/>
  <c r="AA39" i="18" s="1"/>
  <c r="BM87" i="18"/>
  <c r="E39" i="18"/>
  <c r="O16" i="18"/>
  <c r="O25" i="18"/>
  <c r="J21" i="18"/>
  <c r="P87" i="18"/>
  <c r="Q85" i="18"/>
  <c r="AB18" i="18"/>
  <c r="D21" i="18"/>
  <c r="E18" i="18"/>
  <c r="F18" i="18" s="1"/>
  <c r="D40" i="18"/>
  <c r="U10" i="14"/>
  <c r="D49" i="18"/>
  <c r="V9" i="18"/>
  <c r="V32" i="18"/>
  <c r="J56" i="18"/>
  <c r="J33" i="18"/>
  <c r="AL15" i="18"/>
  <c r="BF39" i="18"/>
  <c r="AB19" i="18"/>
  <c r="AC19" i="18" s="1"/>
  <c r="AD19" i="18" s="1"/>
  <c r="E19" i="18"/>
  <c r="F19" i="18" s="1"/>
  <c r="F43" i="18" s="1"/>
  <c r="H21" i="18"/>
  <c r="AI39" i="18"/>
  <c r="AB22" i="18"/>
  <c r="I22" i="18"/>
  <c r="J22" i="18" s="1"/>
  <c r="J46" i="18" s="1"/>
  <c r="J70" i="18" s="1"/>
  <c r="J94" i="18" s="1"/>
  <c r="AN22" i="18" s="1"/>
  <c r="AN46" i="18" s="1"/>
  <c r="AN70" i="18" s="1"/>
  <c r="AN94" i="18" s="1"/>
  <c r="BR22" i="18" s="1"/>
  <c r="BR46" i="18" s="1"/>
  <c r="BR70" i="18" s="1"/>
  <c r="BR94" i="18" s="1"/>
  <c r="AB23" i="18"/>
  <c r="AC23" i="18" s="1"/>
  <c r="AD23" i="18" s="1"/>
  <c r="E23" i="18"/>
  <c r="F23" i="18" s="1"/>
  <c r="F47" i="18" s="1"/>
  <c r="F71" i="18" s="1"/>
  <c r="F95" i="18" s="1"/>
  <c r="AJ23" i="18" s="1"/>
  <c r="AJ47" i="18" s="1"/>
  <c r="AJ71" i="18" s="1"/>
  <c r="AJ95" i="18" s="1"/>
  <c r="BN23" i="18" s="1"/>
  <c r="BN47" i="18" s="1"/>
  <c r="BN71" i="18" s="1"/>
  <c r="BN95" i="18" s="1"/>
  <c r="AA22" i="18"/>
  <c r="E22" i="18"/>
  <c r="F22" i="18" s="1"/>
  <c r="F46" i="18" s="1"/>
  <c r="F70" i="18" s="1"/>
  <c r="F94" i="18" s="1"/>
  <c r="AJ22" i="18" s="1"/>
  <c r="AJ46" i="18" s="1"/>
  <c r="AJ70" i="18" s="1"/>
  <c r="AJ94" i="18" s="1"/>
  <c r="BN22" i="18" s="1"/>
  <c r="BN46" i="18" s="1"/>
  <c r="BN70" i="18" s="1"/>
  <c r="BN94" i="18" s="1"/>
  <c r="R13" i="18"/>
  <c r="V82" i="18"/>
  <c r="V61" i="18"/>
  <c r="J34" i="18"/>
  <c r="J13" i="18"/>
  <c r="D88" i="18"/>
  <c r="E87" i="18"/>
  <c r="AX15" i="18"/>
  <c r="AY13" i="18"/>
  <c r="F9" i="18"/>
  <c r="F32" i="18"/>
  <c r="D15" i="18"/>
  <c r="BL111" i="18" s="1"/>
  <c r="BM111" i="18" s="1"/>
  <c r="BF69" i="18"/>
  <c r="N42" i="18"/>
  <c r="N21" i="18"/>
  <c r="R33" i="18"/>
  <c r="R56" i="18"/>
  <c r="AV59" i="18"/>
  <c r="BZ10" i="18"/>
  <c r="CJ119" i="18" l="1"/>
  <c r="AC91" i="18"/>
  <c r="AC66" i="18"/>
  <c r="AC69" i="18" s="1"/>
  <c r="I69" i="18"/>
  <c r="I73" i="18"/>
  <c r="AD68" i="18"/>
  <c r="AC18" i="18"/>
  <c r="AT40" i="18"/>
  <c r="AU40" i="18" s="1"/>
  <c r="AA69" i="18"/>
  <c r="BE69" i="18"/>
  <c r="Z37" i="23"/>
  <c r="Y47" i="23"/>
  <c r="Y38" i="23"/>
  <c r="Z15" i="23"/>
  <c r="Y25" i="23"/>
  <c r="Y16" i="23"/>
  <c r="Z81" i="23"/>
  <c r="Y82" i="23"/>
  <c r="AH73" i="18"/>
  <c r="CJ114" i="18"/>
  <c r="J43" i="18"/>
  <c r="J67" i="18" s="1"/>
  <c r="J91" i="18" s="1"/>
  <c r="AN19" i="18" s="1"/>
  <c r="AN43" i="18" s="1"/>
  <c r="AN67" i="18" s="1"/>
  <c r="AN91" i="18" s="1"/>
  <c r="BR19" i="18" s="1"/>
  <c r="BR43" i="18" s="1"/>
  <c r="BR67" i="18" s="1"/>
  <c r="BR91" i="18" s="1"/>
  <c r="BH24" i="18"/>
  <c r="V63" i="18"/>
  <c r="F24" i="14"/>
  <c r="BL117" i="18"/>
  <c r="T25" i="18"/>
  <c r="F67" i="18"/>
  <c r="F91" i="18" s="1"/>
  <c r="AJ19" i="18" s="1"/>
  <c r="AJ43" i="18" s="1"/>
  <c r="AJ67" i="18" s="1"/>
  <c r="AJ91" i="18" s="1"/>
  <c r="BN19" i="18" s="1"/>
  <c r="BN43" i="18" s="1"/>
  <c r="BN67" i="18" s="1"/>
  <c r="BN91" i="18" s="1"/>
  <c r="J39" i="18"/>
  <c r="J63" i="18" s="1"/>
  <c r="J87" i="18" s="1"/>
  <c r="BG47" i="18"/>
  <c r="AT49" i="18"/>
  <c r="BM118" i="18"/>
  <c r="I21" i="14"/>
  <c r="CK118" i="18"/>
  <c r="BM119" i="18"/>
  <c r="CI116" i="18"/>
  <c r="BP117" i="18"/>
  <c r="CJ120" i="18"/>
  <c r="CK120" i="18" s="1"/>
  <c r="BM120" i="18"/>
  <c r="BQ115" i="18"/>
  <c r="T16" i="18"/>
  <c r="U16" i="18" s="1"/>
  <c r="V16" i="18" s="1"/>
  <c r="CB111" i="18"/>
  <c r="CC111" i="18" s="1"/>
  <c r="CC121" i="18" s="1"/>
  <c r="BM109" i="18"/>
  <c r="BM114" i="18"/>
  <c r="CI114" i="18"/>
  <c r="BK117" i="18"/>
  <c r="BX111" i="18"/>
  <c r="P16" i="18"/>
  <c r="CJ116" i="18"/>
  <c r="BM116" i="18"/>
  <c r="CK115" i="18"/>
  <c r="CJ109" i="18"/>
  <c r="CJ111" i="18" s="1"/>
  <c r="CK106" i="18"/>
  <c r="BQ114" i="18"/>
  <c r="BO117" i="18"/>
  <c r="Q15" i="18"/>
  <c r="R15" i="18" s="1"/>
  <c r="BX117" i="18"/>
  <c r="BY117" i="18" s="1"/>
  <c r="H16" i="18"/>
  <c r="I16" i="18" s="1"/>
  <c r="J16" i="18" s="1"/>
  <c r="BP111" i="18"/>
  <c r="BQ111" i="18" s="1"/>
  <c r="CI111" i="18"/>
  <c r="CI112" i="18" s="1"/>
  <c r="BQ119" i="18"/>
  <c r="CI119" i="18"/>
  <c r="CK119" i="18" s="1"/>
  <c r="AD47" i="18"/>
  <c r="AD71" i="18" s="1"/>
  <c r="AD95" i="18" s="1"/>
  <c r="CK23" i="18"/>
  <c r="CK18" i="18"/>
  <c r="CK21" i="18" s="1"/>
  <c r="AC37" i="18"/>
  <c r="BH48" i="18"/>
  <c r="BH72" i="18" s="1"/>
  <c r="BH96" i="18" s="1"/>
  <c r="CL24" i="18" s="1"/>
  <c r="CL48" i="18" s="1"/>
  <c r="CL72" i="18" s="1"/>
  <c r="CL96" i="18" s="1"/>
  <c r="CK47" i="18"/>
  <c r="AX64" i="18"/>
  <c r="AY64" i="18" s="1"/>
  <c r="T25" i="14"/>
  <c r="BF45" i="18"/>
  <c r="BF49" i="18" s="1"/>
  <c r="AV13" i="18"/>
  <c r="AY63" i="18"/>
  <c r="AY73" i="18" s="1"/>
  <c r="CJ45" i="18"/>
  <c r="R93" i="18"/>
  <c r="AV21" i="18" s="1"/>
  <c r="AV45" i="18" s="1"/>
  <c r="AV69" i="18" s="1"/>
  <c r="AV93" i="18" s="1"/>
  <c r="BZ21" i="18" s="1"/>
  <c r="BZ45" i="18" s="1"/>
  <c r="BZ69" i="18" s="1"/>
  <c r="BZ93" i="18" s="1"/>
  <c r="BL49" i="18"/>
  <c r="BM49" i="18" s="1"/>
  <c r="AB39" i="18"/>
  <c r="AC39" i="18" s="1"/>
  <c r="BG95" i="18"/>
  <c r="BG22" i="18"/>
  <c r="BF21" i="18"/>
  <c r="BF25" i="18" s="1"/>
  <c r="BL73" i="18"/>
  <c r="BM73" i="18" s="1"/>
  <c r="U25" i="18"/>
  <c r="CB97" i="18"/>
  <c r="CB88" i="18"/>
  <c r="CC88" i="18" s="1"/>
  <c r="F42" i="18"/>
  <c r="F66" i="18" s="1"/>
  <c r="F90" i="18" s="1"/>
  <c r="AJ18" i="18" s="1"/>
  <c r="AJ42" i="18" s="1"/>
  <c r="AJ66" i="18" s="1"/>
  <c r="AJ90" i="18" s="1"/>
  <c r="BN18" i="18" s="1"/>
  <c r="BN42" i="18" s="1"/>
  <c r="BN66" i="18" s="1"/>
  <c r="BN90" i="18" s="1"/>
  <c r="BG45" i="18"/>
  <c r="T88" i="18"/>
  <c r="U88" i="18" s="1"/>
  <c r="AU15" i="18"/>
  <c r="AT16" i="18"/>
  <c r="AU16" i="18" s="1"/>
  <c r="AT25" i="18"/>
  <c r="AU25" i="18" s="1"/>
  <c r="BH12" i="18"/>
  <c r="BH36" i="18" s="1"/>
  <c r="BH60" i="18" s="1"/>
  <c r="BH84" i="18" s="1"/>
  <c r="CL12" i="18" s="1"/>
  <c r="CL36" i="18" s="1"/>
  <c r="CL60" i="18" s="1"/>
  <c r="CL84" i="18" s="1"/>
  <c r="P23" i="14"/>
  <c r="U13" i="14"/>
  <c r="F14" i="14"/>
  <c r="U14" i="14"/>
  <c r="F12" i="14"/>
  <c r="U12" i="14"/>
  <c r="P64" i="18"/>
  <c r="Q64" i="18" s="1"/>
  <c r="Q63" i="18"/>
  <c r="P73" i="18"/>
  <c r="Q73" i="18" s="1"/>
  <c r="I12" i="14"/>
  <c r="P20" i="14"/>
  <c r="M14" i="14"/>
  <c r="P13" i="14"/>
  <c r="P14" i="14"/>
  <c r="P10" i="14"/>
  <c r="P11" i="14" s="1"/>
  <c r="T13" i="14"/>
  <c r="M12" i="14"/>
  <c r="M24" i="14"/>
  <c r="P21" i="14"/>
  <c r="P12" i="14"/>
  <c r="M21" i="14"/>
  <c r="I14" i="14"/>
  <c r="I25" i="14"/>
  <c r="F13" i="14"/>
  <c r="BG32" i="18"/>
  <c r="BG33" i="18" s="1"/>
  <c r="T10" i="14"/>
  <c r="AC8" i="18"/>
  <c r="AD8" i="18" s="1"/>
  <c r="E63" i="18"/>
  <c r="AU49" i="18"/>
  <c r="BM21" i="18"/>
  <c r="BF73" i="18"/>
  <c r="CJ49" i="18"/>
  <c r="AB64" i="18"/>
  <c r="F37" i="18"/>
  <c r="AB69" i="18"/>
  <c r="AB73" i="18" s="1"/>
  <c r="AD43" i="18"/>
  <c r="AD67" i="18" s="1"/>
  <c r="AD91" i="18" s="1"/>
  <c r="BH19" i="18" s="1"/>
  <c r="BH43" i="18" s="1"/>
  <c r="BH67" i="18" s="1"/>
  <c r="BH91" i="18" s="1"/>
  <c r="CL19" i="18" s="1"/>
  <c r="CL43" i="18" s="1"/>
  <c r="CL67" i="18" s="1"/>
  <c r="CL91" i="18" s="1"/>
  <c r="V87" i="18"/>
  <c r="AH49" i="18"/>
  <c r="AI49" i="18" s="1"/>
  <c r="AI45" i="18"/>
  <c r="AI15" i="18"/>
  <c r="BY87" i="18"/>
  <c r="BX88" i="18"/>
  <c r="BY88" i="18" s="1"/>
  <c r="BX97" i="18"/>
  <c r="BY97" i="18" s="1"/>
  <c r="AX88" i="18"/>
  <c r="AY88" i="18" s="1"/>
  <c r="AY87" i="18"/>
  <c r="AY97" i="18" s="1"/>
  <c r="CB73" i="18"/>
  <c r="CC63" i="18"/>
  <c r="CC73" i="18" s="1"/>
  <c r="CB64" i="18"/>
  <c r="CC64" i="18" s="1"/>
  <c r="J90" i="18"/>
  <c r="AN18" i="18" s="1"/>
  <c r="AN42" i="18" s="1"/>
  <c r="AN66" i="18" s="1"/>
  <c r="AN90" i="18" s="1"/>
  <c r="BR18" i="18" s="1"/>
  <c r="BR42" i="18" s="1"/>
  <c r="BR66" i="18" s="1"/>
  <c r="BR90" i="18" s="1"/>
  <c r="T97" i="18"/>
  <c r="BQ21" i="18"/>
  <c r="BL97" i="18"/>
  <c r="BM97" i="18" s="1"/>
  <c r="AM69" i="18"/>
  <c r="AL73" i="18"/>
  <c r="AM73" i="18" s="1"/>
  <c r="AX97" i="18"/>
  <c r="BE61" i="18"/>
  <c r="BG61" i="18" s="1"/>
  <c r="BG58" i="18"/>
  <c r="Z10" i="18"/>
  <c r="Y13" i="18"/>
  <c r="BG56" i="18"/>
  <c r="BG57" i="18" s="1"/>
  <c r="Y57" i="18"/>
  <c r="CJ93" i="18"/>
  <c r="CJ97" i="18" s="1"/>
  <c r="CK90" i="18"/>
  <c r="CK93" i="18" s="1"/>
  <c r="CJ16" i="18"/>
  <c r="BG80" i="18"/>
  <c r="BG81" i="18" s="1"/>
  <c r="BG34" i="18"/>
  <c r="BE37" i="18"/>
  <c r="BG37" i="18" s="1"/>
  <c r="CK32" i="18"/>
  <c r="CK33" i="18" s="1"/>
  <c r="CK8" i="18"/>
  <c r="CK9" i="18" s="1"/>
  <c r="AA85" i="18"/>
  <c r="AC85" i="18" s="1"/>
  <c r="AC82" i="18"/>
  <c r="D73" i="18"/>
  <c r="E73" i="18" s="1"/>
  <c r="E69" i="18"/>
  <c r="CB49" i="18"/>
  <c r="CB40" i="18"/>
  <c r="CC40" i="18" s="1"/>
  <c r="CC39" i="18"/>
  <c r="CC49" i="18" s="1"/>
  <c r="CJ64" i="18"/>
  <c r="BG23" i="18"/>
  <c r="AI93" i="18"/>
  <c r="AA45" i="18"/>
  <c r="AA49" i="18" s="1"/>
  <c r="AC42" i="18"/>
  <c r="AC45" i="18" s="1"/>
  <c r="CK10" i="18"/>
  <c r="CI13" i="18"/>
  <c r="CK13" i="18" s="1"/>
  <c r="AC10" i="18"/>
  <c r="AD10" i="18" s="1"/>
  <c r="AD34" i="18" s="1"/>
  <c r="AA13" i="18"/>
  <c r="AC80" i="18"/>
  <c r="AC81" i="18" s="1"/>
  <c r="BE21" i="18"/>
  <c r="BG18" i="18"/>
  <c r="BG21" i="18" s="1"/>
  <c r="Y33" i="18"/>
  <c r="CK66" i="18"/>
  <c r="CK69" i="18" s="1"/>
  <c r="CJ69" i="18"/>
  <c r="CJ73" i="18" s="1"/>
  <c r="CK80" i="18"/>
  <c r="CK81" i="18" s="1"/>
  <c r="CK56" i="18"/>
  <c r="CK57" i="18" s="1"/>
  <c r="Y85" i="18"/>
  <c r="BG8" i="18"/>
  <c r="BG9" i="18" s="1"/>
  <c r="BE85" i="18"/>
  <c r="BG85" i="18" s="1"/>
  <c r="BG82" i="18"/>
  <c r="BM16" i="18"/>
  <c r="AL97" i="18"/>
  <c r="AM97" i="18" s="1"/>
  <c r="AM93" i="18"/>
  <c r="BY39" i="18"/>
  <c r="BX40" i="18"/>
  <c r="BY40" i="18" s="1"/>
  <c r="BX49" i="18"/>
  <c r="BY49" i="18" s="1"/>
  <c r="AU87" i="18"/>
  <c r="AT97" i="18"/>
  <c r="AU97" i="18" s="1"/>
  <c r="AT88" i="18"/>
  <c r="AU88" i="18" s="1"/>
  <c r="CJ21" i="18"/>
  <c r="CJ25" i="18" s="1"/>
  <c r="Y81" i="18"/>
  <c r="CI61" i="18"/>
  <c r="CK61" i="18" s="1"/>
  <c r="CK58" i="18"/>
  <c r="AC56" i="18"/>
  <c r="AC57" i="18" s="1"/>
  <c r="AI21" i="18"/>
  <c r="AL49" i="18"/>
  <c r="AM49" i="18" s="1"/>
  <c r="AM45" i="18"/>
  <c r="BP97" i="18"/>
  <c r="BQ97" i="18" s="1"/>
  <c r="BQ93" i="18"/>
  <c r="AC58" i="18"/>
  <c r="AA61" i="18"/>
  <c r="AC61" i="18" s="1"/>
  <c r="AY39" i="18"/>
  <c r="AY49" i="18" s="1"/>
  <c r="AX49" i="18"/>
  <c r="AX40" i="18"/>
  <c r="AY40" i="18" s="1"/>
  <c r="CJ88" i="18"/>
  <c r="CI85" i="18"/>
  <c r="CK85" i="18" s="1"/>
  <c r="CK82" i="18"/>
  <c r="CK34" i="18"/>
  <c r="CI37" i="18"/>
  <c r="CK37" i="18" s="1"/>
  <c r="BP73" i="18"/>
  <c r="BQ73" i="18" s="1"/>
  <c r="BQ69" i="18"/>
  <c r="BG10" i="18"/>
  <c r="BE13" i="18"/>
  <c r="BG13" i="18" s="1"/>
  <c r="Y9" i="18"/>
  <c r="Z8" i="18"/>
  <c r="Z9" i="18" s="1"/>
  <c r="BG92" i="18"/>
  <c r="BF93" i="18"/>
  <c r="BF97" i="18" s="1"/>
  <c r="CC15" i="18"/>
  <c r="CC25" i="18" s="1"/>
  <c r="CB16" i="18"/>
  <c r="CC16" i="18" s="1"/>
  <c r="CB25" i="18"/>
  <c r="BY63" i="18"/>
  <c r="BX64" i="18"/>
  <c r="BY64" i="18" s="1"/>
  <c r="BX73" i="18"/>
  <c r="BY73" i="18" s="1"/>
  <c r="BG90" i="18"/>
  <c r="BE93" i="18"/>
  <c r="BY15" i="18"/>
  <c r="BX16" i="18"/>
  <c r="BY16" i="18" s="1"/>
  <c r="BX25" i="18"/>
  <c r="BY25" i="18" s="1"/>
  <c r="V45" i="18"/>
  <c r="V25" i="18"/>
  <c r="BM25" i="18"/>
  <c r="BQ25" i="18"/>
  <c r="I49" i="18"/>
  <c r="AI64" i="18"/>
  <c r="AB45" i="18"/>
  <c r="AB49" i="18" s="1"/>
  <c r="AT64" i="18"/>
  <c r="AU64" i="18" s="1"/>
  <c r="AT73" i="18"/>
  <c r="AU73" i="18" s="1"/>
  <c r="E45" i="18"/>
  <c r="BQ45" i="18"/>
  <c r="I45" i="18"/>
  <c r="J45" i="18" s="1"/>
  <c r="J69" i="18" s="1"/>
  <c r="I93" i="18"/>
  <c r="H97" i="18"/>
  <c r="I97" i="18" s="1"/>
  <c r="CK42" i="18"/>
  <c r="CK45" i="18" s="1"/>
  <c r="CI45" i="18"/>
  <c r="T20" i="14"/>
  <c r="AI73" i="18"/>
  <c r="AB93" i="18"/>
  <c r="AB97" i="18" s="1"/>
  <c r="M23" i="14"/>
  <c r="Q25" i="18"/>
  <c r="BM88" i="18"/>
  <c r="AA40" i="18"/>
  <c r="Q16" i="18"/>
  <c r="R16" i="18" s="1"/>
  <c r="F21" i="14"/>
  <c r="D25" i="18"/>
  <c r="E21" i="18"/>
  <c r="F21" i="18" s="1"/>
  <c r="T24" i="14"/>
  <c r="AC22" i="18"/>
  <c r="AD22" i="18" s="1"/>
  <c r="AD46" i="18" s="1"/>
  <c r="AD70" i="18" s="1"/>
  <c r="AD94" i="18" s="1"/>
  <c r="AI40" i="18"/>
  <c r="AL16" i="18"/>
  <c r="AM16" i="18" s="1"/>
  <c r="AM15" i="18"/>
  <c r="AL25" i="18"/>
  <c r="V56" i="18"/>
  <c r="V33" i="18"/>
  <c r="AB21" i="18"/>
  <c r="AB25" i="18" s="1"/>
  <c r="Q87" i="18"/>
  <c r="P97" i="18"/>
  <c r="P88" i="18"/>
  <c r="Q88" i="18" s="1"/>
  <c r="BF64" i="18"/>
  <c r="H25" i="18"/>
  <c r="I21" i="18"/>
  <c r="BF40" i="18"/>
  <c r="J57" i="18"/>
  <c r="J80" i="18"/>
  <c r="M25" i="18"/>
  <c r="N25" i="18" s="1"/>
  <c r="N49" i="18" s="1"/>
  <c r="N73" i="18" s="1"/>
  <c r="N97" i="18" s="1"/>
  <c r="AR25" i="18" s="1"/>
  <c r="AR49" i="18" s="1"/>
  <c r="AR73" i="18" s="1"/>
  <c r="AR97" i="18" s="1"/>
  <c r="BV25" i="18" s="1"/>
  <c r="BV49" i="18" s="1"/>
  <c r="BV73" i="18" s="1"/>
  <c r="BV97" i="18" s="1"/>
  <c r="BV121" i="18" s="1"/>
  <c r="D16" i="18"/>
  <c r="E15" i="18"/>
  <c r="F39" i="18" s="1"/>
  <c r="J37" i="18"/>
  <c r="J58" i="18"/>
  <c r="AY15" i="18"/>
  <c r="AX16" i="18"/>
  <c r="AY16" i="18" s="1"/>
  <c r="AX25" i="18"/>
  <c r="AZ10" i="18"/>
  <c r="V85" i="18"/>
  <c r="F82" i="18"/>
  <c r="F61" i="18"/>
  <c r="F33" i="18"/>
  <c r="F56" i="18"/>
  <c r="AB40" i="18"/>
  <c r="R39" i="18"/>
  <c r="R25" i="18"/>
  <c r="M20" i="14"/>
  <c r="BG69" i="18"/>
  <c r="AV83" i="18"/>
  <c r="AV61" i="18"/>
  <c r="N66" i="18"/>
  <c r="N45" i="18"/>
  <c r="BZ34" i="18"/>
  <c r="R80" i="18"/>
  <c r="R57" i="18"/>
  <c r="AA81" i="23" l="1"/>
  <c r="Z82" i="23"/>
  <c r="AA15" i="23"/>
  <c r="Z25" i="23"/>
  <c r="Z16" i="23"/>
  <c r="Z38" i="23"/>
  <c r="Z47" i="23"/>
  <c r="AA37" i="23"/>
  <c r="F63" i="18"/>
  <c r="F87" i="18" s="1"/>
  <c r="BL121" i="18"/>
  <c r="CK109" i="18"/>
  <c r="CK116" i="18"/>
  <c r="CB121" i="18"/>
  <c r="BO121" i="18"/>
  <c r="BQ117" i="18"/>
  <c r="CJ112" i="18"/>
  <c r="CK112" i="18" s="1"/>
  <c r="CK111" i="18"/>
  <c r="CK114" i="18"/>
  <c r="CI117" i="18"/>
  <c r="CI121" i="18" s="1"/>
  <c r="BX121" i="18"/>
  <c r="BY121" i="18" s="1"/>
  <c r="P15" i="14"/>
  <c r="BM117" i="18"/>
  <c r="BK121" i="18"/>
  <c r="CJ117" i="18"/>
  <c r="CJ121" i="18" s="1"/>
  <c r="AM25" i="18"/>
  <c r="BP121" i="18"/>
  <c r="I23" i="14"/>
  <c r="BH23" i="18"/>
  <c r="BH47" i="18" s="1"/>
  <c r="BH71" i="18" s="1"/>
  <c r="BH95" i="18" s="1"/>
  <c r="CL23" i="18" s="1"/>
  <c r="CL47" i="18" s="1"/>
  <c r="CL71" i="18" s="1"/>
  <c r="CL95" i="18" s="1"/>
  <c r="AN15" i="18"/>
  <c r="AN39" i="18" s="1"/>
  <c r="AN63" i="18" s="1"/>
  <c r="AN87" i="18" s="1"/>
  <c r="BR15" i="18" s="1"/>
  <c r="BR39" i="18" s="1"/>
  <c r="BR63" i="18" s="1"/>
  <c r="BR87" i="18" s="1"/>
  <c r="E40" i="18"/>
  <c r="I15" i="14"/>
  <c r="T12" i="14"/>
  <c r="T15" i="14" s="1"/>
  <c r="T17" i="14" s="1"/>
  <c r="V10" i="14"/>
  <c r="V11" i="14" s="1"/>
  <c r="AJ15" i="18"/>
  <c r="AJ39" i="18" s="1"/>
  <c r="AJ63" i="18" s="1"/>
  <c r="AJ87" i="18" s="1"/>
  <c r="BN15" i="18" s="1"/>
  <c r="BN39" i="18" s="1"/>
  <c r="BN63" i="18" s="1"/>
  <c r="BN87" i="18" s="1"/>
  <c r="M15" i="14"/>
  <c r="AC9" i="18"/>
  <c r="BH22" i="18"/>
  <c r="BH46" i="18" s="1"/>
  <c r="BH70" i="18" s="1"/>
  <c r="BH94" i="18" s="1"/>
  <c r="CL22" i="18" s="1"/>
  <c r="CL46" i="18" s="1"/>
  <c r="CL70" i="18" s="1"/>
  <c r="CL94" i="18" s="1"/>
  <c r="U15" i="14"/>
  <c r="U17" i="14" s="1"/>
  <c r="U18" i="14" s="1"/>
  <c r="F15" i="14"/>
  <c r="V14" i="14"/>
  <c r="F20" i="14"/>
  <c r="F26" i="14"/>
  <c r="V13" i="14"/>
  <c r="I20" i="14"/>
  <c r="U21" i="14"/>
  <c r="CI63" i="18"/>
  <c r="CI73" i="18" s="1"/>
  <c r="CK73" i="18" s="1"/>
  <c r="AC40" i="18"/>
  <c r="E64" i="18"/>
  <c r="S12" i="14"/>
  <c r="S15" i="14" s="1"/>
  <c r="BG93" i="18"/>
  <c r="CI39" i="18"/>
  <c r="CI49" i="18" s="1"/>
  <c r="CK49" i="18" s="1"/>
  <c r="BE87" i="18"/>
  <c r="BE97" i="18" s="1"/>
  <c r="BG97" i="18" s="1"/>
  <c r="BE63" i="18"/>
  <c r="BG63" i="18" s="1"/>
  <c r="AA63" i="18"/>
  <c r="AA73" i="18" s="1"/>
  <c r="AC73" i="18" s="1"/>
  <c r="BE39" i="18"/>
  <c r="BG39" i="18" s="1"/>
  <c r="AI16" i="18"/>
  <c r="AC49" i="18"/>
  <c r="I26" i="14"/>
  <c r="U26" i="14"/>
  <c r="AD9" i="18"/>
  <c r="AD32" i="18"/>
  <c r="AA15" i="18"/>
  <c r="AC13" i="18"/>
  <c r="AD13" i="18" s="1"/>
  <c r="AD37" i="18" s="1"/>
  <c r="AD61" i="18" s="1"/>
  <c r="AD85" i="18" s="1"/>
  <c r="BH13" i="18" s="1"/>
  <c r="BH37" i="18" s="1"/>
  <c r="BH61" i="18" s="1"/>
  <c r="BH85" i="18" s="1"/>
  <c r="CL13" i="18" s="1"/>
  <c r="CL37" i="18" s="1"/>
  <c r="CL61" i="18" s="1"/>
  <c r="CL85" i="18" s="1"/>
  <c r="E88" i="18"/>
  <c r="AI97" i="18"/>
  <c r="U22" i="14"/>
  <c r="I22" i="14"/>
  <c r="AI25" i="18"/>
  <c r="F45" i="18"/>
  <c r="F69" i="18" s="1"/>
  <c r="E49" i="18"/>
  <c r="BE15" i="18"/>
  <c r="Z32" i="18"/>
  <c r="AA87" i="18"/>
  <c r="AD58" i="18"/>
  <c r="AD82" i="18" s="1"/>
  <c r="BH10" i="18" s="1"/>
  <c r="BH34" i="18" s="1"/>
  <c r="BH58" i="18" s="1"/>
  <c r="BH82" i="18" s="1"/>
  <c r="CL10" i="18" s="1"/>
  <c r="CL34" i="18" s="1"/>
  <c r="CL58" i="18" s="1"/>
  <c r="CL82" i="18" s="1"/>
  <c r="S10" i="14"/>
  <c r="S11" i="14" s="1"/>
  <c r="CI15" i="18"/>
  <c r="Z34" i="18"/>
  <c r="Z13" i="18"/>
  <c r="Z15" i="18" s="1"/>
  <c r="CI87" i="18"/>
  <c r="V69" i="18"/>
  <c r="V49" i="18"/>
  <c r="U20" i="14"/>
  <c r="J93" i="18"/>
  <c r="AN21" i="18" s="1"/>
  <c r="AN45" i="18" s="1"/>
  <c r="AN69" i="18" s="1"/>
  <c r="AN93" i="18" s="1"/>
  <c r="BR21" i="18" s="1"/>
  <c r="BR45" i="18" s="1"/>
  <c r="BR69" i="18" s="1"/>
  <c r="BR93" i="18" s="1"/>
  <c r="BQ49" i="18"/>
  <c r="I24" i="14"/>
  <c r="U24" i="14"/>
  <c r="Q97" i="18"/>
  <c r="V57" i="18"/>
  <c r="V80" i="18"/>
  <c r="AN8" i="18"/>
  <c r="J81" i="18"/>
  <c r="I25" i="18"/>
  <c r="J25" i="18" s="1"/>
  <c r="J49" i="18" s="1"/>
  <c r="J73" i="18" s="1"/>
  <c r="J97" i="18" s="1"/>
  <c r="AN25" i="18" s="1"/>
  <c r="AN49" i="18" s="1"/>
  <c r="AN73" i="18" s="1"/>
  <c r="AN97" i="18" s="1"/>
  <c r="BR25" i="18" s="1"/>
  <c r="BR49" i="18" s="1"/>
  <c r="BR73" i="18" s="1"/>
  <c r="BR97" i="18" s="1"/>
  <c r="F25" i="14"/>
  <c r="U25" i="14"/>
  <c r="AD18" i="18"/>
  <c r="AC21" i="18"/>
  <c r="AZ13" i="18"/>
  <c r="AZ34" i="18"/>
  <c r="F57" i="18"/>
  <c r="F80" i="18"/>
  <c r="F85" i="18"/>
  <c r="AJ10" i="18"/>
  <c r="AY25" i="18"/>
  <c r="AZ15" i="18"/>
  <c r="J82" i="18"/>
  <c r="J61" i="18"/>
  <c r="E25" i="18"/>
  <c r="F25" i="18" s="1"/>
  <c r="F49" i="18" s="1"/>
  <c r="F73" i="18" s="1"/>
  <c r="F97" i="18" s="1"/>
  <c r="AJ25" i="18" s="1"/>
  <c r="AJ49" i="18" s="1"/>
  <c r="AJ73" i="18" s="1"/>
  <c r="AJ97" i="18" s="1"/>
  <c r="BN25" i="18" s="1"/>
  <c r="BN49" i="18" s="1"/>
  <c r="BN73" i="18" s="1"/>
  <c r="BN97" i="18" s="1"/>
  <c r="R63" i="18"/>
  <c r="R49" i="18"/>
  <c r="F16" i="18"/>
  <c r="E16" i="18"/>
  <c r="AV8" i="18"/>
  <c r="R81" i="18"/>
  <c r="BZ11" i="18"/>
  <c r="AV85" i="18"/>
  <c r="BZ58" i="18"/>
  <c r="N69" i="18"/>
  <c r="N90" i="18"/>
  <c r="BM121" i="18" l="1"/>
  <c r="AB15" i="23"/>
  <c r="AA25" i="23"/>
  <c r="AA16" i="23"/>
  <c r="AB37" i="23"/>
  <c r="AA38" i="23"/>
  <c r="AA47" i="23"/>
  <c r="AB81" i="23"/>
  <c r="AA82" i="23"/>
  <c r="CK117" i="18"/>
  <c r="BQ121" i="18"/>
  <c r="CK121" i="18"/>
  <c r="CI64" i="18"/>
  <c r="CK64" i="18" s="1"/>
  <c r="BG87" i="18"/>
  <c r="BE49" i="18"/>
  <c r="BG49" i="18" s="1"/>
  <c r="AC63" i="18"/>
  <c r="T18" i="14"/>
  <c r="U23" i="14"/>
  <c r="U27" i="14" s="1"/>
  <c r="P27" i="14"/>
  <c r="V24" i="14"/>
  <c r="V20" i="14"/>
  <c r="V26" i="14"/>
  <c r="V12" i="14"/>
  <c r="V15" i="14" s="1"/>
  <c r="V16" i="14" s="1"/>
  <c r="V25" i="14"/>
  <c r="V21" i="14"/>
  <c r="CK63" i="18"/>
  <c r="CI40" i="18"/>
  <c r="CK40" i="18" s="1"/>
  <c r="CK39" i="18"/>
  <c r="BE88" i="18"/>
  <c r="BG88" i="18" s="1"/>
  <c r="BE40" i="18"/>
  <c r="BG40" i="18" s="1"/>
  <c r="BE64" i="18"/>
  <c r="BG64" i="18" s="1"/>
  <c r="AA64" i="18"/>
  <c r="AC64" i="18" s="1"/>
  <c r="BE73" i="18"/>
  <c r="BG73" i="18" s="1"/>
  <c r="Z58" i="18"/>
  <c r="Z37" i="18"/>
  <c r="AA88" i="18"/>
  <c r="AC88" i="18" s="1"/>
  <c r="AC87" i="18"/>
  <c r="CI88" i="18"/>
  <c r="CK88" i="18" s="1"/>
  <c r="CI97" i="18"/>
  <c r="CK97" i="18" s="1"/>
  <c r="CK87" i="18"/>
  <c r="CI16" i="18"/>
  <c r="CK16" i="18" s="1"/>
  <c r="CI25" i="18"/>
  <c r="CK25" i="18" s="1"/>
  <c r="CK15" i="18"/>
  <c r="Z33" i="18"/>
  <c r="Z56" i="18"/>
  <c r="AC15" i="18"/>
  <c r="AD15" i="18" s="1"/>
  <c r="AD39" i="18" s="1"/>
  <c r="AA25" i="18"/>
  <c r="AC25" i="18" s="1"/>
  <c r="AD25" i="18" s="1"/>
  <c r="AD49" i="18" s="1"/>
  <c r="AD73" i="18" s="1"/>
  <c r="AA16" i="18"/>
  <c r="AC16" i="18" s="1"/>
  <c r="AD16" i="18" s="1"/>
  <c r="AD40" i="18" s="1"/>
  <c r="Z39" i="18"/>
  <c r="Z25" i="18"/>
  <c r="Z16" i="18"/>
  <c r="BE25" i="18"/>
  <c r="BG25" i="18" s="1"/>
  <c r="BE16" i="18"/>
  <c r="BG16" i="18" s="1"/>
  <c r="BG15" i="18"/>
  <c r="AD56" i="18"/>
  <c r="AD33" i="18"/>
  <c r="V93" i="18"/>
  <c r="V73" i="18"/>
  <c r="AD42" i="18"/>
  <c r="AD66" i="18" s="1"/>
  <c r="AD90" i="18" s="1"/>
  <c r="BH18" i="18" s="1"/>
  <c r="BH42" i="18" s="1"/>
  <c r="BH66" i="18" s="1"/>
  <c r="BH90" i="18" s="1"/>
  <c r="CL18" i="18" s="1"/>
  <c r="CL42" i="18" s="1"/>
  <c r="CL66" i="18" s="1"/>
  <c r="CL90" i="18" s="1"/>
  <c r="AD21" i="18"/>
  <c r="AD45" i="18" s="1"/>
  <c r="AD69" i="18" s="1"/>
  <c r="AN9" i="18"/>
  <c r="AN32" i="18"/>
  <c r="M27" i="14"/>
  <c r="V81" i="18"/>
  <c r="AZ8" i="18"/>
  <c r="R87" i="18"/>
  <c r="R73" i="18"/>
  <c r="AN10" i="18"/>
  <c r="J85" i="18"/>
  <c r="AJ13" i="18"/>
  <c r="AJ34" i="18"/>
  <c r="AZ39" i="18"/>
  <c r="AZ58" i="18"/>
  <c r="AZ37" i="18"/>
  <c r="AJ8" i="18"/>
  <c r="F81" i="18"/>
  <c r="P18" i="14"/>
  <c r="P17" i="14"/>
  <c r="N93" i="18"/>
  <c r="AR18" i="18"/>
  <c r="BZ35" i="18"/>
  <c r="BZ13" i="18"/>
  <c r="BZ82" i="18"/>
  <c r="AV32" i="18"/>
  <c r="AV9" i="18"/>
  <c r="D17" i="14"/>
  <c r="G17" i="14"/>
  <c r="K17" i="14"/>
  <c r="AD63" i="18" l="1"/>
  <c r="AD87" i="18"/>
  <c r="M17" i="14"/>
  <c r="I17" i="14"/>
  <c r="F17" i="14"/>
  <c r="AB82" i="23"/>
  <c r="AB38" i="23"/>
  <c r="AB47" i="23"/>
  <c r="AB25" i="23"/>
  <c r="AB16" i="23"/>
  <c r="AD64" i="18"/>
  <c r="AD88" i="18" s="1"/>
  <c r="BH16" i="18" s="1"/>
  <c r="BH40" i="18" s="1"/>
  <c r="BH64" i="18" s="1"/>
  <c r="BH88" i="18" s="1"/>
  <c r="CL16" i="18" s="1"/>
  <c r="CL40" i="18" s="1"/>
  <c r="CL64" i="18" s="1"/>
  <c r="CL88" i="18" s="1"/>
  <c r="AD57" i="18"/>
  <c r="AD80" i="18"/>
  <c r="Z63" i="18"/>
  <c r="Z49" i="18"/>
  <c r="BH15" i="18"/>
  <c r="BH39" i="18" s="1"/>
  <c r="BH63" i="18" s="1"/>
  <c r="BH87" i="18" s="1"/>
  <c r="CL15" i="18" s="1"/>
  <c r="CL39" i="18" s="1"/>
  <c r="CL63" i="18" s="1"/>
  <c r="CL87" i="18" s="1"/>
  <c r="Z57" i="18"/>
  <c r="Z80" i="18"/>
  <c r="Z61" i="18"/>
  <c r="Z82" i="18"/>
  <c r="AZ21" i="18"/>
  <c r="V97" i="18"/>
  <c r="AZ32" i="18"/>
  <c r="AZ9" i="18"/>
  <c r="AN56" i="18"/>
  <c r="AN33" i="18"/>
  <c r="V17" i="14"/>
  <c r="V18" i="14"/>
  <c r="R97" i="18"/>
  <c r="AV15" i="18"/>
  <c r="AZ61" i="18"/>
  <c r="AZ82" i="18"/>
  <c r="AJ32" i="18"/>
  <c r="AJ9" i="18"/>
  <c r="AZ63" i="18"/>
  <c r="AJ58" i="18"/>
  <c r="AJ37" i="18"/>
  <c r="AN34" i="18"/>
  <c r="AN13" i="18"/>
  <c r="AV33" i="18"/>
  <c r="AV56" i="18"/>
  <c r="AR42" i="18"/>
  <c r="AR21" i="18"/>
  <c r="BZ59" i="18"/>
  <c r="BZ37" i="18"/>
  <c r="D27" i="14"/>
  <c r="K18" i="14"/>
  <c r="D18" i="14"/>
  <c r="G18" i="14"/>
  <c r="G27" i="14"/>
  <c r="I27" i="14" l="1"/>
  <c r="F18" i="14"/>
  <c r="I18" i="14"/>
  <c r="M18" i="14"/>
  <c r="Z81" i="18"/>
  <c r="BD8" i="18"/>
  <c r="Z73" i="18"/>
  <c r="Z87" i="18"/>
  <c r="BD10" i="18"/>
  <c r="Z85" i="18"/>
  <c r="AD81" i="18"/>
  <c r="BH8" i="18"/>
  <c r="AZ45" i="18"/>
  <c r="AZ25" i="18"/>
  <c r="AN80" i="18"/>
  <c r="AN57" i="18"/>
  <c r="AZ33" i="18"/>
  <c r="AZ56" i="18"/>
  <c r="AN37" i="18"/>
  <c r="AN58" i="18"/>
  <c r="AJ56" i="18"/>
  <c r="AJ33" i="18"/>
  <c r="AZ85" i="18"/>
  <c r="CD10" i="18"/>
  <c r="AZ87" i="18"/>
  <c r="AV25" i="18"/>
  <c r="AV39" i="18"/>
  <c r="AJ61" i="18"/>
  <c r="AJ82" i="18"/>
  <c r="AV57" i="18"/>
  <c r="AV80" i="18"/>
  <c r="BZ83" i="18"/>
  <c r="BZ85" i="18" s="1"/>
  <c r="BZ61" i="18"/>
  <c r="AR45" i="18"/>
  <c r="AR66" i="18"/>
  <c r="BH32" i="18" l="1"/>
  <c r="BH9" i="18"/>
  <c r="BD34" i="18"/>
  <c r="BD13" i="18"/>
  <c r="BD9" i="18"/>
  <c r="BD32" i="18"/>
  <c r="BD15" i="18"/>
  <c r="Z97" i="18"/>
  <c r="AZ69" i="18"/>
  <c r="AZ49" i="18"/>
  <c r="AZ57" i="18"/>
  <c r="AZ80" i="18"/>
  <c r="BR8" i="18"/>
  <c r="AN81" i="18"/>
  <c r="AJ85" i="18"/>
  <c r="BN10" i="18"/>
  <c r="AV49" i="18"/>
  <c r="AV63" i="18"/>
  <c r="CD15" i="18"/>
  <c r="CD34" i="18"/>
  <c r="CD13" i="18"/>
  <c r="AJ57" i="18"/>
  <c r="AJ80" i="18"/>
  <c r="AN61" i="18"/>
  <c r="AN82" i="18"/>
  <c r="AR90" i="18"/>
  <c r="AR69" i="18"/>
  <c r="BZ8" i="18"/>
  <c r="AV81" i="18"/>
  <c r="BD33" i="18" l="1"/>
  <c r="BD56" i="18"/>
  <c r="BD58" i="18"/>
  <c r="BD37" i="18"/>
  <c r="BD39" i="18"/>
  <c r="BD25" i="18"/>
  <c r="BH33" i="18"/>
  <c r="BH56" i="18"/>
  <c r="AZ93" i="18"/>
  <c r="AZ73" i="18"/>
  <c r="BR9" i="18"/>
  <c r="BR32" i="18"/>
  <c r="AZ81" i="18"/>
  <c r="CD8" i="18"/>
  <c r="AJ81" i="18"/>
  <c r="BN8" i="18"/>
  <c r="CD37" i="18"/>
  <c r="CD58" i="18"/>
  <c r="AV87" i="18"/>
  <c r="AV73" i="18"/>
  <c r="BN34" i="18"/>
  <c r="BN13" i="18"/>
  <c r="BR10" i="18"/>
  <c r="AN85" i="18"/>
  <c r="CD39" i="18"/>
  <c r="BZ32" i="18"/>
  <c r="BZ9" i="18"/>
  <c r="BV18" i="18"/>
  <c r="AR93" i="18"/>
  <c r="BD82" i="18" l="1"/>
  <c r="BD61" i="18"/>
  <c r="BH57" i="18"/>
  <c r="BH80" i="18"/>
  <c r="BD63" i="18"/>
  <c r="BD73" i="18" s="1"/>
  <c r="BD49" i="18"/>
  <c r="BD57" i="18"/>
  <c r="BD80" i="18"/>
  <c r="CD21" i="18"/>
  <c r="AZ97" i="18"/>
  <c r="BR56" i="18"/>
  <c r="BR33" i="18"/>
  <c r="CD32" i="18"/>
  <c r="CD9" i="18"/>
  <c r="CD63" i="18"/>
  <c r="BR34" i="18"/>
  <c r="BR13" i="18"/>
  <c r="BN37" i="18"/>
  <c r="BN58" i="18"/>
  <c r="CD82" i="18"/>
  <c r="CD85" i="18" s="1"/>
  <c r="CD61" i="18"/>
  <c r="AV97" i="18"/>
  <c r="BZ15" i="18"/>
  <c r="BN9" i="18"/>
  <c r="BN32" i="18"/>
  <c r="BZ33" i="18"/>
  <c r="BZ56" i="18"/>
  <c r="BV21" i="18"/>
  <c r="BV42" i="18"/>
  <c r="BD81" i="18" l="1"/>
  <c r="CH8" i="18"/>
  <c r="BD87" i="18"/>
  <c r="CL8" i="18"/>
  <c r="BH81" i="18"/>
  <c r="BD85" i="18"/>
  <c r="CH10" i="18"/>
  <c r="CD45" i="18"/>
  <c r="CD25" i="18"/>
  <c r="BR57" i="18"/>
  <c r="BR80" i="18"/>
  <c r="BR81" i="18" s="1"/>
  <c r="CD33" i="18"/>
  <c r="CD56" i="18"/>
  <c r="BN56" i="18"/>
  <c r="BN33" i="18"/>
  <c r="BN82" i="18"/>
  <c r="BN85" i="18" s="1"/>
  <c r="BN61" i="18"/>
  <c r="BR58" i="18"/>
  <c r="BR37" i="18"/>
  <c r="BZ39" i="18"/>
  <c r="BZ25" i="18"/>
  <c r="CD87" i="18"/>
  <c r="BV66" i="18"/>
  <c r="BV45" i="18"/>
  <c r="BZ80" i="18"/>
  <c r="BZ81" i="18" s="1"/>
  <c r="BZ57" i="18"/>
  <c r="CH13" i="18" l="1"/>
  <c r="CH34" i="18"/>
  <c r="CL32" i="18"/>
  <c r="CL9" i="18"/>
  <c r="CH9" i="18"/>
  <c r="CH32" i="18"/>
  <c r="BD97" i="18"/>
  <c r="CH15" i="18"/>
  <c r="CD69" i="18"/>
  <c r="CD49" i="18"/>
  <c r="CD80" i="18"/>
  <c r="CD81" i="18" s="1"/>
  <c r="CD57" i="18"/>
  <c r="BZ63" i="18"/>
  <c r="BZ49" i="18"/>
  <c r="BR61" i="18"/>
  <c r="BR82" i="18"/>
  <c r="BR85" i="18" s="1"/>
  <c r="BN80" i="18"/>
  <c r="BN81" i="18" s="1"/>
  <c r="BN57" i="18"/>
  <c r="BV90" i="18"/>
  <c r="BV114" i="18" s="1"/>
  <c r="BV117" i="18" s="1"/>
  <c r="BV69" i="18"/>
  <c r="CH33" i="18" l="1"/>
  <c r="CH56" i="18"/>
  <c r="CL33" i="18"/>
  <c r="CL56" i="18"/>
  <c r="CH25" i="18"/>
  <c r="CH39" i="18"/>
  <c r="CH37" i="18"/>
  <c r="CH58" i="18"/>
  <c r="CD93" i="18"/>
  <c r="CD97" i="18" s="1"/>
  <c r="CD73" i="18"/>
  <c r="BZ87" i="18"/>
  <c r="BZ97" i="18" s="1"/>
  <c r="BZ73" i="18"/>
  <c r="BV93" i="18"/>
  <c r="CH49" i="18" l="1"/>
  <c r="CH63" i="18"/>
  <c r="CH61" i="18"/>
  <c r="CH82" i="18"/>
  <c r="CH85" i="18" s="1"/>
  <c r="CH57" i="18"/>
  <c r="CH80" i="18"/>
  <c r="CH81" i="18" s="1"/>
  <c r="CL57" i="18"/>
  <c r="CL80" i="18"/>
  <c r="CL81" i="18" s="1"/>
  <c r="CH73" i="18" l="1"/>
  <c r="CH87" i="18"/>
  <c r="CH97" i="18" s="1"/>
  <c r="F27" i="14" l="1"/>
  <c r="F23" i="14"/>
  <c r="F22" i="14"/>
  <c r="AA92" i="18"/>
  <c r="E92" i="18"/>
  <c r="F92" i="18" s="1"/>
  <c r="AJ20" i="18" s="1"/>
  <c r="AJ44" i="18" s="1"/>
  <c r="AJ68" i="18" s="1"/>
  <c r="AJ92" i="18" s="1"/>
  <c r="BN20" i="18" s="1"/>
  <c r="BN44" i="18" s="1"/>
  <c r="BN68" i="18" s="1"/>
  <c r="BN92" i="18" s="1"/>
  <c r="T22" i="14"/>
  <c r="T23" i="14" s="1"/>
  <c r="T27" i="14" s="1"/>
  <c r="V22" i="14" l="1"/>
  <c r="V23" i="14" s="1"/>
  <c r="E93" i="18"/>
  <c r="F93" i="18" s="1"/>
  <c r="AJ21" i="18" s="1"/>
  <c r="AJ45" i="18" s="1"/>
  <c r="AJ69" i="18" s="1"/>
  <c r="AJ93" i="18" s="1"/>
  <c r="BN21" i="18" s="1"/>
  <c r="BN45" i="18" s="1"/>
  <c r="BN69" i="18" s="1"/>
  <c r="BN93" i="18" s="1"/>
  <c r="AA93" i="18"/>
  <c r="AA97" i="18" s="1"/>
  <c r="AC97" i="18" s="1"/>
  <c r="AD97" i="18" s="1"/>
  <c r="BH25" i="18" s="1"/>
  <c r="BH49" i="18" s="1"/>
  <c r="BH73" i="18" s="1"/>
  <c r="BH97" i="18" s="1"/>
  <c r="CL25" i="18" s="1"/>
  <c r="CL49" i="18" s="1"/>
  <c r="CL73" i="18" s="1"/>
  <c r="CL97" i="18" s="1"/>
  <c r="AC92" i="18"/>
  <c r="E97" i="18" l="1"/>
  <c r="AD92" i="18"/>
  <c r="BH20" i="18" s="1"/>
  <c r="BH44" i="18" s="1"/>
  <c r="BH68" i="18" s="1"/>
  <c r="BH92" i="18" s="1"/>
  <c r="CL20" i="18" s="1"/>
  <c r="CL44" i="18" s="1"/>
  <c r="CL68" i="18" s="1"/>
  <c r="CL92" i="18" s="1"/>
  <c r="AC93" i="18"/>
  <c r="AD93" i="18" s="1"/>
  <c r="BH21" i="18" s="1"/>
  <c r="BH45" i="18" s="1"/>
  <c r="BH69" i="18" s="1"/>
  <c r="BH93" i="18" s="1"/>
  <c r="CL21" i="18" s="1"/>
  <c r="CL45" i="18" s="1"/>
  <c r="CL69" i="18" s="1"/>
  <c r="CL93" i="18" s="1"/>
  <c r="V27" i="14" l="1"/>
</calcChain>
</file>

<file path=xl/comments1.xml><?xml version="1.0" encoding="utf-8"?>
<comments xmlns="http://schemas.openxmlformats.org/spreadsheetml/2006/main">
  <authors>
    <author>Andrew Kichline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Andrew Kichline: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 xml:space="preserve">Please update the remaining 11 months' format with the changes I made to Jan. </t>
        </r>
      </text>
    </comment>
    <comment ref="A40" authorId="0">
      <text>
        <r>
          <rPr>
            <b/>
            <sz val="10"/>
            <color indexed="81"/>
            <rFont val="Tahoma"/>
            <family val="2"/>
          </rPr>
          <t>Andrew Kichline:</t>
        </r>
        <r>
          <rPr>
            <sz val="10"/>
            <color indexed="81"/>
            <rFont val="Tahoma"/>
            <family val="2"/>
          </rPr>
          <t xml:space="preserve">
please add all calculations to the remaining other 11 months so once Actual is entered, the percentages are calculated automatically.  </t>
        </r>
      </text>
    </comment>
  </commentList>
</comments>
</file>

<file path=xl/sharedStrings.xml><?xml version="1.0" encoding="utf-8"?>
<sst xmlns="http://schemas.openxmlformats.org/spreadsheetml/2006/main" count="1213" uniqueCount="90">
  <si>
    <t>Dental</t>
  </si>
  <si>
    <t>Corp</t>
  </si>
  <si>
    <t>Salary</t>
  </si>
  <si>
    <t>Sales</t>
  </si>
  <si>
    <t>May</t>
  </si>
  <si>
    <t>Labor</t>
  </si>
  <si>
    <t>Net Income</t>
  </si>
  <si>
    <t>Material</t>
  </si>
  <si>
    <t>Koken</t>
  </si>
  <si>
    <t>Marble</t>
  </si>
  <si>
    <t>Consolidated</t>
  </si>
  <si>
    <t>Budget</t>
  </si>
  <si>
    <t>Actual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</si>
  <si>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</si>
  <si>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</si>
  <si>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</si>
  <si>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</si>
  <si>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</si>
  <si>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</si>
  <si>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</si>
  <si>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</si>
  <si>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</si>
  <si>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</si>
  <si>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</si>
  <si>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GP%</t>
  </si>
  <si>
    <t>Other Expenses</t>
  </si>
  <si>
    <t>Other Income</t>
  </si>
  <si>
    <t>Total Operating Expenses</t>
  </si>
  <si>
    <t>CY 2013</t>
  </si>
  <si>
    <t>Beauty</t>
  </si>
  <si>
    <t>Intercompany</t>
  </si>
  <si>
    <t xml:space="preserve"> </t>
  </si>
  <si>
    <t>Δ</t>
  </si>
  <si>
    <t>YTD Δ</t>
  </si>
  <si>
    <t>Corporate</t>
  </si>
  <si>
    <t>Overhead</t>
  </si>
  <si>
    <t>COGS</t>
  </si>
  <si>
    <t>Gross Profit</t>
  </si>
  <si>
    <t>SGA &amp; Commissions</t>
  </si>
  <si>
    <t>Advertising</t>
  </si>
  <si>
    <t>Dntl Allocation</t>
  </si>
  <si>
    <t>Corporate Expense Allocation Table</t>
  </si>
  <si>
    <t>CY Avg</t>
  </si>
  <si>
    <t>BUDGET / ACTUAL</t>
  </si>
  <si>
    <t>Actual YTD</t>
  </si>
  <si>
    <t>Positive # = Benefit</t>
  </si>
  <si>
    <t>Negative # = Detriment</t>
  </si>
  <si>
    <t>BELOW REPRESENTS THE 2013 BUDGET, BY MONTH, FOR ALL DIVISIONS</t>
  </si>
  <si>
    <r>
      <t>FX</t>
    </r>
    <r>
      <rPr>
        <b/>
        <sz val="10"/>
        <color rgb="FFFF0000"/>
        <rFont val="Arial"/>
        <family val="2"/>
      </rPr>
      <t xml:space="preserve"> (Gain)</t>
    </r>
    <r>
      <rPr>
        <b/>
        <sz val="10"/>
        <rFont val="Arial"/>
        <family val="2"/>
      </rPr>
      <t xml:space="preserve"> / Loss</t>
    </r>
  </si>
  <si>
    <r>
      <t>FX</t>
    </r>
    <r>
      <rPr>
        <sz val="10"/>
        <color rgb="FFFF0000"/>
        <rFont val="Arial"/>
        <family val="2"/>
      </rPr>
      <t xml:space="preserve"> (Gain)</t>
    </r>
    <r>
      <rPr>
        <sz val="10"/>
        <rFont val="Arial"/>
        <family val="2"/>
      </rPr>
      <t xml:space="preserve"> / Loss</t>
    </r>
  </si>
  <si>
    <t>FX (Gain) / Loss</t>
  </si>
  <si>
    <t>Corporate, No Allocations Here.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</si>
  <si>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</si>
  <si>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</si>
  <si>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</si>
  <si>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</si>
  <si>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</si>
  <si>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</si>
  <si>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</si>
  <si>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</si>
  <si>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</si>
  <si>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</si>
  <si>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</si>
  <si>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Cumulative Intercompany Budget </t>
  </si>
  <si>
    <t>Which is the month for which the most recent data is available?</t>
  </si>
  <si>
    <t>MAYY</t>
  </si>
  <si>
    <t xml:space="preserve">Note: May intentionally has two y's </t>
  </si>
  <si>
    <t>Corp Allocated Cumulative Budget</t>
  </si>
  <si>
    <t>USA, Inc.</t>
  </si>
  <si>
    <t>Budgeting</t>
  </si>
  <si>
    <t>2014 Financial Results Entry Form</t>
  </si>
  <si>
    <t>2014 Budget</t>
  </si>
  <si>
    <t>C1 Budget</t>
  </si>
  <si>
    <t>C2 Budget</t>
  </si>
  <si>
    <t>C3 Budget</t>
  </si>
  <si>
    <t>C4 Budget</t>
  </si>
  <si>
    <t>Cumulative C4 Budget</t>
  </si>
  <si>
    <t>Cumulative C3 Budget</t>
  </si>
  <si>
    <t>Cumulative Corporate, Allocated to C1 &amp; C2</t>
  </si>
  <si>
    <t>Cumulative C1 Budget- Corp Allocated</t>
  </si>
  <si>
    <t>Cumulative C2 Budget- Corp Allocated</t>
  </si>
  <si>
    <t>C1</t>
  </si>
  <si>
    <t>C2</t>
  </si>
  <si>
    <t>C3</t>
  </si>
  <si>
    <t>C4</t>
  </si>
  <si>
    <t>2014 USA FORECAST / BUDGET</t>
  </si>
  <si>
    <t>USA, INC.</t>
  </si>
  <si>
    <t>C1 Allocation</t>
  </si>
  <si>
    <t>C2 Allocation</t>
  </si>
  <si>
    <t xml:space="preserve">YTD  -  2014 USA BUDGET VS 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</si>
</sst>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(* #,##0.00_);_(* \(\ #,##0.00\ \);_(* &quot;-&quot;??_);_(\ @_ \)"/>
    <numFmt numFmtId="165" formatCode="#,##0.00%;\(#,##0.00%\)"/>
    <numFmt numFmtId="166" formatCode="&quot;$&quot;#,###,##0.00;\(&quot;$&quot;#,###,##0.00\)"/>
    <numFmt numFmtId="167" formatCode="#,###,##0.00;\(#,###,##0.00\)"/>
    <numFmt numFmtId="168" formatCode="_(* #,##0_);_(* \(\ #,##0\ \);_(* &quot;-&quot;??_);_(\ @_ \)"/>
    <numFmt numFmtId="169" formatCode="0.0%"/>
    <numFmt numFmtId="170" formatCode="_(* #,##0_);_(* \(#,##0\);_(* &quot;-&quot;??_);_(@_)"/>
    <numFmt numFmtId="171" formatCode="0.0%;[Red]\ \(0.0%\)"/>
    <numFmt numFmtId="172" formatCode="0.00%;[Red]\ \(0.00%\)"/>
    <numFmt numFmtId="173" formatCode="mmmm"/>
    <numFmt numFmtId="174" formatCode="0%;[Red]\ \(0%\)"/>
  </numFmts>
  <fonts count="35" x14ac:knownFonts="1">
    <font>
      <sz val="10"/>
      <color indexed="0"/>
      <name val="Arial"/>
    </font>
    <font>
      <sz val="10"/>
      <name val="Segoe UI"/>
      <family val="2"/>
    </font>
    <font>
      <sz val="10"/>
      <color indexed="0"/>
      <name val="Arial"/>
      <family val="2"/>
    </font>
    <font>
      <b/>
      <sz val="14"/>
      <color indexed="0"/>
      <name val="Times New Roman"/>
      <family val="1"/>
    </font>
    <font>
      <b/>
      <sz val="12"/>
      <color indexed="0"/>
      <name val="Times New Roman"/>
      <family val="1"/>
    </font>
    <font>
      <b/>
      <sz val="8"/>
      <color indexed="0"/>
      <name val="Arial"/>
      <family val="2"/>
    </font>
    <font>
      <b/>
      <sz val="10"/>
      <color indexed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Segoe UI"/>
      <family val="2"/>
    </font>
    <font>
      <b/>
      <sz val="10"/>
      <name val="Times New Roman"/>
      <family val="1"/>
    </font>
    <font>
      <sz val="10"/>
      <color indexed="0"/>
      <name val="Times New Roman"/>
      <family val="1"/>
    </font>
    <font>
      <b/>
      <sz val="10"/>
      <color indexed="0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0"/>
      <name val="Times New Roman"/>
      <family val="1"/>
    </font>
    <font>
      <b/>
      <i/>
      <sz val="10"/>
      <name val="Arial"/>
      <family val="2"/>
    </font>
    <font>
      <sz val="11"/>
      <color indexed="0"/>
      <name val="Times New Roman"/>
      <family val="1"/>
    </font>
    <font>
      <b/>
      <sz val="11"/>
      <name val="Times New Roman"/>
      <family val="1"/>
    </font>
    <font>
      <sz val="8"/>
      <name val="Arial"/>
      <family val="2"/>
    </font>
    <font>
      <b/>
      <sz val="12"/>
      <color rgb="FF22222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0000FF"/>
      <name val="Arial"/>
      <family val="2"/>
    </font>
    <font>
      <sz val="10"/>
      <color rgb="FFFF0000"/>
      <name val="Arial"/>
      <family val="2"/>
    </font>
    <font>
      <b/>
      <sz val="11"/>
      <color theme="0"/>
      <name val="Times New Roman"/>
      <family val="1"/>
    </font>
    <font>
      <b/>
      <sz val="10"/>
      <color rgb="FFFF0000"/>
      <name val="Arial"/>
      <family val="2"/>
    </font>
    <font>
      <b/>
      <sz val="12"/>
      <color theme="0"/>
      <name val="Arial"/>
      <family val="2"/>
    </font>
    <font>
      <sz val="10"/>
      <color rgb="FF0000FF"/>
      <name val="Arial"/>
      <family val="2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i/>
      <sz val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167" fontId="2" fillId="0" borderId="0"/>
    <xf numFmtId="167" fontId="2" fillId="0" borderId="0"/>
    <xf numFmtId="166" fontId="2" fillId="0" borderId="0"/>
    <xf numFmtId="165" fontId="2" fillId="0" borderId="0"/>
    <xf numFmtId="0" fontId="2" fillId="0" borderId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</cellStyleXfs>
  <cellXfs count="490">
    <xf numFmtId="0" fontId="0" fillId="0" borderId="0" xfId="0"/>
    <xf numFmtId="0" fontId="13" fillId="0" borderId="0" xfId="0" applyFont="1" applyBorder="1"/>
    <xf numFmtId="0" fontId="13" fillId="0" borderId="0" xfId="0" applyFont="1"/>
    <xf numFmtId="0" fontId="13" fillId="0" borderId="1" xfId="0" applyFont="1" applyBorder="1"/>
    <xf numFmtId="0" fontId="12" fillId="0" borderId="0" xfId="0" applyFont="1" applyBorder="1" applyAlignment="1">
      <alignment horizontal="right"/>
    </xf>
    <xf numFmtId="38" fontId="13" fillId="0" borderId="0" xfId="1" applyNumberFormat="1" applyFont="1" applyBorder="1"/>
    <xf numFmtId="0" fontId="12" fillId="0" borderId="0" xfId="0" applyFont="1"/>
    <xf numFmtId="14" fontId="12" fillId="0" borderId="0" xfId="0" quotePrefix="1" applyNumberFormat="1" applyFont="1"/>
    <xf numFmtId="0" fontId="13" fillId="0" borderId="0" xfId="0" applyFont="1" applyBorder="1" applyAlignment="1">
      <alignment wrapText="1"/>
    </xf>
    <xf numFmtId="0" fontId="13" fillId="0" borderId="0" xfId="0" applyFont="1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 applyAlignment="1"/>
    <xf numFmtId="0" fontId="0" fillId="0" borderId="7" xfId="0" applyBorder="1"/>
    <xf numFmtId="0" fontId="0" fillId="0" borderId="2" xfId="0" applyBorder="1" applyProtection="1"/>
    <xf numFmtId="0" fontId="2" fillId="0" borderId="2" xfId="0" applyFont="1" applyBorder="1" applyAlignment="1" applyProtection="1"/>
    <xf numFmtId="0" fontId="2" fillId="0" borderId="2" xfId="0" applyFont="1" applyBorder="1" applyProtection="1"/>
    <xf numFmtId="0" fontId="0" fillId="0" borderId="0" xfId="0" applyBorder="1" applyProtection="1"/>
    <xf numFmtId="0" fontId="0" fillId="0" borderId="0" xfId="0" applyProtection="1"/>
    <xf numFmtId="38" fontId="2" fillId="0" borderId="4" xfId="0" applyNumberFormat="1" applyFont="1" applyBorder="1" applyProtection="1"/>
    <xf numFmtId="38" fontId="0" fillId="0" borderId="1" xfId="0" applyNumberFormat="1" applyBorder="1" applyProtection="1"/>
    <xf numFmtId="38" fontId="0" fillId="0" borderId="0" xfId="0" applyNumberFormat="1" applyBorder="1" applyProtection="1"/>
    <xf numFmtId="0" fontId="0" fillId="0" borderId="1" xfId="0" applyBorder="1" applyProtection="1"/>
    <xf numFmtId="0" fontId="0" fillId="2" borderId="1" xfId="0" applyFill="1" applyBorder="1" applyProtection="1"/>
    <xf numFmtId="0" fontId="0" fillId="2" borderId="0" xfId="0" applyFill="1" applyBorder="1" applyProtection="1"/>
    <xf numFmtId="170" fontId="0" fillId="2" borderId="1" xfId="0" applyNumberFormat="1" applyFill="1" applyBorder="1" applyProtection="1"/>
    <xf numFmtId="170" fontId="0" fillId="2" borderId="0" xfId="0" applyNumberFormat="1" applyFill="1" applyBorder="1" applyProtection="1"/>
    <xf numFmtId="38" fontId="0" fillId="0" borderId="4" xfId="0" applyNumberFormat="1" applyBorder="1" applyProtection="1"/>
    <xf numFmtId="170" fontId="0" fillId="0" borderId="0" xfId="0" applyNumberFormat="1" applyFill="1" applyBorder="1" applyProtection="1"/>
    <xf numFmtId="170" fontId="0" fillId="0" borderId="4" xfId="0" applyNumberFormat="1" applyFill="1" applyBorder="1" applyProtection="1"/>
    <xf numFmtId="38" fontId="8" fillId="0" borderId="1" xfId="0" applyNumberFormat="1" applyFont="1" applyBorder="1" applyProtection="1"/>
    <xf numFmtId="38" fontId="8" fillId="0" borderId="0" xfId="0" applyNumberFormat="1" applyFont="1" applyBorder="1" applyProtection="1"/>
    <xf numFmtId="38" fontId="7" fillId="0" borderId="1" xfId="0" applyNumberFormat="1" applyFont="1" applyBorder="1" applyProtection="1"/>
    <xf numFmtId="38" fontId="7" fillId="0" borderId="0" xfId="0" applyNumberFormat="1" applyFont="1" applyBorder="1" applyProtection="1"/>
    <xf numFmtId="38" fontId="7" fillId="0" borderId="4" xfId="0" applyNumberFormat="1" applyFont="1" applyBorder="1" applyProtection="1"/>
    <xf numFmtId="172" fontId="0" fillId="0" borderId="1" xfId="7" applyNumberFormat="1" applyFont="1" applyBorder="1" applyProtection="1"/>
    <xf numFmtId="172" fontId="0" fillId="0" borderId="0" xfId="0" applyNumberFormat="1" applyBorder="1" applyProtection="1"/>
    <xf numFmtId="172" fontId="0" fillId="0" borderId="1" xfId="0" applyNumberFormat="1" applyBorder="1" applyProtection="1"/>
    <xf numFmtId="172" fontId="0" fillId="2" borderId="1" xfId="0" applyNumberFormat="1" applyFill="1" applyBorder="1" applyProtection="1"/>
    <xf numFmtId="172" fontId="0" fillId="2" borderId="0" xfId="0" applyNumberFormat="1" applyFill="1" applyBorder="1" applyProtection="1"/>
    <xf numFmtId="172" fontId="0" fillId="0" borderId="4" xfId="0" applyNumberFormat="1" applyBorder="1" applyProtection="1"/>
    <xf numFmtId="172" fontId="0" fillId="0" borderId="0" xfId="7" applyNumberFormat="1" applyFont="1" applyBorder="1" applyProtection="1"/>
    <xf numFmtId="38" fontId="0" fillId="2" borderId="1" xfId="0" applyNumberFormat="1" applyFill="1" applyBorder="1" applyProtection="1"/>
    <xf numFmtId="38" fontId="0" fillId="2" borderId="0" xfId="0" applyNumberFormat="1" applyFill="1" applyBorder="1" applyProtection="1"/>
    <xf numFmtId="170" fontId="0" fillId="2" borderId="2" xfId="0" applyNumberFormat="1" applyFill="1" applyBorder="1" applyProtection="1"/>
    <xf numFmtId="170" fontId="0" fillId="0" borderId="1" xfId="0" applyNumberFormat="1" applyFill="1" applyBorder="1" applyProtection="1"/>
    <xf numFmtId="170" fontId="0" fillId="0" borderId="2" xfId="0" applyNumberFormat="1" applyFill="1" applyBorder="1" applyProtection="1"/>
    <xf numFmtId="38" fontId="0" fillId="0" borderId="12" xfId="0" applyNumberFormat="1" applyBorder="1" applyProtection="1"/>
    <xf numFmtId="38" fontId="0" fillId="0" borderId="1" xfId="0" applyNumberFormat="1" applyFill="1" applyBorder="1" applyProtection="1"/>
    <xf numFmtId="38" fontId="0" fillId="0" borderId="0" xfId="0" applyNumberFormat="1" applyFill="1" applyBorder="1" applyProtection="1"/>
    <xf numFmtId="170" fontId="7" fillId="0" borderId="4" xfId="0" applyNumberFormat="1" applyFont="1" applyFill="1" applyBorder="1" applyProtection="1"/>
    <xf numFmtId="38" fontId="0" fillId="2" borderId="4" xfId="0" applyNumberFormat="1" applyFill="1" applyBorder="1" applyProtection="1"/>
    <xf numFmtId="170" fontId="0" fillId="0" borderId="7" xfId="0" applyNumberFormat="1" applyFill="1" applyBorder="1" applyProtection="1"/>
    <xf numFmtId="170" fontId="0" fillId="2" borderId="7" xfId="0" applyNumberFormat="1" applyFill="1" applyBorder="1" applyProtection="1"/>
    <xf numFmtId="170" fontId="0" fillId="0" borderId="12" xfId="0" applyNumberFormat="1" applyFill="1" applyBorder="1" applyProtection="1"/>
    <xf numFmtId="38" fontId="0" fillId="0" borderId="0" xfId="0" applyNumberFormat="1" applyProtection="1"/>
    <xf numFmtId="38" fontId="2" fillId="0" borderId="0" xfId="0" quotePrefix="1" applyNumberFormat="1" applyFont="1" applyBorder="1" applyProtection="1"/>
    <xf numFmtId="0" fontId="2" fillId="0" borderId="0" xfId="0" applyFont="1" applyBorder="1" applyProtection="1"/>
    <xf numFmtId="38" fontId="2" fillId="0" borderId="0" xfId="0" applyNumberFormat="1" applyFont="1" applyBorder="1" applyProtection="1"/>
    <xf numFmtId="38" fontId="2" fillId="0" borderId="0" xfId="0" applyNumberFormat="1" applyFont="1" applyFill="1" applyBorder="1" applyProtection="1"/>
    <xf numFmtId="40" fontId="0" fillId="0" borderId="0" xfId="0" applyNumberFormat="1" applyBorder="1" applyProtection="1"/>
    <xf numFmtId="40" fontId="0" fillId="2" borderId="0" xfId="0" applyNumberFormat="1" applyFill="1" applyBorder="1" applyProtection="1"/>
    <xf numFmtId="40" fontId="0" fillId="0" borderId="1" xfId="0" applyNumberFormat="1" applyBorder="1" applyProtection="1"/>
    <xf numFmtId="40" fontId="0" fillId="0" borderId="4" xfId="0" applyNumberFormat="1" applyBorder="1" applyProtection="1"/>
    <xf numFmtId="40" fontId="0" fillId="2" borderId="1" xfId="0" applyNumberFormat="1" applyFill="1" applyBorder="1" applyProtection="1"/>
    <xf numFmtId="40" fontId="0" fillId="0" borderId="0" xfId="0" applyNumberFormat="1" applyFill="1" applyBorder="1" applyProtection="1"/>
    <xf numFmtId="40" fontId="0" fillId="0" borderId="4" xfId="0" applyNumberFormat="1" applyFill="1" applyBorder="1" applyProtection="1"/>
    <xf numFmtId="40" fontId="0" fillId="0" borderId="1" xfId="0" applyNumberFormat="1" applyFill="1" applyBorder="1" applyProtection="1"/>
    <xf numFmtId="40" fontId="0" fillId="2" borderId="4" xfId="0" applyNumberFormat="1" applyFill="1" applyBorder="1" applyProtection="1"/>
    <xf numFmtId="0" fontId="0" fillId="0" borderId="0" xfId="0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38" fontId="6" fillId="0" borderId="4" xfId="0" applyNumberFormat="1" applyFont="1" applyBorder="1" applyProtection="1"/>
    <xf numFmtId="38" fontId="6" fillId="0" borderId="1" xfId="0" applyNumberFormat="1" applyFont="1" applyBorder="1" applyProtection="1"/>
    <xf numFmtId="38" fontId="6" fillId="0" borderId="0" xfId="0" applyNumberFormat="1" applyFont="1" applyBorder="1" applyProtection="1"/>
    <xf numFmtId="38" fontId="6" fillId="0" borderId="6" xfId="0" applyNumberFormat="1" applyFont="1" applyBorder="1" applyProtection="1"/>
    <xf numFmtId="170" fontId="6" fillId="2" borderId="6" xfId="0" applyNumberFormat="1" applyFont="1" applyFill="1" applyBorder="1" applyProtection="1"/>
    <xf numFmtId="170" fontId="6" fillId="2" borderId="5" xfId="0" applyNumberFormat="1" applyFont="1" applyFill="1" applyBorder="1" applyProtection="1"/>
    <xf numFmtId="38" fontId="6" fillId="0" borderId="11" xfId="0" applyNumberFormat="1" applyFont="1" applyBorder="1" applyProtection="1"/>
    <xf numFmtId="38" fontId="7" fillId="0" borderId="8" xfId="0" applyNumberFormat="1" applyFont="1" applyBorder="1" applyProtection="1"/>
    <xf numFmtId="38" fontId="7" fillId="0" borderId="9" xfId="0" applyNumberFormat="1" applyFont="1" applyBorder="1" applyProtection="1"/>
    <xf numFmtId="170" fontId="6" fillId="2" borderId="8" xfId="0" applyNumberFormat="1" applyFont="1" applyFill="1" applyBorder="1" applyProtection="1"/>
    <xf numFmtId="170" fontId="6" fillId="2" borderId="9" xfId="0" applyNumberFormat="1" applyFont="1" applyFill="1" applyBorder="1" applyProtection="1"/>
    <xf numFmtId="38" fontId="6" fillId="0" borderId="8" xfId="0" applyNumberFormat="1" applyFont="1" applyBorder="1" applyProtection="1"/>
    <xf numFmtId="38" fontId="6" fillId="0" borderId="9" xfId="0" applyNumberFormat="1" applyFont="1" applyBorder="1" applyProtection="1"/>
    <xf numFmtId="38" fontId="6" fillId="0" borderId="10" xfId="0" applyNumberFormat="1" applyFont="1" applyBorder="1" applyProtection="1"/>
    <xf numFmtId="170" fontId="6" fillId="2" borderId="1" xfId="0" applyNumberFormat="1" applyFont="1" applyFill="1" applyBorder="1" applyProtection="1"/>
    <xf numFmtId="170" fontId="6" fillId="2" borderId="0" xfId="0" applyNumberFormat="1" applyFont="1" applyFill="1" applyBorder="1" applyProtection="1"/>
    <xf numFmtId="170" fontId="6" fillId="0" borderId="0" xfId="0" applyNumberFormat="1" applyFont="1" applyFill="1" applyBorder="1" applyProtection="1"/>
    <xf numFmtId="170" fontId="6" fillId="0" borderId="4" xfId="0" applyNumberFormat="1" applyFont="1" applyFill="1" applyBorder="1" applyProtection="1"/>
    <xf numFmtId="38" fontId="6" fillId="2" borderId="8" xfId="0" applyNumberFormat="1" applyFont="1" applyFill="1" applyBorder="1" applyProtection="1"/>
    <xf numFmtId="38" fontId="6" fillId="2" borderId="9" xfId="0" applyNumberFormat="1" applyFont="1" applyFill="1" applyBorder="1" applyProtection="1"/>
    <xf numFmtId="170" fontId="6" fillId="0" borderId="8" xfId="0" applyNumberFormat="1" applyFont="1" applyFill="1" applyBorder="1" applyProtection="1"/>
    <xf numFmtId="170" fontId="6" fillId="0" borderId="9" xfId="0" applyNumberFormat="1" applyFont="1" applyFill="1" applyBorder="1" applyProtection="1"/>
    <xf numFmtId="170" fontId="6" fillId="0" borderId="10" xfId="0" applyNumberFormat="1" applyFont="1" applyFill="1" applyBorder="1" applyProtection="1"/>
    <xf numFmtId="38" fontId="6" fillId="0" borderId="13" xfId="0" applyNumberFormat="1" applyFont="1" applyBorder="1" applyProtection="1"/>
    <xf numFmtId="38" fontId="6" fillId="0" borderId="14" xfId="0" applyNumberFormat="1" applyFont="1" applyBorder="1" applyProtection="1"/>
    <xf numFmtId="38" fontId="6" fillId="2" borderId="13" xfId="0" applyNumberFormat="1" applyFont="1" applyFill="1" applyBorder="1" applyProtection="1"/>
    <xf numFmtId="38" fontId="6" fillId="2" borderId="14" xfId="0" applyNumberFormat="1" applyFont="1" applyFill="1" applyBorder="1" applyProtection="1"/>
    <xf numFmtId="38" fontId="6" fillId="0" borderId="15" xfId="0" applyNumberFormat="1" applyFont="1" applyBorder="1" applyProtection="1"/>
    <xf numFmtId="0" fontId="6" fillId="0" borderId="0" xfId="0" applyFont="1" applyBorder="1" applyProtection="1"/>
    <xf numFmtId="0" fontId="6" fillId="0" borderId="8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22" fillId="0" borderId="9" xfId="0" applyFont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/>
    </xf>
    <xf numFmtId="0" fontId="6" fillId="2" borderId="9" xfId="0" applyFont="1" applyFill="1" applyBorder="1" applyAlignment="1" applyProtection="1">
      <alignment horizontal="center" vertical="center"/>
    </xf>
    <xf numFmtId="0" fontId="22" fillId="2" borderId="9" xfId="0" applyFont="1" applyFill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ill="1" applyBorder="1" applyProtection="1"/>
    <xf numFmtId="0" fontId="0" fillId="0" borderId="0" xfId="0" applyFill="1" applyProtection="1"/>
    <xf numFmtId="0" fontId="7" fillId="0" borderId="0" xfId="0" applyFont="1" applyFill="1" applyBorder="1" applyAlignment="1" applyProtection="1">
      <alignment horizontal="center"/>
    </xf>
    <xf numFmtId="0" fontId="23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 vertical="center"/>
    </xf>
    <xf numFmtId="38" fontId="6" fillId="0" borderId="0" xfId="0" applyNumberFormat="1" applyFont="1" applyFill="1" applyBorder="1" applyProtection="1"/>
    <xf numFmtId="172" fontId="0" fillId="0" borderId="0" xfId="0" applyNumberFormat="1" applyFill="1" applyBorder="1" applyProtection="1"/>
    <xf numFmtId="0" fontId="24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25" fillId="0" borderId="2" xfId="0" applyFont="1" applyBorder="1" applyAlignment="1" applyProtection="1">
      <alignment horizontal="left"/>
    </xf>
    <xf numFmtId="0" fontId="25" fillId="0" borderId="2" xfId="0" applyFont="1" applyBorder="1" applyAlignment="1" applyProtection="1"/>
    <xf numFmtId="14" fontId="25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6" fillId="0" borderId="0" xfId="0" applyFont="1" applyAlignment="1" applyProtection="1">
      <alignment horizontal="left"/>
    </xf>
    <xf numFmtId="9" fontId="8" fillId="0" borderId="1" xfId="7" applyFont="1" applyBorder="1" applyProtection="1"/>
    <xf numFmtId="9" fontId="8" fillId="0" borderId="0" xfId="7" applyFont="1" applyBorder="1" applyProtection="1"/>
    <xf numFmtId="9" fontId="2" fillId="2" borderId="1" xfId="7" applyFont="1" applyFill="1" applyBorder="1" applyProtection="1"/>
    <xf numFmtId="9" fontId="2" fillId="2" borderId="0" xfId="7" applyFont="1" applyFill="1" applyBorder="1" applyProtection="1"/>
    <xf numFmtId="9" fontId="2" fillId="0" borderId="4" xfId="7" applyFont="1" applyBorder="1" applyProtection="1"/>
    <xf numFmtId="9" fontId="2" fillId="0" borderId="0" xfId="7" applyFont="1" applyBorder="1" applyProtection="1"/>
    <xf numFmtId="9" fontId="2" fillId="0" borderId="0" xfId="7" applyFont="1" applyFill="1" applyBorder="1" applyProtection="1"/>
    <xf numFmtId="9" fontId="2" fillId="0" borderId="4" xfId="7" applyFont="1" applyFill="1" applyBorder="1" applyProtection="1"/>
    <xf numFmtId="9" fontId="8" fillId="0" borderId="4" xfId="7" applyFont="1" applyBorder="1" applyProtection="1"/>
    <xf numFmtId="170" fontId="7" fillId="0" borderId="0" xfId="0" applyNumberFormat="1" applyFont="1" applyFill="1" applyBorder="1" applyProtection="1"/>
    <xf numFmtId="9" fontId="0" fillId="0" borderId="0" xfId="7" applyFont="1" applyBorder="1" applyProtection="1"/>
    <xf numFmtId="38" fontId="6" fillId="0" borderId="2" xfId="0" applyNumberFormat="1" applyFont="1" applyBorder="1" applyProtection="1"/>
    <xf numFmtId="38" fontId="0" fillId="0" borderId="2" xfId="0" applyNumberFormat="1" applyBorder="1" applyProtection="1"/>
    <xf numFmtId="9" fontId="2" fillId="0" borderId="2" xfId="7" applyFont="1" applyBorder="1" applyAlignment="1" applyProtection="1"/>
    <xf numFmtId="9" fontId="2" fillId="0" borderId="2" xfId="7" applyFont="1" applyBorder="1" applyAlignment="1" applyProtection="1">
      <alignment horizontal="center"/>
    </xf>
    <xf numFmtId="171" fontId="8" fillId="0" borderId="0" xfId="7" applyNumberFormat="1" applyFont="1" applyBorder="1" applyProtection="1"/>
    <xf numFmtId="171" fontId="8" fillId="0" borderId="1" xfId="7" applyNumberFormat="1" applyFont="1" applyBorder="1" applyProtection="1"/>
    <xf numFmtId="171" fontId="8" fillId="0" borderId="0" xfId="7" applyNumberFormat="1" applyFont="1" applyFill="1" applyBorder="1" applyProtection="1"/>
    <xf numFmtId="168" fontId="0" fillId="0" borderId="0" xfId="1" applyNumberFormat="1" applyFont="1" applyBorder="1" applyProtection="1"/>
    <xf numFmtId="168" fontId="0" fillId="0" borderId="0" xfId="1" applyNumberFormat="1" applyFont="1" applyProtection="1"/>
    <xf numFmtId="2" fontId="0" fillId="0" borderId="2" xfId="0" applyNumberFormat="1" applyBorder="1" applyProtection="1"/>
    <xf numFmtId="2" fontId="0" fillId="0" borderId="0" xfId="0" applyNumberFormat="1" applyBorder="1" applyProtection="1"/>
    <xf numFmtId="2" fontId="0" fillId="0" borderId="0" xfId="0" applyNumberFormat="1" applyProtection="1"/>
    <xf numFmtId="2" fontId="6" fillId="0" borderId="9" xfId="0" applyNumberFormat="1" applyFont="1" applyBorder="1" applyAlignment="1" applyProtection="1">
      <alignment horizontal="center" vertical="center"/>
    </xf>
    <xf numFmtId="2" fontId="6" fillId="0" borderId="9" xfId="0" applyNumberFormat="1" applyFont="1" applyFill="1" applyBorder="1" applyProtection="1"/>
    <xf numFmtId="2" fontId="8" fillId="0" borderId="0" xfId="0" applyNumberFormat="1" applyFont="1" applyBorder="1" applyProtection="1"/>
    <xf numFmtId="2" fontId="6" fillId="0" borderId="14" xfId="0" applyNumberFormat="1" applyFont="1" applyBorder="1" applyProtection="1"/>
    <xf numFmtId="38" fontId="7" fillId="0" borderId="10" xfId="0" applyNumberFormat="1" applyFont="1" applyBorder="1" applyProtection="1"/>
    <xf numFmtId="38" fontId="0" fillId="0" borderId="4" xfId="0" applyNumberFormat="1" applyFill="1" applyBorder="1" applyProtection="1"/>
    <xf numFmtId="0" fontId="7" fillId="0" borderId="0" xfId="0" applyFont="1" applyBorder="1" applyAlignment="1" applyProtection="1">
      <alignment horizontal="center" wrapText="1"/>
    </xf>
    <xf numFmtId="38" fontId="2" fillId="0" borderId="0" xfId="0" applyNumberFormat="1" applyFont="1" applyBorder="1" applyAlignment="1" applyProtection="1">
      <alignment horizontal="left"/>
    </xf>
    <xf numFmtId="38" fontId="0" fillId="0" borderId="16" xfId="0" applyNumberFormat="1" applyBorder="1" applyProtection="1"/>
    <xf numFmtId="38" fontId="7" fillId="0" borderId="16" xfId="0" applyNumberFormat="1" applyFont="1" applyBorder="1" applyProtection="1"/>
    <xf numFmtId="38" fontId="6" fillId="0" borderId="16" xfId="0" applyNumberFormat="1" applyFont="1" applyBorder="1" applyProtection="1"/>
    <xf numFmtId="9" fontId="8" fillId="0" borderId="16" xfId="7" applyFont="1" applyBorder="1" applyProtection="1"/>
    <xf numFmtId="172" fontId="0" fillId="0" borderId="16" xfId="7" applyNumberFormat="1" applyFont="1" applyBorder="1" applyProtection="1"/>
    <xf numFmtId="38" fontId="0" fillId="0" borderId="16" xfId="0" applyNumberFormat="1" applyFill="1" applyBorder="1" applyProtection="1"/>
    <xf numFmtId="170" fontId="0" fillId="0" borderId="16" xfId="0" applyNumberFormat="1" applyFill="1" applyBorder="1" applyProtection="1"/>
    <xf numFmtId="38" fontId="6" fillId="0" borderId="17" xfId="0" applyNumberFormat="1" applyFont="1" applyBorder="1" applyProtection="1"/>
    <xf numFmtId="38" fontId="7" fillId="0" borderId="18" xfId="0" applyNumberFormat="1" applyFont="1" applyBorder="1" applyProtection="1"/>
    <xf numFmtId="38" fontId="6" fillId="0" borderId="18" xfId="0" applyNumberFormat="1" applyFont="1" applyBorder="1" applyProtection="1"/>
    <xf numFmtId="38" fontId="6" fillId="0" borderId="19" xfId="0" applyNumberFormat="1" applyFont="1" applyBorder="1" applyProtection="1"/>
    <xf numFmtId="38" fontId="6" fillId="0" borderId="0" xfId="0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38" fontId="2" fillId="0" borderId="0" xfId="0" applyNumberFormat="1" applyFont="1" applyFill="1" applyBorder="1" applyAlignment="1" applyProtection="1">
      <alignment horizontal="left"/>
    </xf>
    <xf numFmtId="38" fontId="7" fillId="0" borderId="0" xfId="0" applyNumberFormat="1" applyFont="1" applyBorder="1" applyAlignment="1" applyProtection="1">
      <alignment horizontal="left"/>
    </xf>
    <xf numFmtId="172" fontId="2" fillId="0" borderId="0" xfId="0" applyNumberFormat="1" applyFont="1" applyBorder="1" applyAlignment="1" applyProtection="1">
      <alignment horizontal="left"/>
    </xf>
    <xf numFmtId="38" fontId="8" fillId="0" borderId="0" xfId="0" applyNumberFormat="1" applyFont="1" applyBorder="1" applyAlignment="1" applyProtection="1">
      <alignment horizontal="left"/>
    </xf>
    <xf numFmtId="171" fontId="8" fillId="0" borderId="0" xfId="0" applyNumberFormat="1" applyFont="1" applyBorder="1" applyAlignment="1" applyProtection="1">
      <alignment horizontal="left"/>
    </xf>
    <xf numFmtId="38" fontId="8" fillId="0" borderId="7" xfId="0" applyNumberFormat="1" applyFont="1" applyBorder="1" applyProtection="1"/>
    <xf numFmtId="38" fontId="7" fillId="0" borderId="13" xfId="0" applyNumberFormat="1" applyFont="1" applyBorder="1" applyProtection="1"/>
    <xf numFmtId="38" fontId="6" fillId="0" borderId="5" xfId="0" applyNumberFormat="1" applyFont="1" applyBorder="1" applyProtection="1"/>
    <xf numFmtId="38" fontId="0" fillId="0" borderId="6" xfId="0" applyNumberFormat="1" applyBorder="1" applyProtection="1"/>
    <xf numFmtId="0" fontId="7" fillId="0" borderId="0" xfId="0" applyFont="1" applyFill="1" applyBorder="1" applyAlignment="1" applyProtection="1"/>
    <xf numFmtId="170" fontId="0" fillId="0" borderId="9" xfId="0" applyNumberFormat="1" applyFill="1" applyBorder="1" applyProtection="1"/>
    <xf numFmtId="0" fontId="6" fillId="0" borderId="10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right"/>
    </xf>
    <xf numFmtId="38" fontId="6" fillId="0" borderId="4" xfId="0" applyNumberFormat="1" applyFont="1" applyBorder="1" applyAlignment="1" applyProtection="1">
      <alignment horizontal="right"/>
    </xf>
    <xf numFmtId="38" fontId="7" fillId="0" borderId="4" xfId="0" applyNumberFormat="1" applyFont="1" applyBorder="1" applyAlignment="1" applyProtection="1">
      <alignment horizontal="right"/>
    </xf>
    <xf numFmtId="0" fontId="6" fillId="0" borderId="0" xfId="0" applyFont="1" applyAlignment="1" applyProtection="1">
      <alignment horizontal="right" vertical="center"/>
    </xf>
    <xf numFmtId="0" fontId="6" fillId="0" borderId="4" xfId="0" applyFont="1" applyBorder="1" applyAlignment="1" applyProtection="1">
      <alignment horizontal="right"/>
    </xf>
    <xf numFmtId="38" fontId="6" fillId="0" borderId="4" xfId="0" applyNumberFormat="1" applyFont="1" applyFill="1" applyBorder="1" applyAlignment="1" applyProtection="1">
      <alignment horizontal="right"/>
    </xf>
    <xf numFmtId="171" fontId="7" fillId="0" borderId="4" xfId="0" applyNumberFormat="1" applyFont="1" applyBorder="1" applyAlignment="1" applyProtection="1">
      <alignment horizontal="right"/>
    </xf>
    <xf numFmtId="172" fontId="6" fillId="0" borderId="4" xfId="0" applyNumberFormat="1" applyFont="1" applyBorder="1" applyAlignment="1" applyProtection="1">
      <alignment horizontal="right"/>
    </xf>
    <xf numFmtId="0" fontId="14" fillId="0" borderId="0" xfId="0" applyFont="1" applyBorder="1" applyAlignment="1">
      <alignment horizontal="right"/>
    </xf>
    <xf numFmtId="0" fontId="14" fillId="0" borderId="0" xfId="0" applyFont="1" applyBorder="1"/>
    <xf numFmtId="0" fontId="6" fillId="0" borderId="0" xfId="0" applyFont="1" applyBorder="1" applyAlignment="1" applyProtection="1">
      <alignment horizontal="right"/>
    </xf>
    <xf numFmtId="38" fontId="6" fillId="0" borderId="0" xfId="0" applyNumberFormat="1" applyFont="1" applyBorder="1" applyAlignment="1" applyProtection="1">
      <alignment horizontal="right"/>
    </xf>
    <xf numFmtId="0" fontId="7" fillId="0" borderId="0" xfId="0" applyFont="1" applyBorder="1" applyAlignment="1" applyProtection="1">
      <alignment wrapText="1"/>
    </xf>
    <xf numFmtId="0" fontId="6" fillId="0" borderId="2" xfId="0" applyFont="1" applyBorder="1" applyAlignment="1" applyProtection="1">
      <alignment horizontal="left"/>
    </xf>
    <xf numFmtId="9" fontId="7" fillId="0" borderId="1" xfId="7" applyFont="1" applyBorder="1" applyProtection="1"/>
    <xf numFmtId="172" fontId="6" fillId="0" borderId="1" xfId="7" applyNumberFormat="1" applyFont="1" applyBorder="1" applyProtection="1"/>
    <xf numFmtId="38" fontId="6" fillId="0" borderId="1" xfId="0" applyNumberFormat="1" applyFont="1" applyFill="1" applyBorder="1" applyProtection="1"/>
    <xf numFmtId="170" fontId="6" fillId="0" borderId="1" xfId="0" applyNumberFormat="1" applyFont="1" applyFill="1" applyBorder="1" applyProtection="1"/>
    <xf numFmtId="171" fontId="18" fillId="0" borderId="4" xfId="0" applyNumberFormat="1" applyFont="1" applyBorder="1" applyAlignment="1" applyProtection="1">
      <alignment horizontal="right"/>
    </xf>
    <xf numFmtId="0" fontId="25" fillId="0" borderId="0" xfId="0" applyFont="1" applyBorder="1" applyAlignment="1" applyProtection="1">
      <alignment horizontal="left"/>
    </xf>
    <xf numFmtId="14" fontId="25" fillId="0" borderId="0" xfId="0" applyNumberFormat="1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38" fontId="6" fillId="0" borderId="0" xfId="0" applyNumberFormat="1" applyFont="1" applyFill="1" applyBorder="1" applyAlignment="1" applyProtection="1">
      <alignment horizontal="right"/>
    </xf>
    <xf numFmtId="38" fontId="7" fillId="0" borderId="0" xfId="0" applyNumberFormat="1" applyFont="1" applyBorder="1" applyAlignment="1" applyProtection="1">
      <alignment horizontal="right"/>
    </xf>
    <xf numFmtId="172" fontId="6" fillId="0" borderId="0" xfId="0" applyNumberFormat="1" applyFont="1" applyBorder="1" applyAlignment="1" applyProtection="1">
      <alignment horizontal="right"/>
    </xf>
    <xf numFmtId="171" fontId="7" fillId="0" borderId="0" xfId="0" applyNumberFormat="1" applyFont="1" applyBorder="1" applyAlignment="1" applyProtection="1">
      <alignment horizontal="right"/>
    </xf>
    <xf numFmtId="0" fontId="14" fillId="0" borderId="0" xfId="0" applyFont="1"/>
    <xf numFmtId="0" fontId="19" fillId="0" borderId="0" xfId="0" applyFont="1"/>
    <xf numFmtId="0" fontId="13" fillId="0" borderId="0" xfId="0" applyFont="1" applyAlignment="1">
      <alignment vertical="center"/>
    </xf>
    <xf numFmtId="14" fontId="13" fillId="0" borderId="0" xfId="0" applyNumberFormat="1" applyFont="1" applyAlignment="1"/>
    <xf numFmtId="9" fontId="13" fillId="0" borderId="0" xfId="7" applyFont="1" applyBorder="1"/>
    <xf numFmtId="9" fontId="13" fillId="0" borderId="0" xfId="7" applyFont="1"/>
    <xf numFmtId="38" fontId="13" fillId="0" borderId="0" xfId="0" applyNumberFormat="1" applyFont="1" applyBorder="1"/>
    <xf numFmtId="38" fontId="13" fillId="0" borderId="0" xfId="0" applyNumberFormat="1" applyFont="1"/>
    <xf numFmtId="38" fontId="0" fillId="0" borderId="12" xfId="0" applyNumberFormat="1" applyFill="1" applyBorder="1" applyProtection="1"/>
    <xf numFmtId="164" fontId="0" fillId="0" borderId="0" xfId="1" applyFont="1" applyFill="1" applyBorder="1" applyProtection="1"/>
    <xf numFmtId="164" fontId="0" fillId="0" borderId="1" xfId="1" applyFont="1" applyFill="1" applyBorder="1" applyProtection="1"/>
    <xf numFmtId="0" fontId="2" fillId="0" borderId="1" xfId="0" applyFont="1" applyBorder="1" applyAlignment="1" applyProtection="1">
      <alignment horizontal="center"/>
    </xf>
    <xf numFmtId="38" fontId="7" fillId="0" borderId="0" xfId="0" applyNumberFormat="1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38" fontId="7" fillId="0" borderId="0" xfId="0" applyNumberFormat="1" applyFont="1" applyFill="1" applyBorder="1" applyAlignment="1" applyProtection="1">
      <alignment horizontal="center"/>
    </xf>
    <xf numFmtId="0" fontId="7" fillId="0" borderId="18" xfId="0" applyFont="1" applyBorder="1" applyAlignment="1" applyProtection="1">
      <alignment horizontal="center"/>
    </xf>
    <xf numFmtId="0" fontId="7" fillId="0" borderId="18" xfId="0" applyFont="1" applyFill="1" applyBorder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170" fontId="6" fillId="0" borderId="7" xfId="0" applyNumberFormat="1" applyFont="1" applyFill="1" applyBorder="1" applyProtection="1"/>
    <xf numFmtId="170" fontId="0" fillId="0" borderId="20" xfId="0" applyNumberFormat="1" applyFill="1" applyBorder="1" applyProtection="1"/>
    <xf numFmtId="2" fontId="6" fillId="0" borderId="0" xfId="0" applyNumberFormat="1" applyFont="1" applyBorder="1" applyProtection="1"/>
    <xf numFmtId="0" fontId="6" fillId="0" borderId="4" xfId="0" applyFont="1" applyBorder="1" applyAlignment="1" applyProtection="1">
      <alignment horizontal="left"/>
    </xf>
    <xf numFmtId="0" fontId="23" fillId="0" borderId="1" xfId="0" applyFont="1" applyFill="1" applyBorder="1" applyAlignment="1" applyProtection="1">
      <alignment horizontal="center"/>
    </xf>
    <xf numFmtId="0" fontId="6" fillId="0" borderId="4" xfId="0" applyFont="1" applyBorder="1" applyAlignment="1" applyProtection="1">
      <alignment horizontal="right" vertical="center"/>
    </xf>
    <xf numFmtId="9" fontId="0" fillId="0" borderId="4" xfId="7" applyFont="1" applyBorder="1" applyProtection="1"/>
    <xf numFmtId="38" fontId="6" fillId="0" borderId="12" xfId="0" applyNumberFormat="1" applyFont="1" applyBorder="1" applyProtection="1"/>
    <xf numFmtId="0" fontId="24" fillId="0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6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22" fillId="0" borderId="9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  <xf numFmtId="0" fontId="2" fillId="0" borderId="1" xfId="0" applyFont="1" applyBorder="1" applyProtection="1"/>
    <xf numFmtId="0" fontId="6" fillId="0" borderId="1" xfId="0" applyFont="1" applyBorder="1" applyProtection="1"/>
    <xf numFmtId="0" fontId="0" fillId="0" borderId="1" xfId="0" applyBorder="1" applyAlignment="1" applyProtection="1">
      <alignment horizontal="center"/>
    </xf>
    <xf numFmtId="169" fontId="7" fillId="0" borderId="1" xfId="7" applyNumberFormat="1" applyFont="1" applyBorder="1" applyProtection="1"/>
    <xf numFmtId="164" fontId="6" fillId="0" borderId="1" xfId="1" applyFont="1" applyFill="1" applyBorder="1" applyProtection="1"/>
    <xf numFmtId="164" fontId="0" fillId="0" borderId="16" xfId="1" applyFont="1" applyFill="1" applyBorder="1" applyProtection="1"/>
    <xf numFmtId="168" fontId="21" fillId="0" borderId="0" xfId="1" applyNumberFormat="1" applyFont="1" applyBorder="1" applyProtection="1"/>
    <xf numFmtId="9" fontId="0" fillId="0" borderId="1" xfId="7" applyFont="1" applyBorder="1" applyProtection="1"/>
    <xf numFmtId="38" fontId="8" fillId="2" borderId="0" xfId="0" applyNumberFormat="1" applyFont="1" applyFill="1" applyBorder="1" applyProtection="1"/>
    <xf numFmtId="38" fontId="7" fillId="0" borderId="14" xfId="0" applyNumberFormat="1" applyFont="1" applyBorder="1" applyProtection="1"/>
    <xf numFmtId="38" fontId="7" fillId="2" borderId="13" xfId="0" applyNumberFormat="1" applyFont="1" applyFill="1" applyBorder="1" applyProtection="1"/>
    <xf numFmtId="38" fontId="7" fillId="2" borderId="14" xfId="0" applyNumberFormat="1" applyFont="1" applyFill="1" applyBorder="1" applyProtection="1"/>
    <xf numFmtId="38" fontId="7" fillId="0" borderId="15" xfId="0" applyNumberFormat="1" applyFont="1" applyBorder="1" applyProtection="1"/>
    <xf numFmtId="38" fontId="7" fillId="0" borderId="0" xfId="0" applyNumberFormat="1" applyFont="1" applyFill="1" applyBorder="1" applyProtection="1"/>
    <xf numFmtId="2" fontId="7" fillId="0" borderId="14" xfId="0" applyNumberFormat="1" applyFont="1" applyBorder="1" applyProtection="1"/>
    <xf numFmtId="0" fontId="7" fillId="0" borderId="1" xfId="0" applyFont="1" applyBorder="1" applyProtection="1"/>
    <xf numFmtId="0" fontId="7" fillId="0" borderId="0" xfId="0" applyFont="1" applyBorder="1" applyProtection="1"/>
    <xf numFmtId="40" fontId="6" fillId="2" borderId="0" xfId="0" applyNumberFormat="1" applyFont="1" applyFill="1" applyBorder="1" applyProtection="1"/>
    <xf numFmtId="40" fontId="26" fillId="0" borderId="0" xfId="0" applyNumberFormat="1" applyFont="1" applyFill="1" applyBorder="1" applyProtection="1"/>
    <xf numFmtId="38" fontId="6" fillId="0" borderId="0" xfId="0" applyNumberFormat="1" applyFont="1" applyBorder="1" applyAlignment="1" applyProtection="1">
      <alignment horizontal="center" vertical="center"/>
    </xf>
    <xf numFmtId="164" fontId="0" fillId="0" borderId="0" xfId="1" applyFont="1" applyBorder="1" applyProtection="1"/>
    <xf numFmtId="38" fontId="6" fillId="0" borderId="4" xfId="0" applyNumberFormat="1" applyFont="1" applyFill="1" applyBorder="1" applyProtection="1"/>
    <xf numFmtId="38" fontId="8" fillId="0" borderId="1" xfId="0" applyNumberFormat="1" applyFont="1" applyFill="1" applyBorder="1" applyProtection="1"/>
    <xf numFmtId="38" fontId="8" fillId="0" borderId="0" xfId="0" applyNumberFormat="1" applyFont="1" applyFill="1" applyBorder="1" applyProtection="1"/>
    <xf numFmtId="38" fontId="13" fillId="0" borderId="0" xfId="0" applyNumberFormat="1" applyFont="1" applyFill="1" applyBorder="1"/>
    <xf numFmtId="38" fontId="13" fillId="0" borderId="0" xfId="0" applyNumberFormat="1" applyFont="1" applyFill="1"/>
    <xf numFmtId="38" fontId="7" fillId="0" borderId="0" xfId="0" applyNumberFormat="1" applyFont="1" applyFill="1" applyBorder="1" applyAlignment="1" applyProtection="1">
      <alignment horizontal="right"/>
    </xf>
    <xf numFmtId="0" fontId="14" fillId="0" borderId="0" xfId="0" applyFont="1" applyFill="1" applyBorder="1"/>
    <xf numFmtId="38" fontId="6" fillId="0" borderId="14" xfId="0" applyNumberFormat="1" applyFont="1" applyFill="1" applyBorder="1" applyProtection="1"/>
    <xf numFmtId="38" fontId="6" fillId="0" borderId="15" xfId="0" applyNumberFormat="1" applyFont="1" applyFill="1" applyBorder="1" applyProtection="1"/>
    <xf numFmtId="38" fontId="6" fillId="0" borderId="8" xfId="0" applyNumberFormat="1" applyFont="1" applyFill="1" applyBorder="1" applyProtection="1"/>
    <xf numFmtId="38" fontId="6" fillId="0" borderId="9" xfId="0" applyNumberFormat="1" applyFont="1" applyFill="1" applyBorder="1" applyProtection="1"/>
    <xf numFmtId="38" fontId="6" fillId="0" borderId="10" xfId="0" applyNumberFormat="1" applyFont="1" applyFill="1" applyBorder="1" applyProtection="1"/>
    <xf numFmtId="38" fontId="7" fillId="0" borderId="13" xfId="0" applyNumberFormat="1" applyFont="1" applyFill="1" applyBorder="1" applyProtection="1"/>
    <xf numFmtId="0" fontId="14" fillId="0" borderId="0" xfId="0" applyFont="1" applyFill="1"/>
    <xf numFmtId="171" fontId="13" fillId="0" borderId="0" xfId="0" applyNumberFormat="1" applyFont="1" applyFill="1" applyBorder="1"/>
    <xf numFmtId="171" fontId="14" fillId="0" borderId="0" xfId="0" applyNumberFormat="1" applyFont="1" applyFill="1" applyBorder="1" applyAlignment="1">
      <alignment horizontal="right"/>
    </xf>
    <xf numFmtId="171" fontId="6" fillId="0" borderId="3" xfId="0" applyNumberFormat="1" applyFont="1" applyFill="1" applyBorder="1" applyProtection="1"/>
    <xf numFmtId="171" fontId="17" fillId="0" borderId="0" xfId="0" applyNumberFormat="1" applyFont="1" applyFill="1"/>
    <xf numFmtId="171" fontId="13" fillId="0" borderId="0" xfId="0" applyNumberFormat="1" applyFont="1" applyFill="1"/>
    <xf numFmtId="38" fontId="7" fillId="0" borderId="0" xfId="0" applyNumberFormat="1" applyFont="1" applyFill="1" applyBorder="1" applyAlignment="1" applyProtection="1">
      <alignment horizontal="left"/>
    </xf>
    <xf numFmtId="38" fontId="7" fillId="0" borderId="1" xfId="0" applyNumberFormat="1" applyFont="1" applyFill="1" applyBorder="1" applyProtection="1"/>
    <xf numFmtId="38" fontId="7" fillId="0" borderId="4" xfId="0" applyNumberFormat="1" applyFont="1" applyFill="1" applyBorder="1" applyAlignment="1" applyProtection="1">
      <alignment horizontal="right"/>
    </xf>
    <xf numFmtId="38" fontId="7" fillId="0" borderId="4" xfId="0" applyNumberFormat="1" applyFont="1" applyFill="1" applyBorder="1" applyProtection="1"/>
    <xf numFmtId="38" fontId="6" fillId="0" borderId="0" xfId="0" applyNumberFormat="1" applyFont="1" applyFill="1" applyBorder="1" applyAlignment="1" applyProtection="1">
      <alignment horizontal="left"/>
    </xf>
    <xf numFmtId="9" fontId="7" fillId="0" borderId="0" xfId="7" applyFont="1" applyFill="1" applyBorder="1" applyAlignment="1" applyProtection="1">
      <alignment horizontal="right"/>
    </xf>
    <xf numFmtId="9" fontId="8" fillId="0" borderId="0" xfId="7" applyFont="1" applyFill="1" applyBorder="1" applyAlignment="1" applyProtection="1">
      <alignment horizontal="left"/>
    </xf>
    <xf numFmtId="9" fontId="8" fillId="0" borderId="1" xfId="7" applyFont="1" applyFill="1" applyBorder="1" applyProtection="1"/>
    <xf numFmtId="9" fontId="8" fillId="0" borderId="0" xfId="7" applyFont="1" applyFill="1" applyBorder="1" applyProtection="1"/>
    <xf numFmtId="9" fontId="7" fillId="0" borderId="4" xfId="7" applyFont="1" applyFill="1" applyBorder="1" applyAlignment="1" applyProtection="1">
      <alignment horizontal="right"/>
    </xf>
    <xf numFmtId="9" fontId="8" fillId="0" borderId="4" xfId="7" applyFont="1" applyFill="1" applyBorder="1" applyProtection="1"/>
    <xf numFmtId="172" fontId="6" fillId="0" borderId="0" xfId="0" applyNumberFormat="1" applyFont="1" applyFill="1" applyBorder="1" applyAlignment="1" applyProtection="1">
      <alignment horizontal="right"/>
    </xf>
    <xf numFmtId="172" fontId="2" fillId="0" borderId="0" xfId="0" applyNumberFormat="1" applyFont="1" applyFill="1" applyBorder="1" applyAlignment="1" applyProtection="1">
      <alignment horizontal="left"/>
    </xf>
    <xf numFmtId="172" fontId="0" fillId="0" borderId="1" xfId="0" applyNumberFormat="1" applyFill="1" applyBorder="1" applyProtection="1"/>
    <xf numFmtId="172" fontId="0" fillId="0" borderId="4" xfId="0" applyNumberFormat="1" applyFill="1" applyBorder="1" applyProtection="1"/>
    <xf numFmtId="172" fontId="6" fillId="0" borderId="4" xfId="0" applyNumberFormat="1" applyFont="1" applyFill="1" applyBorder="1" applyAlignment="1" applyProtection="1">
      <alignment horizontal="right"/>
    </xf>
    <xf numFmtId="38" fontId="2" fillId="0" borderId="4" xfId="0" applyNumberFormat="1" applyFont="1" applyFill="1" applyBorder="1" applyProtection="1"/>
    <xf numFmtId="38" fontId="0" fillId="0" borderId="2" xfId="0" applyNumberFormat="1" applyFill="1" applyBorder="1" applyProtection="1"/>
    <xf numFmtId="38" fontId="2" fillId="0" borderId="0" xfId="0" quotePrefix="1" applyNumberFormat="1" applyFont="1" applyFill="1" applyBorder="1" applyProtection="1"/>
    <xf numFmtId="0" fontId="6" fillId="0" borderId="0" xfId="0" applyFont="1" applyFill="1" applyBorder="1" applyAlignment="1" applyProtection="1">
      <alignment horizontal="right"/>
    </xf>
    <xf numFmtId="0" fontId="0" fillId="0" borderId="0" xfId="0" applyFill="1" applyAlignment="1" applyProtection="1">
      <alignment horizontal="left"/>
    </xf>
    <xf numFmtId="38" fontId="0" fillId="0" borderId="0" xfId="0" applyNumberFormat="1" applyFill="1" applyProtection="1"/>
    <xf numFmtId="0" fontId="6" fillId="0" borderId="0" xfId="0" applyFont="1" applyFill="1" applyAlignment="1" applyProtection="1">
      <alignment horizontal="right"/>
    </xf>
    <xf numFmtId="2" fontId="0" fillId="0" borderId="0" xfId="0" applyNumberFormat="1" applyFill="1" applyProtection="1"/>
    <xf numFmtId="38" fontId="7" fillId="0" borderId="8" xfId="0" applyNumberFormat="1" applyFont="1" applyFill="1" applyBorder="1" applyProtection="1"/>
    <xf numFmtId="38" fontId="7" fillId="0" borderId="9" xfId="0" applyNumberFormat="1" applyFont="1" applyFill="1" applyBorder="1" applyProtection="1"/>
    <xf numFmtId="38" fontId="0" fillId="0" borderId="6" xfId="0" applyNumberFormat="1" applyFill="1" applyBorder="1" applyProtection="1"/>
    <xf numFmtId="38" fontId="7" fillId="0" borderId="14" xfId="0" applyNumberFormat="1" applyFont="1" applyFill="1" applyBorder="1" applyProtection="1"/>
    <xf numFmtId="38" fontId="7" fillId="0" borderId="15" xfId="0" applyNumberFormat="1" applyFont="1" applyFill="1" applyBorder="1" applyProtection="1"/>
    <xf numFmtId="0" fontId="7" fillId="0" borderId="1" xfId="0" applyFont="1" applyFill="1" applyBorder="1" applyProtection="1"/>
    <xf numFmtId="0" fontId="7" fillId="0" borderId="0" xfId="0" applyFont="1" applyFill="1" applyBorder="1" applyProtection="1"/>
    <xf numFmtId="3" fontId="0" fillId="0" borderId="0" xfId="0" applyNumberFormat="1" applyFill="1" applyProtection="1"/>
    <xf numFmtId="38" fontId="7" fillId="0" borderId="0" xfId="0" applyNumberFormat="1" applyFont="1" applyProtection="1"/>
    <xf numFmtId="168" fontId="0" fillId="0" borderId="0" xfId="1" applyNumberFormat="1" applyFont="1" applyFill="1" applyBorder="1" applyProtection="1"/>
    <xf numFmtId="0" fontId="30" fillId="0" borderId="0" xfId="0" applyFont="1" applyFill="1" applyBorder="1" applyAlignment="1" applyProtection="1">
      <alignment horizontal="center"/>
    </xf>
    <xf numFmtId="164" fontId="8" fillId="0" borderId="0" xfId="1" applyFont="1" applyFill="1" applyBorder="1" applyProtection="1"/>
    <xf numFmtId="0" fontId="0" fillId="0" borderId="0" xfId="0" applyFill="1" applyBorder="1" applyAlignment="1" applyProtection="1">
      <alignment horizontal="center"/>
    </xf>
    <xf numFmtId="168" fontId="7" fillId="0" borderId="0" xfId="1" applyNumberFormat="1" applyFont="1" applyFill="1" applyBorder="1" applyProtection="1"/>
    <xf numFmtId="164" fontId="0" fillId="0" borderId="0" xfId="1" applyFont="1" applyFill="1" applyBorder="1" applyAlignment="1" applyProtection="1">
      <alignment horizontal="center"/>
    </xf>
    <xf numFmtId="164" fontId="8" fillId="0" borderId="0" xfId="1" applyFont="1" applyFill="1" applyBorder="1" applyAlignment="1" applyProtection="1">
      <alignment horizontal="center"/>
    </xf>
    <xf numFmtId="0" fontId="2" fillId="0" borderId="10" xfId="0" applyFont="1" applyBorder="1" applyProtection="1"/>
    <xf numFmtId="171" fontId="8" fillId="0" borderId="4" xfId="7" applyNumberFormat="1" applyFont="1" applyBorder="1" applyProtection="1"/>
    <xf numFmtId="0" fontId="2" fillId="0" borderId="10" xfId="0" applyFont="1" applyBorder="1" applyAlignment="1" applyProtection="1">
      <alignment horizontal="center"/>
    </xf>
    <xf numFmtId="38" fontId="7" fillId="0" borderId="10" xfId="0" applyNumberFormat="1" applyFont="1" applyFill="1" applyBorder="1" applyProtection="1"/>
    <xf numFmtId="38" fontId="14" fillId="0" borderId="0" xfId="0" applyNumberFormat="1" applyFont="1"/>
    <xf numFmtId="0" fontId="12" fillId="0" borderId="2" xfId="0" applyFont="1" applyBorder="1"/>
    <xf numFmtId="0" fontId="13" fillId="0" borderId="2" xfId="0" applyFont="1" applyBorder="1"/>
    <xf numFmtId="0" fontId="0" fillId="0" borderId="2" xfId="0" applyFill="1" applyBorder="1" applyProtection="1"/>
    <xf numFmtId="0" fontId="2" fillId="0" borderId="2" xfId="0" applyFont="1" applyBorder="1"/>
    <xf numFmtId="38" fontId="7" fillId="0" borderId="11" xfId="0" applyNumberFormat="1" applyFont="1" applyBorder="1" applyProtection="1"/>
    <xf numFmtId="38" fontId="0" fillId="0" borderId="0" xfId="0" applyNumberFormat="1"/>
    <xf numFmtId="174" fontId="8" fillId="0" borderId="3" xfId="7" applyNumberFormat="1" applyFont="1" applyFill="1" applyBorder="1" applyProtection="1"/>
    <xf numFmtId="174" fontId="8" fillId="0" borderId="3" xfId="0" applyNumberFormat="1" applyFont="1" applyFill="1" applyBorder="1" applyProtection="1"/>
    <xf numFmtId="174" fontId="8" fillId="0" borderId="0" xfId="0" applyNumberFormat="1" applyFont="1" applyFill="1" applyBorder="1" applyProtection="1"/>
    <xf numFmtId="174" fontId="8" fillId="0" borderId="3" xfId="7" applyNumberFormat="1" applyFont="1" applyFill="1" applyBorder="1" applyAlignment="1" applyProtection="1">
      <alignment horizontal="right"/>
    </xf>
    <xf numFmtId="174" fontId="13" fillId="0" borderId="0" xfId="0" applyNumberFormat="1" applyFont="1" applyBorder="1"/>
    <xf numFmtId="174" fontId="13" fillId="0" borderId="0" xfId="0" applyNumberFormat="1" applyFont="1"/>
    <xf numFmtId="169" fontId="7" fillId="0" borderId="16" xfId="7" applyNumberFormat="1" applyFont="1" applyBorder="1" applyProtection="1"/>
    <xf numFmtId="9" fontId="0" fillId="0" borderId="16" xfId="7" applyFont="1" applyBorder="1" applyProtection="1"/>
    <xf numFmtId="38" fontId="0" fillId="0" borderId="0" xfId="0" applyNumberFormat="1" applyAlignment="1" applyProtection="1">
      <alignment horizontal="left"/>
    </xf>
    <xf numFmtId="164" fontId="0" fillId="0" borderId="1" xfId="1" applyFont="1" applyBorder="1" applyProtection="1"/>
    <xf numFmtId="38" fontId="8" fillId="2" borderId="1" xfId="0" applyNumberFormat="1" applyFont="1" applyFill="1" applyBorder="1" applyProtection="1"/>
    <xf numFmtId="170" fontId="0" fillId="2" borderId="5" xfId="0" applyNumberFormat="1" applyFill="1" applyBorder="1" applyProtection="1"/>
    <xf numFmtId="170" fontId="0" fillId="0" borderId="6" xfId="0" applyNumberFormat="1" applyFill="1" applyBorder="1" applyProtection="1"/>
    <xf numFmtId="170" fontId="0" fillId="0" borderId="8" xfId="0" applyNumberFormat="1" applyFill="1" applyBorder="1" applyProtection="1"/>
    <xf numFmtId="9" fontId="0" fillId="0" borderId="0" xfId="7" applyFont="1" applyFill="1" applyBorder="1" applyProtection="1"/>
    <xf numFmtId="172" fontId="0" fillId="0" borderId="0" xfId="7" applyNumberFormat="1" applyFont="1" applyFill="1" applyBorder="1" applyProtection="1"/>
    <xf numFmtId="169" fontId="7" fillId="0" borderId="0" xfId="7" applyNumberFormat="1" applyFont="1" applyFill="1" applyBorder="1" applyProtection="1"/>
    <xf numFmtId="168" fontId="21" fillId="0" borderId="0" xfId="1" applyNumberFormat="1" applyFont="1" applyFill="1" applyBorder="1" applyProtection="1"/>
    <xf numFmtId="168" fontId="7" fillId="0" borderId="0" xfId="1" applyNumberFormat="1" applyFont="1" applyFill="1" applyBorder="1" applyAlignment="1" applyProtection="1"/>
    <xf numFmtId="9" fontId="7" fillId="0" borderId="0" xfId="7" applyFont="1" applyFill="1" applyBorder="1" applyProtection="1"/>
    <xf numFmtId="172" fontId="6" fillId="0" borderId="0" xfId="7" applyNumberFormat="1" applyFont="1" applyFill="1" applyBorder="1" applyProtection="1"/>
    <xf numFmtId="164" fontId="6" fillId="0" borderId="0" xfId="1" applyFont="1" applyFill="1" applyBorder="1" applyProtection="1"/>
    <xf numFmtId="43" fontId="7" fillId="0" borderId="0" xfId="0" applyNumberFormat="1" applyFont="1" applyFill="1" applyBorder="1" applyProtection="1"/>
    <xf numFmtId="0" fontId="29" fillId="0" borderId="0" xfId="0" applyFont="1" applyFill="1" applyBorder="1" applyAlignment="1" applyProtection="1">
      <alignment vertical="center"/>
    </xf>
    <xf numFmtId="168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0" fillId="0" borderId="16" xfId="0" applyBorder="1" applyProtection="1"/>
    <xf numFmtId="38" fontId="6" fillId="0" borderId="16" xfId="0" applyNumberFormat="1" applyFont="1" applyFill="1" applyBorder="1" applyProtection="1"/>
    <xf numFmtId="9" fontId="8" fillId="0" borderId="16" xfId="7" applyFont="1" applyFill="1" applyBorder="1" applyProtection="1"/>
    <xf numFmtId="172" fontId="0" fillId="0" borderId="16" xfId="0" applyNumberFormat="1" applyFill="1" applyBorder="1" applyProtection="1"/>
    <xf numFmtId="38" fontId="6" fillId="0" borderId="18" xfId="0" applyNumberFormat="1" applyFont="1" applyFill="1" applyBorder="1" applyProtection="1"/>
    <xf numFmtId="38" fontId="6" fillId="0" borderId="3" xfId="0" applyNumberFormat="1" applyFont="1" applyBorder="1" applyProtection="1"/>
    <xf numFmtId="168" fontId="7" fillId="0" borderId="0" xfId="1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43" fontId="0" fillId="0" borderId="0" xfId="0" applyNumberFormat="1" applyBorder="1" applyProtection="1"/>
    <xf numFmtId="38" fontId="7" fillId="0" borderId="0" xfId="0" applyNumberFormat="1" applyFont="1" applyBorder="1" applyAlignment="1" applyProtection="1">
      <alignment horizontal="center" wrapText="1"/>
    </xf>
    <xf numFmtId="0" fontId="17" fillId="0" borderId="0" xfId="0" applyFont="1"/>
    <xf numFmtId="0" fontId="13" fillId="0" borderId="0" xfId="0" applyFont="1" applyBorder="1" applyAlignment="1">
      <alignment vertical="center"/>
    </xf>
    <xf numFmtId="0" fontId="33" fillId="6" borderId="24" xfId="0" applyFont="1" applyFill="1" applyBorder="1" applyAlignment="1">
      <alignment vertical="center"/>
    </xf>
    <xf numFmtId="173" fontId="33" fillId="6" borderId="25" xfId="0" applyNumberFormat="1" applyFont="1" applyFill="1" applyBorder="1"/>
    <xf numFmtId="0" fontId="33" fillId="6" borderId="25" xfId="0" applyFont="1" applyFill="1" applyBorder="1"/>
    <xf numFmtId="38" fontId="24" fillId="0" borderId="1" xfId="0" applyNumberFormat="1" applyFont="1" applyBorder="1" applyProtection="1"/>
    <xf numFmtId="38" fontId="23" fillId="0" borderId="0" xfId="0" applyNumberFormat="1" applyFont="1" applyBorder="1" applyProtection="1"/>
    <xf numFmtId="38" fontId="23" fillId="0" borderId="4" xfId="0" applyNumberFormat="1" applyFont="1" applyBorder="1" applyProtection="1"/>
    <xf numFmtId="38" fontId="23" fillId="0" borderId="1" xfId="0" applyNumberFormat="1" applyFont="1" applyBorder="1" applyProtection="1"/>
    <xf numFmtId="38" fontId="24" fillId="0" borderId="0" xfId="0" applyNumberFormat="1" applyFont="1" applyBorder="1" applyProtection="1"/>
    <xf numFmtId="9" fontId="24" fillId="0" borderId="1" xfId="7" applyFont="1" applyBorder="1" applyProtection="1"/>
    <xf numFmtId="38" fontId="24" fillId="0" borderId="4" xfId="0" applyNumberFormat="1" applyFont="1" applyBorder="1" applyProtection="1"/>
    <xf numFmtId="38" fontId="7" fillId="0" borderId="6" xfId="0" applyNumberFormat="1" applyFont="1" applyBorder="1" applyProtection="1"/>
    <xf numFmtId="0" fontId="34" fillId="0" borderId="0" xfId="0" applyFont="1" applyBorder="1" applyAlignment="1">
      <alignment vertical="center"/>
    </xf>
    <xf numFmtId="0" fontId="33" fillId="6" borderId="26" xfId="0" applyFont="1" applyFill="1" applyBorder="1" applyAlignment="1">
      <alignment horizontal="center" vertical="center"/>
    </xf>
    <xf numFmtId="38" fontId="2" fillId="0" borderId="2" xfId="0" applyNumberFormat="1" applyFont="1" applyBorder="1" applyAlignment="1"/>
    <xf numFmtId="38" fontId="2" fillId="0" borderId="0" xfId="0" applyNumberFormat="1" applyFont="1" applyFill="1" applyBorder="1" applyAlignment="1"/>
    <xf numFmtId="38" fontId="0" fillId="0" borderId="0" xfId="0" applyNumberFormat="1" applyBorder="1"/>
    <xf numFmtId="38" fontId="0" fillId="0" borderId="1" xfId="0" applyNumberFormat="1" applyBorder="1"/>
    <xf numFmtId="38" fontId="0" fillId="0" borderId="0" xfId="0" applyNumberFormat="1" applyFill="1" applyBorder="1"/>
    <xf numFmtId="38" fontId="2" fillId="0" borderId="0" xfId="0" applyNumberFormat="1" applyFont="1" applyProtection="1"/>
    <xf numFmtId="38" fontId="7" fillId="0" borderId="8" xfId="0" applyNumberFormat="1" applyFont="1" applyBorder="1" applyAlignment="1" applyProtection="1">
      <alignment vertical="center"/>
    </xf>
    <xf numFmtId="38" fontId="7" fillId="0" borderId="1" xfId="0" applyNumberFormat="1" applyFont="1" applyFill="1" applyBorder="1" applyAlignment="1" applyProtection="1">
      <alignment vertical="center"/>
    </xf>
    <xf numFmtId="38" fontId="7" fillId="0" borderId="0" xfId="0" applyNumberFormat="1" applyFont="1" applyFill="1" applyBorder="1" applyAlignment="1" applyProtection="1">
      <alignment vertical="center"/>
    </xf>
    <xf numFmtId="38" fontId="0" fillId="0" borderId="0" xfId="0" applyNumberFormat="1" applyFill="1" applyBorder="1" applyAlignment="1">
      <alignment vertical="center"/>
    </xf>
    <xf numFmtId="38" fontId="0" fillId="0" borderId="0" xfId="0" applyNumberFormat="1" applyAlignment="1">
      <alignment vertical="center"/>
    </xf>
    <xf numFmtId="38" fontId="0" fillId="0" borderId="0" xfId="0" applyNumberFormat="1" applyFill="1"/>
    <xf numFmtId="38" fontId="2" fillId="0" borderId="8" xfId="0" applyNumberFormat="1" applyFont="1" applyFill="1" applyBorder="1" applyAlignment="1" applyProtection="1"/>
    <xf numFmtId="38" fontId="2" fillId="0" borderId="1" xfId="0" applyNumberFormat="1" applyFont="1" applyFill="1" applyBorder="1" applyAlignment="1" applyProtection="1"/>
    <xf numFmtId="38" fontId="2" fillId="0" borderId="0" xfId="0" applyNumberFormat="1" applyFont="1" applyFill="1" applyBorder="1" applyAlignment="1" applyProtection="1"/>
    <xf numFmtId="38" fontId="0" fillId="0" borderId="0" xfId="0" applyNumberFormat="1" applyFill="1" applyBorder="1" applyAlignment="1"/>
    <xf numFmtId="38" fontId="0" fillId="0" borderId="0" xfId="0" applyNumberFormat="1" applyAlignment="1"/>
    <xf numFmtId="38" fontId="0" fillId="2" borderId="2" xfId="0" applyNumberFormat="1" applyFill="1" applyBorder="1" applyProtection="1"/>
    <xf numFmtId="38" fontId="0" fillId="0" borderId="14" xfId="0" applyNumberFormat="1" applyFill="1" applyBorder="1" applyProtection="1"/>
    <xf numFmtId="38" fontId="0" fillId="0" borderId="5" xfId="0" applyNumberFormat="1" applyFill="1" applyBorder="1" applyProtection="1"/>
    <xf numFmtId="38" fontId="7" fillId="0" borderId="1" xfId="0" applyNumberFormat="1" applyFont="1" applyFill="1" applyBorder="1" applyAlignment="1" applyProtection="1"/>
    <xf numFmtId="38" fontId="7" fillId="0" borderId="0" xfId="0" applyNumberFormat="1" applyFont="1" applyFill="1" applyBorder="1" applyAlignment="1" applyProtection="1"/>
    <xf numFmtId="38" fontId="2" fillId="0" borderId="18" xfId="0" applyNumberFormat="1" applyFont="1" applyFill="1" applyBorder="1" applyAlignment="1" applyProtection="1"/>
    <xf numFmtId="38" fontId="2" fillId="0" borderId="9" xfId="0" applyNumberFormat="1" applyFont="1" applyFill="1" applyBorder="1" applyAlignment="1" applyProtection="1"/>
    <xf numFmtId="38" fontId="0" fillId="0" borderId="11" xfId="0" applyNumberFormat="1" applyBorder="1" applyProtection="1"/>
    <xf numFmtId="38" fontId="0" fillId="0" borderId="9" xfId="0" applyNumberFormat="1" applyFill="1" applyBorder="1"/>
    <xf numFmtId="38" fontId="0" fillId="0" borderId="9" xfId="0" applyNumberFormat="1" applyBorder="1"/>
    <xf numFmtId="38" fontId="8" fillId="0" borderId="0" xfId="7" applyNumberFormat="1" applyFont="1" applyBorder="1" applyProtection="1"/>
    <xf numFmtId="38" fontId="8" fillId="0" borderId="4" xfId="7" applyNumberFormat="1" applyFont="1" applyBorder="1" applyProtection="1"/>
    <xf numFmtId="38" fontId="8" fillId="0" borderId="1" xfId="7" applyNumberFormat="1" applyFont="1" applyBorder="1" applyProtection="1"/>
    <xf numFmtId="38" fontId="0" fillId="0" borderId="9" xfId="0" applyNumberFormat="1" applyBorder="1" applyProtection="1"/>
    <xf numFmtId="38" fontId="0" fillId="0" borderId="10" xfId="0" applyNumberFormat="1" applyBorder="1" applyProtection="1"/>
    <xf numFmtId="38" fontId="0" fillId="0" borderId="15" xfId="0" applyNumberFormat="1" applyFill="1" applyBorder="1" applyProtection="1"/>
    <xf numFmtId="38" fontId="12" fillId="0" borderId="0" xfId="0" applyNumberFormat="1" applyFont="1" applyBorder="1" applyAlignment="1">
      <alignment horizontal="right"/>
    </xf>
    <xf numFmtId="38" fontId="20" fillId="0" borderId="0" xfId="0" applyNumberFormat="1" applyFont="1" applyBorder="1" applyAlignment="1">
      <alignment horizontal="right"/>
    </xf>
    <xf numFmtId="38" fontId="20" fillId="4" borderId="18" xfId="0" applyNumberFormat="1" applyFont="1" applyFill="1" applyBorder="1" applyAlignment="1">
      <alignment horizontal="center" vertical="center"/>
    </xf>
    <xf numFmtId="38" fontId="12" fillId="0" borderId="0" xfId="0" applyNumberFormat="1" applyFont="1" applyBorder="1" applyAlignment="1">
      <alignment horizontal="right" vertical="center"/>
    </xf>
    <xf numFmtId="38" fontId="12" fillId="3" borderId="18" xfId="0" applyNumberFormat="1" applyFont="1" applyFill="1" applyBorder="1" applyAlignment="1">
      <alignment horizontal="center" vertical="center"/>
    </xf>
    <xf numFmtId="38" fontId="14" fillId="3" borderId="18" xfId="0" applyNumberFormat="1" applyFont="1" applyFill="1" applyBorder="1" applyAlignment="1">
      <alignment horizontal="center" vertical="center"/>
    </xf>
    <xf numFmtId="38" fontId="12" fillId="3" borderId="10" xfId="0" applyNumberFormat="1" applyFont="1" applyFill="1" applyBorder="1" applyAlignment="1">
      <alignment horizontal="center" vertical="center"/>
    </xf>
    <xf numFmtId="38" fontId="2" fillId="0" borderId="4" xfId="7" applyNumberFormat="1" applyFont="1" applyBorder="1" applyProtection="1"/>
    <xf numFmtId="38" fontId="24" fillId="0" borderId="1" xfId="7" applyNumberFormat="1" applyFont="1" applyBorder="1" applyProtection="1"/>
    <xf numFmtId="38" fontId="0" fillId="0" borderId="1" xfId="1" applyNumberFormat="1" applyFont="1" applyFill="1" applyBorder="1" applyProtection="1"/>
    <xf numFmtId="38" fontId="0" fillId="0" borderId="0" xfId="1" applyNumberFormat="1" applyFont="1" applyFill="1" applyBorder="1" applyProtection="1"/>
    <xf numFmtId="38" fontId="0" fillId="0" borderId="7" xfId="1" applyNumberFormat="1" applyFont="1" applyFill="1" applyBorder="1" applyProtection="1"/>
    <xf numFmtId="38" fontId="0" fillId="0" borderId="2" xfId="1" applyNumberFormat="1" applyFont="1" applyFill="1" applyBorder="1" applyProtection="1"/>
    <xf numFmtId="38" fontId="7" fillId="0" borderId="4" xfId="7" applyNumberFormat="1" applyFont="1" applyBorder="1" applyAlignment="1" applyProtection="1">
      <alignment horizontal="right"/>
    </xf>
    <xf numFmtId="38" fontId="24" fillId="0" borderId="0" xfId="7" applyNumberFormat="1" applyFont="1" applyBorder="1" applyProtection="1"/>
    <xf numFmtId="38" fontId="24" fillId="0" borderId="4" xfId="7" applyNumberFormat="1" applyFont="1" applyBorder="1" applyProtection="1"/>
    <xf numFmtId="38" fontId="7" fillId="12" borderId="0" xfId="0" applyNumberFormat="1" applyFont="1" applyFill="1" applyBorder="1" applyProtection="1"/>
    <xf numFmtId="38" fontId="8" fillId="12" borderId="0" xfId="7" applyNumberFormat="1" applyFont="1" applyFill="1" applyBorder="1" applyProtection="1"/>
    <xf numFmtId="38" fontId="7" fillId="12" borderId="9" xfId="0" applyNumberFormat="1" applyFont="1" applyFill="1" applyBorder="1" applyProtection="1"/>
    <xf numFmtId="38" fontId="0" fillId="12" borderId="0" xfId="0" applyNumberFormat="1" applyFill="1" applyBorder="1" applyProtection="1"/>
    <xf numFmtId="38" fontId="0" fillId="12" borderId="9" xfId="0" applyNumberFormat="1" applyFill="1" applyBorder="1" applyProtection="1"/>
    <xf numFmtId="38" fontId="0" fillId="12" borderId="2" xfId="0" applyNumberFormat="1" applyFill="1" applyBorder="1" applyProtection="1"/>
    <xf numFmtId="38" fontId="0" fillId="12" borderId="14" xfId="0" applyNumberFormat="1" applyFill="1" applyBorder="1" applyProtection="1"/>
    <xf numFmtId="9" fontId="24" fillId="0" borderId="0" xfId="7" applyFont="1" applyBorder="1" applyProtection="1"/>
    <xf numFmtId="0" fontId="32" fillId="0" borderId="0" xfId="0" applyFont="1" applyBorder="1"/>
    <xf numFmtId="38" fontId="23" fillId="0" borderId="4" xfId="0" applyNumberFormat="1" applyFont="1" applyBorder="1" applyAlignment="1" applyProtection="1">
      <alignment horizontal="right"/>
    </xf>
    <xf numFmtId="0" fontId="32" fillId="0" borderId="0" xfId="0" applyFont="1"/>
    <xf numFmtId="38" fontId="32" fillId="0" borderId="0" xfId="0" applyNumberFormat="1" applyFont="1"/>
    <xf numFmtId="0" fontId="31" fillId="0" borderId="0" xfId="0" applyFont="1"/>
    <xf numFmtId="41" fontId="0" fillId="0" borderId="0" xfId="1" applyNumberFormat="1" applyFont="1" applyFill="1" applyBorder="1" applyProtection="1"/>
    <xf numFmtId="41" fontId="0" fillId="0" borderId="2" xfId="1" applyNumberFormat="1" applyFont="1" applyFill="1" applyBorder="1" applyProtection="1"/>
    <xf numFmtId="41" fontId="0" fillId="0" borderId="1" xfId="1" applyNumberFormat="1" applyFont="1" applyFill="1" applyBorder="1" applyProtection="1"/>
    <xf numFmtId="41" fontId="0" fillId="0" borderId="7" xfId="1" applyNumberFormat="1" applyFont="1" applyFill="1" applyBorder="1" applyProtection="1"/>
    <xf numFmtId="9" fontId="24" fillId="0" borderId="4" xfId="7" applyFont="1" applyBorder="1" applyProtection="1"/>
    <xf numFmtId="174" fontId="8" fillId="0" borderId="4" xfId="7" applyNumberFormat="1" applyFont="1" applyBorder="1" applyProtection="1"/>
    <xf numFmtId="0" fontId="7" fillId="9" borderId="8" xfId="0" applyFont="1" applyFill="1" applyBorder="1" applyAlignment="1" applyProtection="1">
      <alignment horizontal="center"/>
    </xf>
    <xf numFmtId="0" fontId="7" fillId="9" borderId="9" xfId="0" applyFont="1" applyFill="1" applyBorder="1" applyAlignment="1" applyProtection="1">
      <alignment horizontal="center"/>
    </xf>
    <xf numFmtId="0" fontId="7" fillId="9" borderId="10" xfId="0" applyFont="1" applyFill="1" applyBorder="1" applyAlignment="1" applyProtection="1">
      <alignment horizontal="center"/>
    </xf>
    <xf numFmtId="0" fontId="29" fillId="11" borderId="0" xfId="0" applyFont="1" applyFill="1" applyBorder="1" applyAlignment="1" applyProtection="1">
      <alignment horizontal="center" vertical="center"/>
    </xf>
    <xf numFmtId="0" fontId="29" fillId="11" borderId="2" xfId="0" applyFont="1" applyFill="1" applyBorder="1" applyAlignment="1" applyProtection="1">
      <alignment horizontal="center" vertical="center"/>
    </xf>
    <xf numFmtId="38" fontId="7" fillId="5" borderId="9" xfId="0" applyNumberFormat="1" applyFont="1" applyFill="1" applyBorder="1" applyAlignment="1" applyProtection="1">
      <alignment horizontal="center" vertical="center"/>
    </xf>
    <xf numFmtId="38" fontId="7" fillId="7" borderId="9" xfId="0" applyNumberFormat="1" applyFont="1" applyFill="1" applyBorder="1" applyAlignment="1" applyProtection="1">
      <alignment horizontal="center" vertical="center"/>
    </xf>
    <xf numFmtId="38" fontId="7" fillId="7" borderId="10" xfId="0" applyNumberFormat="1" applyFont="1" applyFill="1" applyBorder="1" applyAlignment="1" applyProtection="1">
      <alignment horizontal="center" vertical="center"/>
    </xf>
    <xf numFmtId="38" fontId="7" fillId="5" borderId="10" xfId="0" applyNumberFormat="1" applyFont="1" applyFill="1" applyBorder="1" applyAlignment="1" applyProtection="1">
      <alignment horizontal="center" vertical="center"/>
    </xf>
    <xf numFmtId="38" fontId="7" fillId="7" borderId="8" xfId="0" applyNumberFormat="1" applyFont="1" applyFill="1" applyBorder="1" applyAlignment="1" applyProtection="1">
      <alignment horizontal="center" vertical="center"/>
    </xf>
    <xf numFmtId="38" fontId="7" fillId="5" borderId="8" xfId="0" applyNumberFormat="1" applyFont="1" applyFill="1" applyBorder="1" applyAlignment="1" applyProtection="1">
      <alignment horizontal="center" vertical="center"/>
    </xf>
    <xf numFmtId="38" fontId="20" fillId="5" borderId="21" xfId="0" applyNumberFormat="1" applyFont="1" applyFill="1" applyBorder="1" applyAlignment="1">
      <alignment horizontal="center" vertical="center"/>
    </xf>
    <xf numFmtId="38" fontId="20" fillId="5" borderId="22" xfId="0" applyNumberFormat="1" applyFont="1" applyFill="1" applyBorder="1" applyAlignment="1">
      <alignment horizontal="center" vertical="center"/>
    </xf>
    <xf numFmtId="38" fontId="20" fillId="5" borderId="23" xfId="0" applyNumberFormat="1" applyFont="1" applyFill="1" applyBorder="1" applyAlignment="1">
      <alignment horizontal="center" vertical="center"/>
    </xf>
    <xf numFmtId="38" fontId="20" fillId="4" borderId="8" xfId="0" applyNumberFormat="1" applyFont="1" applyFill="1" applyBorder="1" applyAlignment="1">
      <alignment horizontal="center" vertical="center"/>
    </xf>
    <xf numFmtId="38" fontId="20" fillId="4" borderId="9" xfId="0" applyNumberFormat="1" applyFont="1" applyFill="1" applyBorder="1" applyAlignment="1">
      <alignment horizontal="center" vertical="center"/>
    </xf>
    <xf numFmtId="38" fontId="20" fillId="4" borderId="10" xfId="0" applyNumberFormat="1" applyFont="1" applyFill="1" applyBorder="1" applyAlignment="1">
      <alignment horizontal="center" vertical="center"/>
    </xf>
    <xf numFmtId="38" fontId="20" fillId="4" borderId="18" xfId="0" applyNumberFormat="1" applyFont="1" applyFill="1" applyBorder="1" applyAlignment="1">
      <alignment horizontal="center" vertical="center"/>
    </xf>
    <xf numFmtId="38" fontId="27" fillId="6" borderId="8" xfId="0" applyNumberFormat="1" applyFont="1" applyFill="1" applyBorder="1" applyAlignment="1">
      <alignment horizontal="center"/>
    </xf>
    <xf numFmtId="38" fontId="27" fillId="6" borderId="9" xfId="0" applyNumberFormat="1" applyFont="1" applyFill="1" applyBorder="1" applyAlignment="1">
      <alignment horizontal="center"/>
    </xf>
    <xf numFmtId="38" fontId="27" fillId="6" borderId="10" xfId="0" applyNumberFormat="1" applyFont="1" applyFill="1" applyBorder="1" applyAlignment="1">
      <alignment horizontal="center"/>
    </xf>
    <xf numFmtId="0" fontId="2" fillId="0" borderId="2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right"/>
    </xf>
    <xf numFmtId="0" fontId="2" fillId="0" borderId="2" xfId="0" applyFont="1" applyBorder="1" applyAlignment="1" applyProtection="1">
      <alignment horizontal="center"/>
    </xf>
    <xf numFmtId="0" fontId="7" fillId="5" borderId="8" xfId="0" applyFont="1" applyFill="1" applyBorder="1" applyAlignment="1" applyProtection="1">
      <alignment horizontal="center"/>
    </xf>
    <xf numFmtId="0" fontId="7" fillId="5" borderId="9" xfId="0" applyFont="1" applyFill="1" applyBorder="1" applyAlignment="1" applyProtection="1">
      <alignment horizontal="center"/>
    </xf>
    <xf numFmtId="0" fontId="7" fillId="5" borderId="10" xfId="0" applyFont="1" applyFill="1" applyBorder="1" applyAlignment="1" applyProtection="1">
      <alignment horizontal="center"/>
    </xf>
    <xf numFmtId="0" fontId="6" fillId="7" borderId="9" xfId="0" applyFont="1" applyFill="1" applyBorder="1" applyAlignment="1" applyProtection="1">
      <alignment horizontal="center"/>
    </xf>
    <xf numFmtId="0" fontId="6" fillId="7" borderId="10" xfId="0" applyFont="1" applyFill="1" applyBorder="1" applyAlignment="1" applyProtection="1">
      <alignment horizontal="center"/>
    </xf>
    <xf numFmtId="0" fontId="6" fillId="8" borderId="9" xfId="0" applyFont="1" applyFill="1" applyBorder="1" applyAlignment="1" applyProtection="1">
      <alignment horizontal="center"/>
    </xf>
    <xf numFmtId="0" fontId="6" fillId="8" borderId="10" xfId="0" applyFont="1" applyFill="1" applyBorder="1" applyAlignment="1" applyProtection="1">
      <alignment horizontal="center"/>
    </xf>
    <xf numFmtId="0" fontId="23" fillId="6" borderId="18" xfId="0" applyFont="1" applyFill="1" applyBorder="1" applyAlignment="1" applyProtection="1">
      <alignment horizontal="center"/>
    </xf>
    <xf numFmtId="0" fontId="6" fillId="7" borderId="8" xfId="0" applyFont="1" applyFill="1" applyBorder="1" applyAlignment="1" applyProtection="1">
      <alignment horizontal="center"/>
    </xf>
    <xf numFmtId="0" fontId="6" fillId="7" borderId="18" xfId="0" applyFont="1" applyFill="1" applyBorder="1" applyAlignment="1" applyProtection="1">
      <alignment horizontal="center"/>
    </xf>
    <xf numFmtId="0" fontId="7" fillId="10" borderId="8" xfId="0" applyFont="1" applyFill="1" applyBorder="1" applyAlignment="1" applyProtection="1">
      <alignment horizontal="center"/>
    </xf>
    <xf numFmtId="0" fontId="7" fillId="10" borderId="9" xfId="0" applyFont="1" applyFill="1" applyBorder="1" applyAlignment="1" applyProtection="1">
      <alignment horizontal="center"/>
    </xf>
    <xf numFmtId="0" fontId="7" fillId="10" borderId="1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</cellXfs>
  <cellStyles count="14">
    <cellStyle name="Comma" xfId="1" builtinId="3"/>
    <cellStyle name="FRxAmtStyle" xfId="2"/>
    <cellStyle name="FRxAmtStyle 2" xfId="3"/>
    <cellStyle name="FRxCurrStyle" xfId="4"/>
    <cellStyle name="FRxPcntStyle" xfId="5"/>
    <cellStyle name="Normal" xfId="0" builtinId="0"/>
    <cellStyle name="Normal 2" xfId="6"/>
    <cellStyle name="Percent" xfId="7" builtinId="5"/>
    <cellStyle name="Percent 2" xfId="8"/>
    <cellStyle name="STYLE1" xfId="9"/>
    <cellStyle name="STYLE2" xfId="10"/>
    <cellStyle name="STYLE3" xfId="11"/>
    <cellStyle name="STYLE4" xfId="12"/>
    <cellStyle name="STYLE5" xfId="1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"/>
  <sheetViews>
    <sheetView tabSelected="1" zoomScale="85" zoomScaleNormal="85" zoomScaleSheetLayoutView="25" workbookViewId="0"/>
  </sheetViews>
  <sheetFormatPr defaultRowHeight="12.75" x14ac:dyDescent="0.2"/>
  <cols>
    <col min="2" max="2" width="22.28515625" bestFit="1" customWidth="1"/>
    <col min="3" max="11" width="10.28515625" customWidth="1"/>
    <col min="12" max="12" width="11.42578125" customWidth="1"/>
    <col min="13" max="13" width="10.28515625" customWidth="1"/>
    <col min="14" max="14" width="11.5703125" customWidth="1"/>
    <col min="15" max="15" width="10.7109375" bestFit="1" customWidth="1"/>
    <col min="16" max="16" width="10.28515625" customWidth="1"/>
    <col min="17" max="18" width="9.85546875" bestFit="1" customWidth="1"/>
    <col min="19" max="20" width="10.5703125" bestFit="1" customWidth="1"/>
    <col min="21" max="24" width="10.85546875" bestFit="1" customWidth="1"/>
    <col min="25" max="25" width="11.5703125" bestFit="1" customWidth="1"/>
    <col min="26" max="28" width="10.85546875" bestFit="1" customWidth="1"/>
  </cols>
  <sheetData>
    <row r="1" spans="1:28" s="11" customFormat="1" x14ac:dyDescent="0.2">
      <c r="A1" s="330" t="s">
        <v>68</v>
      </c>
    </row>
    <row r="2" spans="1:28" x14ac:dyDescent="0.2">
      <c r="A2" s="10" t="s">
        <v>69</v>
      </c>
    </row>
    <row r="4" spans="1:28" x14ac:dyDescent="0.2">
      <c r="B4" s="195"/>
      <c r="C4" s="158"/>
      <c r="D4" s="455" t="s">
        <v>47</v>
      </c>
      <c r="E4" s="455"/>
      <c r="F4" s="455"/>
      <c r="G4" s="455"/>
      <c r="H4" s="455"/>
      <c r="I4" s="455"/>
      <c r="J4" s="455"/>
      <c r="K4" s="455"/>
      <c r="L4" s="455"/>
      <c r="M4" s="455"/>
      <c r="N4" s="455"/>
      <c r="O4" s="455"/>
    </row>
    <row r="5" spans="1:28" x14ac:dyDescent="0.2">
      <c r="B5" s="195"/>
      <c r="C5" s="158"/>
      <c r="D5" s="456"/>
      <c r="E5" s="456"/>
      <c r="F5" s="456"/>
      <c r="G5" s="456"/>
      <c r="H5" s="456"/>
      <c r="I5" s="456"/>
      <c r="J5" s="456"/>
      <c r="K5" s="456"/>
      <c r="L5" s="456"/>
      <c r="M5" s="456"/>
      <c r="N5" s="456"/>
      <c r="O5" s="456"/>
    </row>
    <row r="6" spans="1:28" x14ac:dyDescent="0.2">
      <c r="B6" s="222"/>
      <c r="C6" s="222"/>
      <c r="D6" s="452" t="s">
        <v>72</v>
      </c>
      <c r="E6" s="453"/>
      <c r="F6" s="453"/>
      <c r="G6" s="453"/>
      <c r="H6" s="453"/>
      <c r="I6" s="453"/>
      <c r="J6" s="453"/>
      <c r="K6" s="453"/>
      <c r="L6" s="453"/>
      <c r="M6" s="453"/>
      <c r="N6" s="453"/>
      <c r="O6" s="454"/>
      <c r="Q6" s="452" t="s">
        <v>79</v>
      </c>
      <c r="R6" s="453"/>
      <c r="S6" s="453"/>
      <c r="T6" s="453"/>
      <c r="U6" s="453"/>
      <c r="V6" s="453"/>
      <c r="W6" s="453"/>
      <c r="X6" s="453"/>
      <c r="Y6" s="453"/>
      <c r="Z6" s="453"/>
      <c r="AA6" s="453"/>
      <c r="AB6" s="454"/>
    </row>
    <row r="7" spans="1:28" x14ac:dyDescent="0.2">
      <c r="B7" s="75"/>
      <c r="C7" s="75"/>
      <c r="D7" s="225" t="s">
        <v>13</v>
      </c>
      <c r="E7" s="225" t="s">
        <v>14</v>
      </c>
      <c r="F7" s="225" t="s">
        <v>15</v>
      </c>
      <c r="G7" s="226" t="s">
        <v>16</v>
      </c>
      <c r="H7" s="226" t="s">
        <v>4</v>
      </c>
      <c r="I7" s="226" t="s">
        <v>17</v>
      </c>
      <c r="J7" s="226" t="s">
        <v>18</v>
      </c>
      <c r="K7" s="226" t="s">
        <v>19</v>
      </c>
      <c r="L7" s="226" t="s">
        <v>20</v>
      </c>
      <c r="M7" s="226" t="s">
        <v>21</v>
      </c>
      <c r="N7" s="226" t="s">
        <v>22</v>
      </c>
      <c r="O7" s="226" t="s">
        <v>23</v>
      </c>
      <c r="Q7" s="225" t="s">
        <v>13</v>
      </c>
      <c r="R7" s="225" t="s">
        <v>14</v>
      </c>
      <c r="S7" s="225" t="s">
        <v>15</v>
      </c>
      <c r="T7" s="226" t="s">
        <v>16</v>
      </c>
      <c r="U7" s="226" t="s">
        <v>4</v>
      </c>
      <c r="V7" s="226" t="s">
        <v>17</v>
      </c>
      <c r="W7" s="226" t="s">
        <v>18</v>
      </c>
      <c r="X7" s="226" t="s">
        <v>19</v>
      </c>
      <c r="Y7" s="226" t="s">
        <v>20</v>
      </c>
      <c r="Z7" s="226" t="s">
        <v>21</v>
      </c>
      <c r="AA7" s="226" t="s">
        <v>22</v>
      </c>
      <c r="AB7" s="226" t="s">
        <v>23</v>
      </c>
    </row>
    <row r="8" spans="1:28" x14ac:dyDescent="0.2">
      <c r="B8" s="195" t="s">
        <v>3</v>
      </c>
      <c r="C8" s="158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166"/>
      <c r="Q8" s="79">
        <f>D8</f>
        <v>0</v>
      </c>
      <c r="R8" s="79">
        <f>Q8+E8</f>
        <v>0</v>
      </c>
      <c r="S8" s="79">
        <f t="shared" ref="S8:AB8" si="0">R8+F8</f>
        <v>0</v>
      </c>
      <c r="T8" s="79">
        <f t="shared" si="0"/>
        <v>0</v>
      </c>
      <c r="U8" s="79">
        <f t="shared" si="0"/>
        <v>0</v>
      </c>
      <c r="V8" s="79">
        <f t="shared" si="0"/>
        <v>0</v>
      </c>
      <c r="W8" s="79">
        <f t="shared" si="0"/>
        <v>0</v>
      </c>
      <c r="X8" s="79">
        <f t="shared" si="0"/>
        <v>0</v>
      </c>
      <c r="Y8" s="79">
        <f t="shared" si="0"/>
        <v>0</v>
      </c>
      <c r="Z8" s="79">
        <f t="shared" si="0"/>
        <v>0</v>
      </c>
      <c r="AA8" s="79">
        <f t="shared" si="0"/>
        <v>0</v>
      </c>
      <c r="AB8" s="166">
        <f t="shared" si="0"/>
        <v>0</v>
      </c>
    </row>
    <row r="9" spans="1:28" x14ac:dyDescent="0.2">
      <c r="B9" s="194"/>
      <c r="C9" s="17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15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159"/>
    </row>
    <row r="10" spans="1:28" x14ac:dyDescent="0.2">
      <c r="B10" s="195" t="s">
        <v>7</v>
      </c>
      <c r="C10" s="158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159"/>
      <c r="Q10" s="25">
        <f t="shared" ref="Q10:Q15" si="1">D10</f>
        <v>0</v>
      </c>
      <c r="R10" s="25">
        <f t="shared" ref="R10:R15" si="2">Q10+E10</f>
        <v>0</v>
      </c>
      <c r="S10" s="25">
        <f t="shared" ref="S10:S15" si="3">R10+F10</f>
        <v>0</v>
      </c>
      <c r="T10" s="25">
        <f t="shared" ref="T10:T15" si="4">S10+G10</f>
        <v>0</v>
      </c>
      <c r="U10" s="25">
        <f t="shared" ref="U10:U15" si="5">T10+H10</f>
        <v>0</v>
      </c>
      <c r="V10" s="25">
        <f t="shared" ref="V10:V15" si="6">U10+I10</f>
        <v>0</v>
      </c>
      <c r="W10" s="25">
        <f t="shared" ref="W10:W15" si="7">V10+J10</f>
        <v>0</v>
      </c>
      <c r="X10" s="25">
        <f t="shared" ref="X10:X15" si="8">W10+K10</f>
        <v>0</v>
      </c>
      <c r="Y10" s="25">
        <f t="shared" ref="Y10:Y15" si="9">X10+L10</f>
        <v>0</v>
      </c>
      <c r="Z10" s="25">
        <f t="shared" ref="Z10:Z15" si="10">Y10+M10</f>
        <v>0</v>
      </c>
      <c r="AA10" s="25">
        <f t="shared" ref="AA10:AA15" si="11">Z10+N10</f>
        <v>0</v>
      </c>
      <c r="AB10" s="159">
        <f t="shared" ref="AB10:AB15" si="12">AA10+O10</f>
        <v>0</v>
      </c>
    </row>
    <row r="11" spans="1:28" x14ac:dyDescent="0.2">
      <c r="B11" s="195" t="s">
        <v>5</v>
      </c>
      <c r="C11" s="158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159"/>
      <c r="Q11" s="25">
        <f t="shared" si="1"/>
        <v>0</v>
      </c>
      <c r="R11" s="25">
        <f t="shared" si="2"/>
        <v>0</v>
      </c>
      <c r="S11" s="25">
        <f t="shared" si="3"/>
        <v>0</v>
      </c>
      <c r="T11" s="25">
        <f t="shared" si="4"/>
        <v>0</v>
      </c>
      <c r="U11" s="25">
        <f t="shared" si="5"/>
        <v>0</v>
      </c>
      <c r="V11" s="25">
        <f t="shared" si="6"/>
        <v>0</v>
      </c>
      <c r="W11" s="25">
        <f t="shared" si="7"/>
        <v>0</v>
      </c>
      <c r="X11" s="25">
        <f t="shared" si="8"/>
        <v>0</v>
      </c>
      <c r="Y11" s="25">
        <f t="shared" si="9"/>
        <v>0</v>
      </c>
      <c r="Z11" s="25">
        <f t="shared" si="10"/>
        <v>0</v>
      </c>
      <c r="AA11" s="25">
        <f t="shared" si="11"/>
        <v>0</v>
      </c>
      <c r="AB11" s="159">
        <f t="shared" si="12"/>
        <v>0</v>
      </c>
    </row>
    <row r="12" spans="1:28" x14ac:dyDescent="0.2">
      <c r="B12" s="206" t="s">
        <v>35</v>
      </c>
      <c r="C12" s="1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59"/>
      <c r="Q12" s="25">
        <f t="shared" si="1"/>
        <v>0</v>
      </c>
      <c r="R12" s="25">
        <f t="shared" si="2"/>
        <v>0</v>
      </c>
      <c r="S12" s="25">
        <f t="shared" si="3"/>
        <v>0</v>
      </c>
      <c r="T12" s="25">
        <f t="shared" si="4"/>
        <v>0</v>
      </c>
      <c r="U12" s="25">
        <f t="shared" si="5"/>
        <v>0</v>
      </c>
      <c r="V12" s="25">
        <f t="shared" si="6"/>
        <v>0</v>
      </c>
      <c r="W12" s="25">
        <f t="shared" si="7"/>
        <v>0</v>
      </c>
      <c r="X12" s="25">
        <f t="shared" si="8"/>
        <v>0</v>
      </c>
      <c r="Y12" s="25">
        <f t="shared" si="9"/>
        <v>0</v>
      </c>
      <c r="Z12" s="25">
        <f t="shared" si="10"/>
        <v>0</v>
      </c>
      <c r="AA12" s="25">
        <f t="shared" si="11"/>
        <v>0</v>
      </c>
      <c r="AB12" s="159">
        <f t="shared" si="12"/>
        <v>0</v>
      </c>
    </row>
    <row r="13" spans="1:28" x14ac:dyDescent="0.2">
      <c r="B13" s="207" t="s">
        <v>36</v>
      </c>
      <c r="C13" s="175"/>
      <c r="D13" s="83">
        <f>SUM(D10:D12)</f>
        <v>0</v>
      </c>
      <c r="E13" s="83">
        <f t="shared" ref="E13:O13" si="13">SUM(E10:E12)</f>
        <v>0</v>
      </c>
      <c r="F13" s="83">
        <f t="shared" si="13"/>
        <v>0</v>
      </c>
      <c r="G13" s="83">
        <f t="shared" si="13"/>
        <v>0</v>
      </c>
      <c r="H13" s="83">
        <f t="shared" si="13"/>
        <v>0</v>
      </c>
      <c r="I13" s="83">
        <f t="shared" si="13"/>
        <v>0</v>
      </c>
      <c r="J13" s="83">
        <f t="shared" si="13"/>
        <v>0</v>
      </c>
      <c r="K13" s="83">
        <f t="shared" si="13"/>
        <v>0</v>
      </c>
      <c r="L13" s="83">
        <f t="shared" si="13"/>
        <v>0</v>
      </c>
      <c r="M13" s="83">
        <f t="shared" si="13"/>
        <v>0</v>
      </c>
      <c r="N13" s="83">
        <f t="shared" si="13"/>
        <v>0</v>
      </c>
      <c r="O13" s="167">
        <f t="shared" si="13"/>
        <v>0</v>
      </c>
      <c r="Q13" s="83">
        <f t="shared" si="1"/>
        <v>0</v>
      </c>
      <c r="R13" s="83">
        <f t="shared" si="2"/>
        <v>0</v>
      </c>
      <c r="S13" s="83">
        <f t="shared" si="3"/>
        <v>0</v>
      </c>
      <c r="T13" s="83">
        <f t="shared" si="4"/>
        <v>0</v>
      </c>
      <c r="U13" s="83">
        <f t="shared" si="5"/>
        <v>0</v>
      </c>
      <c r="V13" s="83">
        <f t="shared" si="6"/>
        <v>0</v>
      </c>
      <c r="W13" s="83">
        <f t="shared" si="7"/>
        <v>0</v>
      </c>
      <c r="X13" s="83">
        <f t="shared" si="8"/>
        <v>0</v>
      </c>
      <c r="Y13" s="83">
        <f t="shared" si="9"/>
        <v>0</v>
      </c>
      <c r="Z13" s="83">
        <f t="shared" si="10"/>
        <v>0</v>
      </c>
      <c r="AA13" s="83">
        <f t="shared" si="11"/>
        <v>0</v>
      </c>
      <c r="AB13" s="167">
        <f t="shared" si="12"/>
        <v>0</v>
      </c>
    </row>
    <row r="14" spans="1:28" x14ac:dyDescent="0.2">
      <c r="B14" s="207"/>
      <c r="C14" s="17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339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339"/>
    </row>
    <row r="15" spans="1:28" x14ac:dyDescent="0.2">
      <c r="B15" s="195" t="s">
        <v>37</v>
      </c>
      <c r="C15" s="158"/>
      <c r="D15" s="77">
        <f>D8-D13</f>
        <v>0</v>
      </c>
      <c r="E15" s="77">
        <f t="shared" ref="E15:O15" si="14">E8-E13</f>
        <v>0</v>
      </c>
      <c r="F15" s="77">
        <f t="shared" si="14"/>
        <v>0</v>
      </c>
      <c r="G15" s="77">
        <f t="shared" si="14"/>
        <v>0</v>
      </c>
      <c r="H15" s="77">
        <f t="shared" si="14"/>
        <v>0</v>
      </c>
      <c r="I15" s="77">
        <f t="shared" si="14"/>
        <v>0</v>
      </c>
      <c r="J15" s="77">
        <f t="shared" si="14"/>
        <v>0</v>
      </c>
      <c r="K15" s="77">
        <f t="shared" si="14"/>
        <v>0</v>
      </c>
      <c r="L15" s="77">
        <f t="shared" si="14"/>
        <v>0</v>
      </c>
      <c r="M15" s="77">
        <f t="shared" si="14"/>
        <v>0</v>
      </c>
      <c r="N15" s="77">
        <f t="shared" si="14"/>
        <v>0</v>
      </c>
      <c r="O15" s="161">
        <f t="shared" si="14"/>
        <v>0</v>
      </c>
      <c r="Q15" s="77">
        <f t="shared" si="1"/>
        <v>0</v>
      </c>
      <c r="R15" s="77">
        <f t="shared" si="2"/>
        <v>0</v>
      </c>
      <c r="S15" s="77">
        <f t="shared" si="3"/>
        <v>0</v>
      </c>
      <c r="T15" s="77">
        <f t="shared" si="4"/>
        <v>0</v>
      </c>
      <c r="U15" s="77">
        <f t="shared" si="5"/>
        <v>0</v>
      </c>
      <c r="V15" s="77">
        <f t="shared" si="6"/>
        <v>0</v>
      </c>
      <c r="W15" s="77">
        <f t="shared" si="7"/>
        <v>0</v>
      </c>
      <c r="X15" s="77">
        <f t="shared" si="8"/>
        <v>0</v>
      </c>
      <c r="Y15" s="77">
        <f t="shared" si="9"/>
        <v>0</v>
      </c>
      <c r="Z15" s="77">
        <f t="shared" si="10"/>
        <v>0</v>
      </c>
      <c r="AA15" s="77">
        <f t="shared" si="11"/>
        <v>0</v>
      </c>
      <c r="AB15" s="161">
        <f t="shared" si="12"/>
        <v>0</v>
      </c>
    </row>
    <row r="16" spans="1:28" x14ac:dyDescent="0.2">
      <c r="B16" s="209" t="s">
        <v>24</v>
      </c>
      <c r="C16" s="176"/>
      <c r="D16" s="128" t="e">
        <f>D15/D8</f>
        <v>#DIV/0!</v>
      </c>
      <c r="E16" s="128" t="e">
        <f t="shared" ref="E16:O16" si="15">E15/E8</f>
        <v>#DIV/0!</v>
      </c>
      <c r="F16" s="128" t="e">
        <f t="shared" si="15"/>
        <v>#DIV/0!</v>
      </c>
      <c r="G16" s="128" t="e">
        <f t="shared" si="15"/>
        <v>#DIV/0!</v>
      </c>
      <c r="H16" s="128" t="e">
        <f t="shared" si="15"/>
        <v>#DIV/0!</v>
      </c>
      <c r="I16" s="128" t="e">
        <f t="shared" si="15"/>
        <v>#DIV/0!</v>
      </c>
      <c r="J16" s="128" t="e">
        <f t="shared" si="15"/>
        <v>#DIV/0!</v>
      </c>
      <c r="K16" s="128" t="e">
        <f t="shared" si="15"/>
        <v>#DIV/0!</v>
      </c>
      <c r="L16" s="128" t="e">
        <f t="shared" si="15"/>
        <v>#DIV/0!</v>
      </c>
      <c r="M16" s="128" t="e">
        <f t="shared" si="15"/>
        <v>#DIV/0!</v>
      </c>
      <c r="N16" s="128" t="e">
        <f t="shared" si="15"/>
        <v>#DIV/0!</v>
      </c>
      <c r="O16" s="162" t="e">
        <f t="shared" si="15"/>
        <v>#DIV/0!</v>
      </c>
      <c r="Q16" s="128" t="e">
        <f t="shared" ref="Q16:AB16" si="16">Q15/Q8</f>
        <v>#DIV/0!</v>
      </c>
      <c r="R16" s="128" t="e">
        <f t="shared" si="16"/>
        <v>#DIV/0!</v>
      </c>
      <c r="S16" s="128" t="e">
        <f t="shared" si="16"/>
        <v>#DIV/0!</v>
      </c>
      <c r="T16" s="128" t="e">
        <f t="shared" si="16"/>
        <v>#DIV/0!</v>
      </c>
      <c r="U16" s="128" t="e">
        <f t="shared" si="16"/>
        <v>#DIV/0!</v>
      </c>
      <c r="V16" s="128" t="e">
        <f t="shared" si="16"/>
        <v>#DIV/0!</v>
      </c>
      <c r="W16" s="128" t="e">
        <f t="shared" si="16"/>
        <v>#DIV/0!</v>
      </c>
      <c r="X16" s="128" t="e">
        <f t="shared" si="16"/>
        <v>#DIV/0!</v>
      </c>
      <c r="Y16" s="128" t="e">
        <f t="shared" si="16"/>
        <v>#DIV/0!</v>
      </c>
      <c r="Z16" s="128" t="e">
        <f t="shared" si="16"/>
        <v>#DIV/0!</v>
      </c>
      <c r="AA16" s="128" t="e">
        <f t="shared" si="16"/>
        <v>#DIV/0!</v>
      </c>
      <c r="AB16" s="162" t="e">
        <f t="shared" si="16"/>
        <v>#DIV/0!</v>
      </c>
    </row>
    <row r="17" spans="2:28" x14ac:dyDescent="0.2">
      <c r="B17" s="208"/>
      <c r="C17" s="174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63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163"/>
    </row>
    <row r="18" spans="2:28" x14ac:dyDescent="0.2">
      <c r="B18" s="195" t="s">
        <v>2</v>
      </c>
      <c r="C18" s="15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159"/>
      <c r="Q18" s="25">
        <f>D18+0.5*Q62</f>
        <v>0</v>
      </c>
      <c r="R18" s="25">
        <f>E18+Q18+0.5*E62</f>
        <v>0</v>
      </c>
      <c r="S18" s="25">
        <f t="shared" ref="S18:AB18" si="17">F18+R18+0.5*F62</f>
        <v>0</v>
      </c>
      <c r="T18" s="25">
        <f t="shared" si="17"/>
        <v>0</v>
      </c>
      <c r="U18" s="25">
        <f t="shared" si="17"/>
        <v>0</v>
      </c>
      <c r="V18" s="25">
        <f t="shared" si="17"/>
        <v>0</v>
      </c>
      <c r="W18" s="25">
        <f t="shared" si="17"/>
        <v>0</v>
      </c>
      <c r="X18" s="25">
        <f t="shared" si="17"/>
        <v>0</v>
      </c>
      <c r="Y18" s="25">
        <f t="shared" si="17"/>
        <v>0</v>
      </c>
      <c r="Z18" s="25">
        <f t="shared" si="17"/>
        <v>0</v>
      </c>
      <c r="AA18" s="25">
        <f t="shared" si="17"/>
        <v>0</v>
      </c>
      <c r="AB18" s="25">
        <f t="shared" si="17"/>
        <v>0</v>
      </c>
    </row>
    <row r="19" spans="2:28" x14ac:dyDescent="0.2">
      <c r="B19" s="195" t="s">
        <v>38</v>
      </c>
      <c r="C19" s="15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59"/>
      <c r="Q19" s="25">
        <f>D19+0.5*Q63</f>
        <v>0</v>
      </c>
      <c r="R19" s="25">
        <f>E19+Q19+0.5*E63</f>
        <v>0</v>
      </c>
      <c r="S19" s="25">
        <f t="shared" ref="S19:AB19" si="18">F19+R19+0.5*F63</f>
        <v>0</v>
      </c>
      <c r="T19" s="25">
        <f t="shared" si="18"/>
        <v>0</v>
      </c>
      <c r="U19" s="25">
        <f t="shared" si="18"/>
        <v>0</v>
      </c>
      <c r="V19" s="25">
        <f t="shared" si="18"/>
        <v>0</v>
      </c>
      <c r="W19" s="25">
        <f t="shared" si="18"/>
        <v>0</v>
      </c>
      <c r="X19" s="25">
        <f t="shared" si="18"/>
        <v>0</v>
      </c>
      <c r="Y19" s="25">
        <f t="shared" si="18"/>
        <v>0</v>
      </c>
      <c r="Z19" s="25">
        <f t="shared" si="18"/>
        <v>0</v>
      </c>
      <c r="AA19" s="25">
        <f t="shared" si="18"/>
        <v>0</v>
      </c>
      <c r="AB19" s="25">
        <f t="shared" si="18"/>
        <v>0</v>
      </c>
    </row>
    <row r="20" spans="2:28" x14ac:dyDescent="0.2">
      <c r="B20" s="195" t="s">
        <v>39</v>
      </c>
      <c r="C20" s="158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159"/>
      <c r="Q20" s="25">
        <f>D20+0.5*Q64</f>
        <v>0</v>
      </c>
      <c r="R20" s="25">
        <f>E20+Q20+0.5*E64</f>
        <v>0</v>
      </c>
      <c r="S20" s="25">
        <f t="shared" ref="S20:AB20" si="19">F20+R20+0.5*F64</f>
        <v>0</v>
      </c>
      <c r="T20" s="25">
        <f t="shared" si="19"/>
        <v>0</v>
      </c>
      <c r="U20" s="25">
        <f t="shared" si="19"/>
        <v>0</v>
      </c>
      <c r="V20" s="25">
        <f t="shared" si="19"/>
        <v>0</v>
      </c>
      <c r="W20" s="25">
        <f t="shared" si="19"/>
        <v>0</v>
      </c>
      <c r="X20" s="25">
        <f t="shared" si="19"/>
        <v>0</v>
      </c>
      <c r="Y20" s="25">
        <f t="shared" si="19"/>
        <v>0</v>
      </c>
      <c r="Z20" s="25">
        <f t="shared" si="19"/>
        <v>0</v>
      </c>
      <c r="AA20" s="25">
        <f t="shared" si="19"/>
        <v>0</v>
      </c>
      <c r="AB20" s="25">
        <f t="shared" si="19"/>
        <v>0</v>
      </c>
    </row>
    <row r="21" spans="2:28" x14ac:dyDescent="0.2">
      <c r="B21" s="195" t="s">
        <v>27</v>
      </c>
      <c r="C21" s="158"/>
      <c r="D21" s="87">
        <f>SUM(D18:D20)</f>
        <v>0</v>
      </c>
      <c r="E21" s="87">
        <f t="shared" ref="E21:O21" si="20">SUM(E18:E20)</f>
        <v>0</v>
      </c>
      <c r="F21" s="87">
        <f t="shared" si="20"/>
        <v>0</v>
      </c>
      <c r="G21" s="87">
        <f t="shared" si="20"/>
        <v>0</v>
      </c>
      <c r="H21" s="87">
        <f t="shared" si="20"/>
        <v>0</v>
      </c>
      <c r="I21" s="87">
        <f t="shared" si="20"/>
        <v>0</v>
      </c>
      <c r="J21" s="87">
        <f t="shared" si="20"/>
        <v>0</v>
      </c>
      <c r="K21" s="87">
        <f t="shared" si="20"/>
        <v>0</v>
      </c>
      <c r="L21" s="87">
        <f t="shared" si="20"/>
        <v>0</v>
      </c>
      <c r="M21" s="87">
        <f t="shared" si="20"/>
        <v>0</v>
      </c>
      <c r="N21" s="87">
        <f t="shared" si="20"/>
        <v>0</v>
      </c>
      <c r="O21" s="168">
        <f t="shared" si="20"/>
        <v>0</v>
      </c>
      <c r="Q21" s="87">
        <f>SUM(Q18:Q20)</f>
        <v>0</v>
      </c>
      <c r="R21" s="87">
        <f t="shared" ref="R21" si="21">SUM(R18:R20)</f>
        <v>0</v>
      </c>
      <c r="S21" s="87">
        <f t="shared" ref="S21" si="22">SUM(S18:S20)</f>
        <v>0</v>
      </c>
      <c r="T21" s="87">
        <f t="shared" ref="T21" si="23">SUM(T18:T20)</f>
        <v>0</v>
      </c>
      <c r="U21" s="87">
        <f t="shared" ref="U21" si="24">SUM(U18:U20)</f>
        <v>0</v>
      </c>
      <c r="V21" s="87">
        <f t="shared" ref="V21" si="25">SUM(V18:V20)</f>
        <v>0</v>
      </c>
      <c r="W21" s="87">
        <f t="shared" ref="W21" si="26">SUM(W18:W20)</f>
        <v>0</v>
      </c>
      <c r="X21" s="87">
        <f t="shared" ref="X21" si="27">SUM(X18:X20)</f>
        <v>0</v>
      </c>
      <c r="Y21" s="87">
        <f t="shared" ref="Y21" si="28">SUM(Y18:Y20)</f>
        <v>0</v>
      </c>
      <c r="Z21" s="87">
        <f t="shared" ref="Z21" si="29">SUM(Z18:Z20)</f>
        <v>0</v>
      </c>
      <c r="AA21" s="87">
        <f t="shared" ref="AA21" si="30">SUM(AA18:AA20)</f>
        <v>0</v>
      </c>
      <c r="AB21" s="87">
        <f t="shared" ref="AB21" si="31">SUM(AB18:AB20)</f>
        <v>0</v>
      </c>
    </row>
    <row r="22" spans="2:28" x14ac:dyDescent="0.2">
      <c r="B22" s="195" t="s">
        <v>25</v>
      </c>
      <c r="C22" s="158"/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164">
        <v>0</v>
      </c>
      <c r="P22" s="53"/>
      <c r="Q22" s="25">
        <f>D22+0.5*Q66</f>
        <v>0</v>
      </c>
      <c r="R22" s="25">
        <f>E22+Q22+0.5*E66</f>
        <v>0</v>
      </c>
      <c r="S22" s="25">
        <f t="shared" ref="S22:AB22" si="32">F22+R22+0.5*F66</f>
        <v>0</v>
      </c>
      <c r="T22" s="25">
        <f t="shared" si="32"/>
        <v>0</v>
      </c>
      <c r="U22" s="25">
        <f t="shared" si="32"/>
        <v>0</v>
      </c>
      <c r="V22" s="25">
        <f t="shared" si="32"/>
        <v>0</v>
      </c>
      <c r="W22" s="25">
        <f t="shared" si="32"/>
        <v>0</v>
      </c>
      <c r="X22" s="25">
        <f t="shared" si="32"/>
        <v>0</v>
      </c>
      <c r="Y22" s="25">
        <f t="shared" si="32"/>
        <v>0</v>
      </c>
      <c r="Z22" s="25">
        <f t="shared" si="32"/>
        <v>0</v>
      </c>
      <c r="AA22" s="25">
        <f t="shared" si="32"/>
        <v>0</v>
      </c>
      <c r="AB22" s="25">
        <f t="shared" si="32"/>
        <v>0</v>
      </c>
    </row>
    <row r="23" spans="2:28" x14ac:dyDescent="0.2">
      <c r="B23" s="195" t="s">
        <v>26</v>
      </c>
      <c r="C23" s="158"/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165">
        <v>0</v>
      </c>
      <c r="Q23" s="25">
        <f>D23+0.5*Q67</f>
        <v>0</v>
      </c>
      <c r="R23" s="25">
        <f>E23+Q23+0.5*E67</f>
        <v>0</v>
      </c>
      <c r="S23" s="25">
        <f t="shared" ref="S23:AB23" si="33">F23+R23+0.5*F67</f>
        <v>0</v>
      </c>
      <c r="T23" s="25">
        <f t="shared" si="33"/>
        <v>0</v>
      </c>
      <c r="U23" s="25">
        <f t="shared" si="33"/>
        <v>0</v>
      </c>
      <c r="V23" s="25">
        <f t="shared" si="33"/>
        <v>0</v>
      </c>
      <c r="W23" s="25">
        <f t="shared" si="33"/>
        <v>0</v>
      </c>
      <c r="X23" s="25">
        <f t="shared" si="33"/>
        <v>0</v>
      </c>
      <c r="Y23" s="25">
        <f t="shared" si="33"/>
        <v>0</v>
      </c>
      <c r="Z23" s="25">
        <f t="shared" si="33"/>
        <v>0</v>
      </c>
      <c r="AA23" s="25">
        <f t="shared" si="33"/>
        <v>0</v>
      </c>
      <c r="AB23" s="25">
        <f t="shared" si="33"/>
        <v>0</v>
      </c>
    </row>
    <row r="24" spans="2:28" x14ac:dyDescent="0.2">
      <c r="B24" s="207" t="s">
        <v>50</v>
      </c>
      <c r="C24" s="158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165">
        <v>0</v>
      </c>
      <c r="Q24" s="25">
        <f>D24+0.5*Q68</f>
        <v>0</v>
      </c>
      <c r="R24" s="25">
        <f>E24+Q24+0.5*E68</f>
        <v>0</v>
      </c>
      <c r="S24" s="25">
        <f t="shared" ref="S24:AB24" si="34">F24+R24+0.5*F68</f>
        <v>0</v>
      </c>
      <c r="T24" s="25">
        <f t="shared" si="34"/>
        <v>0</v>
      </c>
      <c r="U24" s="25">
        <f t="shared" si="34"/>
        <v>0</v>
      </c>
      <c r="V24" s="25">
        <f t="shared" si="34"/>
        <v>0</v>
      </c>
      <c r="W24" s="25">
        <f t="shared" si="34"/>
        <v>0</v>
      </c>
      <c r="X24" s="25">
        <f t="shared" si="34"/>
        <v>0</v>
      </c>
      <c r="Y24" s="25">
        <f t="shared" si="34"/>
        <v>0</v>
      </c>
      <c r="Z24" s="25">
        <f t="shared" si="34"/>
        <v>0</v>
      </c>
      <c r="AA24" s="25">
        <f t="shared" si="34"/>
        <v>0</v>
      </c>
      <c r="AB24" s="25">
        <f t="shared" si="34"/>
        <v>0</v>
      </c>
    </row>
    <row r="25" spans="2:28" ht="13.5" thickBot="1" x14ac:dyDescent="0.25">
      <c r="B25" s="195" t="s">
        <v>6</v>
      </c>
      <c r="C25" s="158"/>
      <c r="D25" s="99">
        <f>D15-D21-D22</f>
        <v>0</v>
      </c>
      <c r="E25" s="99">
        <f t="shared" ref="E25:O25" si="35">E15-E21-E22</f>
        <v>0</v>
      </c>
      <c r="F25" s="99">
        <f t="shared" si="35"/>
        <v>0</v>
      </c>
      <c r="G25" s="99">
        <f t="shared" si="35"/>
        <v>0</v>
      </c>
      <c r="H25" s="99">
        <f t="shared" si="35"/>
        <v>0</v>
      </c>
      <c r="I25" s="99">
        <f t="shared" si="35"/>
        <v>0</v>
      </c>
      <c r="J25" s="99">
        <f t="shared" si="35"/>
        <v>0</v>
      </c>
      <c r="K25" s="99">
        <f t="shared" si="35"/>
        <v>0</v>
      </c>
      <c r="L25" s="99">
        <f t="shared" si="35"/>
        <v>0</v>
      </c>
      <c r="M25" s="99">
        <f t="shared" si="35"/>
        <v>0</v>
      </c>
      <c r="N25" s="99">
        <f t="shared" si="35"/>
        <v>0</v>
      </c>
      <c r="O25" s="169">
        <f t="shared" si="35"/>
        <v>0</v>
      </c>
      <c r="Q25" s="99">
        <f>Q15-Q21-Q22-Q23-Q24</f>
        <v>0</v>
      </c>
      <c r="R25" s="99">
        <f t="shared" ref="R25:AB25" si="36">R15-R21-R22-R23-R24</f>
        <v>0</v>
      </c>
      <c r="S25" s="99">
        <f t="shared" si="36"/>
        <v>0</v>
      </c>
      <c r="T25" s="99">
        <f t="shared" si="36"/>
        <v>0</v>
      </c>
      <c r="U25" s="99">
        <f t="shared" si="36"/>
        <v>0</v>
      </c>
      <c r="V25" s="99">
        <f t="shared" si="36"/>
        <v>0</v>
      </c>
      <c r="W25" s="99">
        <f t="shared" si="36"/>
        <v>0</v>
      </c>
      <c r="X25" s="99">
        <f t="shared" si="36"/>
        <v>0</v>
      </c>
      <c r="Y25" s="99">
        <f t="shared" si="36"/>
        <v>0</v>
      </c>
      <c r="Z25" s="99">
        <f t="shared" si="36"/>
        <v>0</v>
      </c>
      <c r="AA25" s="99">
        <f t="shared" si="36"/>
        <v>0</v>
      </c>
      <c r="AB25" s="169">
        <f t="shared" si="36"/>
        <v>0</v>
      </c>
    </row>
    <row r="26" spans="2:28" ht="13.5" thickTop="1" x14ac:dyDescent="0.2">
      <c r="B26" s="194"/>
      <c r="C26" s="12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2:28" x14ac:dyDescent="0.2">
      <c r="B27" s="205"/>
      <c r="C27" s="126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28" x14ac:dyDescent="0.2">
      <c r="B28" s="205"/>
      <c r="C28" s="126"/>
      <c r="D28" s="452" t="s">
        <v>73</v>
      </c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4"/>
      <c r="Q28" s="452" t="s">
        <v>80</v>
      </c>
      <c r="R28" s="453"/>
      <c r="S28" s="453"/>
      <c r="T28" s="453"/>
      <c r="U28" s="453"/>
      <c r="V28" s="453"/>
      <c r="W28" s="453"/>
      <c r="X28" s="453"/>
      <c r="Y28" s="453"/>
      <c r="Z28" s="453"/>
      <c r="AA28" s="453"/>
      <c r="AB28" s="454"/>
    </row>
    <row r="29" spans="2:28" x14ac:dyDescent="0.2">
      <c r="B29" s="205"/>
      <c r="C29" s="126"/>
      <c r="D29" s="225" t="s">
        <v>13</v>
      </c>
      <c r="E29" s="225" t="s">
        <v>14</v>
      </c>
      <c r="F29" s="225" t="s">
        <v>15</v>
      </c>
      <c r="G29" s="226" t="s">
        <v>16</v>
      </c>
      <c r="H29" s="226" t="s">
        <v>4</v>
      </c>
      <c r="I29" s="226" t="s">
        <v>17</v>
      </c>
      <c r="J29" s="226" t="s">
        <v>18</v>
      </c>
      <c r="K29" s="226" t="s">
        <v>19</v>
      </c>
      <c r="L29" s="226" t="s">
        <v>20</v>
      </c>
      <c r="M29" s="226" t="s">
        <v>21</v>
      </c>
      <c r="N29" s="226" t="s">
        <v>22</v>
      </c>
      <c r="O29" s="226" t="s">
        <v>23</v>
      </c>
      <c r="Q29" s="225" t="s">
        <v>13</v>
      </c>
      <c r="R29" s="225" t="s">
        <v>14</v>
      </c>
      <c r="S29" s="225" t="s">
        <v>15</v>
      </c>
      <c r="T29" s="226" t="s">
        <v>16</v>
      </c>
      <c r="U29" s="226" t="s">
        <v>4</v>
      </c>
      <c r="V29" s="226" t="s">
        <v>17</v>
      </c>
      <c r="W29" s="226" t="s">
        <v>18</v>
      </c>
      <c r="X29" s="226" t="s">
        <v>19</v>
      </c>
      <c r="Y29" s="226" t="s">
        <v>20</v>
      </c>
      <c r="Z29" s="226" t="s">
        <v>21</v>
      </c>
      <c r="AA29" s="226" t="s">
        <v>22</v>
      </c>
      <c r="AB29" s="226" t="s">
        <v>23</v>
      </c>
    </row>
    <row r="30" spans="2:28" x14ac:dyDescent="0.2">
      <c r="B30" s="195" t="s">
        <v>3</v>
      </c>
      <c r="C30" s="126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166"/>
      <c r="Q30" s="79">
        <f>D30</f>
        <v>0</v>
      </c>
      <c r="R30" s="79">
        <f>Q30+E30</f>
        <v>0</v>
      </c>
      <c r="S30" s="79">
        <f t="shared" ref="S30" si="37">R30+F30</f>
        <v>0</v>
      </c>
      <c r="T30" s="79">
        <f t="shared" ref="T30" si="38">S30+G30</f>
        <v>0</v>
      </c>
      <c r="U30" s="79">
        <f t="shared" ref="U30" si="39">T30+H30</f>
        <v>0</v>
      </c>
      <c r="V30" s="79">
        <f t="shared" ref="V30" si="40">U30+I30</f>
        <v>0</v>
      </c>
      <c r="W30" s="79">
        <f t="shared" ref="W30" si="41">V30+J30</f>
        <v>0</v>
      </c>
      <c r="X30" s="79">
        <f t="shared" ref="X30" si="42">W30+K30</f>
        <v>0</v>
      </c>
      <c r="Y30" s="79">
        <f t="shared" ref="Y30" si="43">X30+L30</f>
        <v>0</v>
      </c>
      <c r="Z30" s="79">
        <f t="shared" ref="Z30" si="44">Y30+M30</f>
        <v>0</v>
      </c>
      <c r="AA30" s="79">
        <f t="shared" ref="AA30" si="45">Z30+N30</f>
        <v>0</v>
      </c>
      <c r="AB30" s="166">
        <f t="shared" ref="AB30" si="46">AA30+O30</f>
        <v>0</v>
      </c>
    </row>
    <row r="31" spans="2:28" x14ac:dyDescent="0.2">
      <c r="B31" s="194"/>
      <c r="C31" s="126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340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159"/>
    </row>
    <row r="32" spans="2:28" x14ac:dyDescent="0.2">
      <c r="B32" s="195" t="s">
        <v>7</v>
      </c>
      <c r="C32" s="126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159"/>
      <c r="Q32" s="25">
        <f t="shared" ref="Q32:Q35" si="47">D32</f>
        <v>0</v>
      </c>
      <c r="R32" s="25">
        <f t="shared" ref="R32:R35" si="48">Q32+E32</f>
        <v>0</v>
      </c>
      <c r="S32" s="25">
        <f t="shared" ref="S32:S35" si="49">R32+F32</f>
        <v>0</v>
      </c>
      <c r="T32" s="25">
        <f t="shared" ref="T32:T35" si="50">S32+G32</f>
        <v>0</v>
      </c>
      <c r="U32" s="25">
        <f t="shared" ref="U32:U35" si="51">T32+H32</f>
        <v>0</v>
      </c>
      <c r="V32" s="25">
        <f t="shared" ref="V32:V35" si="52">U32+I32</f>
        <v>0</v>
      </c>
      <c r="W32" s="25">
        <f t="shared" ref="W32:W35" si="53">V32+J32</f>
        <v>0</v>
      </c>
      <c r="X32" s="25">
        <f t="shared" ref="X32:X35" si="54">W32+K32</f>
        <v>0</v>
      </c>
      <c r="Y32" s="25">
        <f t="shared" ref="Y32:Y35" si="55">X32+L32</f>
        <v>0</v>
      </c>
      <c r="Z32" s="25">
        <f t="shared" ref="Z32:Z35" si="56">Y32+M32</f>
        <v>0</v>
      </c>
      <c r="AA32" s="25">
        <f t="shared" ref="AA32:AA35" si="57">Z32+N32</f>
        <v>0</v>
      </c>
      <c r="AB32" s="159">
        <f t="shared" ref="AB32:AB35" si="58">AA32+O32</f>
        <v>0</v>
      </c>
    </row>
    <row r="33" spans="2:28" x14ac:dyDescent="0.2">
      <c r="B33" s="195" t="s">
        <v>5</v>
      </c>
      <c r="C33" s="126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59"/>
      <c r="Q33" s="25">
        <f t="shared" si="47"/>
        <v>0</v>
      </c>
      <c r="R33" s="25">
        <f t="shared" si="48"/>
        <v>0</v>
      </c>
      <c r="S33" s="25">
        <f t="shared" si="49"/>
        <v>0</v>
      </c>
      <c r="T33" s="25">
        <f t="shared" si="50"/>
        <v>0</v>
      </c>
      <c r="U33" s="25">
        <f t="shared" si="51"/>
        <v>0</v>
      </c>
      <c r="V33" s="25">
        <f t="shared" si="52"/>
        <v>0</v>
      </c>
      <c r="W33" s="25">
        <f t="shared" si="53"/>
        <v>0</v>
      </c>
      <c r="X33" s="25">
        <f t="shared" si="54"/>
        <v>0</v>
      </c>
      <c r="Y33" s="25">
        <f t="shared" si="55"/>
        <v>0</v>
      </c>
      <c r="Z33" s="25">
        <f t="shared" si="56"/>
        <v>0</v>
      </c>
      <c r="AA33" s="25">
        <f t="shared" si="57"/>
        <v>0</v>
      </c>
      <c r="AB33" s="159">
        <f t="shared" si="58"/>
        <v>0</v>
      </c>
    </row>
    <row r="34" spans="2:28" x14ac:dyDescent="0.2">
      <c r="B34" s="206" t="s">
        <v>35</v>
      </c>
      <c r="C34" s="126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159"/>
      <c r="Q34" s="25">
        <f t="shared" si="47"/>
        <v>0</v>
      </c>
      <c r="R34" s="25">
        <f t="shared" si="48"/>
        <v>0</v>
      </c>
      <c r="S34" s="25">
        <f t="shared" si="49"/>
        <v>0</v>
      </c>
      <c r="T34" s="25">
        <f t="shared" si="50"/>
        <v>0</v>
      </c>
      <c r="U34" s="25">
        <f t="shared" si="51"/>
        <v>0</v>
      </c>
      <c r="V34" s="25">
        <f t="shared" si="52"/>
        <v>0</v>
      </c>
      <c r="W34" s="25">
        <f t="shared" si="53"/>
        <v>0</v>
      </c>
      <c r="X34" s="25">
        <f t="shared" si="54"/>
        <v>0</v>
      </c>
      <c r="Y34" s="25">
        <f t="shared" si="55"/>
        <v>0</v>
      </c>
      <c r="Z34" s="25">
        <f t="shared" si="56"/>
        <v>0</v>
      </c>
      <c r="AA34" s="25">
        <f t="shared" si="57"/>
        <v>0</v>
      </c>
      <c r="AB34" s="159">
        <f t="shared" si="58"/>
        <v>0</v>
      </c>
    </row>
    <row r="35" spans="2:28" x14ac:dyDescent="0.2">
      <c r="B35" s="207" t="s">
        <v>36</v>
      </c>
      <c r="C35" s="126"/>
      <c r="D35" s="83">
        <f>SUM(D32:D34)</f>
        <v>0</v>
      </c>
      <c r="E35" s="83">
        <f t="shared" ref="E35:O35" si="59">SUM(E32:E34)</f>
        <v>0</v>
      </c>
      <c r="F35" s="83">
        <f t="shared" si="59"/>
        <v>0</v>
      </c>
      <c r="G35" s="83">
        <f t="shared" si="59"/>
        <v>0</v>
      </c>
      <c r="H35" s="83">
        <f t="shared" si="59"/>
        <v>0</v>
      </c>
      <c r="I35" s="83">
        <f t="shared" si="59"/>
        <v>0</v>
      </c>
      <c r="J35" s="83">
        <f t="shared" si="59"/>
        <v>0</v>
      </c>
      <c r="K35" s="83">
        <f t="shared" si="59"/>
        <v>0</v>
      </c>
      <c r="L35" s="83">
        <f t="shared" si="59"/>
        <v>0</v>
      </c>
      <c r="M35" s="83">
        <f t="shared" si="59"/>
        <v>0</v>
      </c>
      <c r="N35" s="83">
        <f t="shared" si="59"/>
        <v>0</v>
      </c>
      <c r="O35" s="167">
        <f t="shared" si="59"/>
        <v>0</v>
      </c>
      <c r="Q35" s="83">
        <f t="shared" si="47"/>
        <v>0</v>
      </c>
      <c r="R35" s="83">
        <f t="shared" si="48"/>
        <v>0</v>
      </c>
      <c r="S35" s="83">
        <f t="shared" si="49"/>
        <v>0</v>
      </c>
      <c r="T35" s="83">
        <f t="shared" si="50"/>
        <v>0</v>
      </c>
      <c r="U35" s="83">
        <f t="shared" si="51"/>
        <v>0</v>
      </c>
      <c r="V35" s="83">
        <f t="shared" si="52"/>
        <v>0</v>
      </c>
      <c r="W35" s="83">
        <f t="shared" si="53"/>
        <v>0</v>
      </c>
      <c r="X35" s="83">
        <f t="shared" si="54"/>
        <v>0</v>
      </c>
      <c r="Y35" s="83">
        <f t="shared" si="55"/>
        <v>0</v>
      </c>
      <c r="Z35" s="83">
        <f t="shared" si="56"/>
        <v>0</v>
      </c>
      <c r="AA35" s="83">
        <f t="shared" si="57"/>
        <v>0</v>
      </c>
      <c r="AB35" s="167">
        <f t="shared" si="58"/>
        <v>0</v>
      </c>
    </row>
    <row r="36" spans="2:28" x14ac:dyDescent="0.2">
      <c r="B36" s="207"/>
      <c r="C36" s="12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160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339"/>
    </row>
    <row r="37" spans="2:28" x14ac:dyDescent="0.2">
      <c r="B37" s="195" t="s">
        <v>37</v>
      </c>
      <c r="C37" s="126"/>
      <c r="D37" s="77">
        <f>D30-D35</f>
        <v>0</v>
      </c>
      <c r="E37" s="77">
        <f t="shared" ref="E37:O37" si="60">E30-E35</f>
        <v>0</v>
      </c>
      <c r="F37" s="77">
        <f t="shared" si="60"/>
        <v>0</v>
      </c>
      <c r="G37" s="77">
        <f t="shared" si="60"/>
        <v>0</v>
      </c>
      <c r="H37" s="77">
        <f t="shared" si="60"/>
        <v>0</v>
      </c>
      <c r="I37" s="77">
        <f t="shared" si="60"/>
        <v>0</v>
      </c>
      <c r="J37" s="77">
        <f t="shared" si="60"/>
        <v>0</v>
      </c>
      <c r="K37" s="77">
        <f t="shared" si="60"/>
        <v>0</v>
      </c>
      <c r="L37" s="77">
        <f t="shared" si="60"/>
        <v>0</v>
      </c>
      <c r="M37" s="77">
        <f t="shared" si="60"/>
        <v>0</v>
      </c>
      <c r="N37" s="77">
        <f t="shared" si="60"/>
        <v>0</v>
      </c>
      <c r="O37" s="161">
        <f t="shared" si="60"/>
        <v>0</v>
      </c>
      <c r="Q37" s="77">
        <f t="shared" ref="Q37" si="61">D37</f>
        <v>0</v>
      </c>
      <c r="R37" s="77">
        <f t="shared" ref="R37" si="62">Q37+E37</f>
        <v>0</v>
      </c>
      <c r="S37" s="77">
        <f t="shared" ref="S37" si="63">R37+F37</f>
        <v>0</v>
      </c>
      <c r="T37" s="77">
        <f t="shared" ref="T37" si="64">S37+G37</f>
        <v>0</v>
      </c>
      <c r="U37" s="77">
        <f t="shared" ref="U37" si="65">T37+H37</f>
        <v>0</v>
      </c>
      <c r="V37" s="77">
        <f t="shared" ref="V37" si="66">U37+I37</f>
        <v>0</v>
      </c>
      <c r="W37" s="77">
        <f t="shared" ref="W37" si="67">V37+J37</f>
        <v>0</v>
      </c>
      <c r="X37" s="77">
        <f t="shared" ref="X37" si="68">W37+K37</f>
        <v>0</v>
      </c>
      <c r="Y37" s="77">
        <f t="shared" ref="Y37" si="69">X37+L37</f>
        <v>0</v>
      </c>
      <c r="Z37" s="77">
        <f t="shared" ref="Z37" si="70">Y37+M37</f>
        <v>0</v>
      </c>
      <c r="AA37" s="77">
        <f t="shared" ref="AA37" si="71">Z37+N37</f>
        <v>0</v>
      </c>
      <c r="AB37" s="161">
        <f t="shared" ref="AB37" si="72">AA37+O37</f>
        <v>0</v>
      </c>
    </row>
    <row r="38" spans="2:28" x14ac:dyDescent="0.2">
      <c r="B38" s="209" t="s">
        <v>24</v>
      </c>
      <c r="C38" s="126"/>
      <c r="D38" s="128" t="e">
        <f>D37/D30</f>
        <v>#DIV/0!</v>
      </c>
      <c r="E38" s="128" t="e">
        <f t="shared" ref="E38:O38" si="73">E37/E30</f>
        <v>#DIV/0!</v>
      </c>
      <c r="F38" s="128" t="e">
        <f t="shared" si="73"/>
        <v>#DIV/0!</v>
      </c>
      <c r="G38" s="128" t="e">
        <f t="shared" si="73"/>
        <v>#DIV/0!</v>
      </c>
      <c r="H38" s="128" t="e">
        <f t="shared" si="73"/>
        <v>#DIV/0!</v>
      </c>
      <c r="I38" s="128" t="e">
        <f t="shared" si="73"/>
        <v>#DIV/0!</v>
      </c>
      <c r="J38" s="128" t="e">
        <f t="shared" si="73"/>
        <v>#DIV/0!</v>
      </c>
      <c r="K38" s="128" t="e">
        <f t="shared" si="73"/>
        <v>#DIV/0!</v>
      </c>
      <c r="L38" s="128" t="e">
        <f t="shared" si="73"/>
        <v>#DIV/0!</v>
      </c>
      <c r="M38" s="128" t="e">
        <f t="shared" si="73"/>
        <v>#DIV/0!</v>
      </c>
      <c r="N38" s="128" t="e">
        <f t="shared" si="73"/>
        <v>#DIV/0!</v>
      </c>
      <c r="O38" s="162" t="e">
        <f t="shared" si="73"/>
        <v>#DIV/0!</v>
      </c>
      <c r="Q38" s="128" t="e">
        <f t="shared" ref="Q38" si="74">Q37/Q30</f>
        <v>#DIV/0!</v>
      </c>
      <c r="R38" s="128" t="e">
        <f t="shared" ref="R38" si="75">R37/R30</f>
        <v>#DIV/0!</v>
      </c>
      <c r="S38" s="128" t="e">
        <f t="shared" ref="S38" si="76">S37/S30</f>
        <v>#DIV/0!</v>
      </c>
      <c r="T38" s="128" t="e">
        <f t="shared" ref="T38" si="77">T37/T30</f>
        <v>#DIV/0!</v>
      </c>
      <c r="U38" s="128" t="e">
        <f t="shared" ref="U38" si="78">U37/U30</f>
        <v>#DIV/0!</v>
      </c>
      <c r="V38" s="128" t="e">
        <f t="shared" ref="V38" si="79">V37/V30</f>
        <v>#DIV/0!</v>
      </c>
      <c r="W38" s="128" t="e">
        <f t="shared" ref="W38" si="80">W37/W30</f>
        <v>#DIV/0!</v>
      </c>
      <c r="X38" s="128" t="e">
        <f t="shared" ref="X38" si="81">X37/X30</f>
        <v>#DIV/0!</v>
      </c>
      <c r="Y38" s="128" t="e">
        <f t="shared" ref="Y38" si="82">Y37/Y30</f>
        <v>#DIV/0!</v>
      </c>
      <c r="Z38" s="128" t="e">
        <f t="shared" ref="Z38" si="83">Z37/Z30</f>
        <v>#DIV/0!</v>
      </c>
      <c r="AA38" s="128" t="e">
        <f t="shared" ref="AA38" si="84">AA37/AA30</f>
        <v>#DIV/0!</v>
      </c>
      <c r="AB38" s="162" t="e">
        <f t="shared" ref="AB38" si="85">AB37/AB30</f>
        <v>#DIV/0!</v>
      </c>
    </row>
    <row r="39" spans="2:28" x14ac:dyDescent="0.2">
      <c r="B39" s="208"/>
      <c r="C39" s="126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163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163"/>
    </row>
    <row r="40" spans="2:28" x14ac:dyDescent="0.2">
      <c r="B40" s="195" t="s">
        <v>2</v>
      </c>
      <c r="C40" s="126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159"/>
      <c r="Q40" s="25">
        <f>D40+0.5*D62</f>
        <v>0</v>
      </c>
      <c r="R40" s="25">
        <f>E40+Q40+0.5*E62</f>
        <v>0</v>
      </c>
      <c r="S40" s="25">
        <f t="shared" ref="S40:AB42" si="86">F40+R40+0.5*F62</f>
        <v>0</v>
      </c>
      <c r="T40" s="25">
        <f t="shared" si="86"/>
        <v>0</v>
      </c>
      <c r="U40" s="25">
        <f t="shared" si="86"/>
        <v>0</v>
      </c>
      <c r="V40" s="25">
        <f t="shared" si="86"/>
        <v>0</v>
      </c>
      <c r="W40" s="25">
        <f t="shared" si="86"/>
        <v>0</v>
      </c>
      <c r="X40" s="25">
        <f t="shared" si="86"/>
        <v>0</v>
      </c>
      <c r="Y40" s="25">
        <f t="shared" si="86"/>
        <v>0</v>
      </c>
      <c r="Z40" s="25">
        <f t="shared" si="86"/>
        <v>0</v>
      </c>
      <c r="AA40" s="25">
        <f t="shared" si="86"/>
        <v>0</v>
      </c>
      <c r="AB40" s="159">
        <f t="shared" si="86"/>
        <v>0</v>
      </c>
    </row>
    <row r="41" spans="2:28" x14ac:dyDescent="0.2">
      <c r="B41" s="195" t="s">
        <v>38</v>
      </c>
      <c r="C41" s="12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59"/>
      <c r="Q41" s="25">
        <f>D41+0.5*D63</f>
        <v>0</v>
      </c>
      <c r="R41" s="25">
        <f t="shared" ref="R41:R46" si="87">E41+Q41+0.5*E63</f>
        <v>0</v>
      </c>
      <c r="S41" s="25">
        <f t="shared" si="86"/>
        <v>0</v>
      </c>
      <c r="T41" s="25">
        <f t="shared" si="86"/>
        <v>0</v>
      </c>
      <c r="U41" s="25">
        <f t="shared" si="86"/>
        <v>0</v>
      </c>
      <c r="V41" s="25">
        <f t="shared" si="86"/>
        <v>0</v>
      </c>
      <c r="W41" s="25">
        <f t="shared" si="86"/>
        <v>0</v>
      </c>
      <c r="X41" s="25">
        <f t="shared" si="86"/>
        <v>0</v>
      </c>
      <c r="Y41" s="25">
        <f t="shared" si="86"/>
        <v>0</v>
      </c>
      <c r="Z41" s="25">
        <f t="shared" si="86"/>
        <v>0</v>
      </c>
      <c r="AA41" s="25">
        <f t="shared" si="86"/>
        <v>0</v>
      </c>
      <c r="AB41" s="159">
        <f t="shared" si="86"/>
        <v>0</v>
      </c>
    </row>
    <row r="42" spans="2:28" x14ac:dyDescent="0.2">
      <c r="B42" s="195" t="s">
        <v>39</v>
      </c>
      <c r="C42" s="1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159"/>
      <c r="Q42" s="25">
        <f>D42+0.5*D64</f>
        <v>0</v>
      </c>
      <c r="R42" s="25">
        <f t="shared" si="87"/>
        <v>0</v>
      </c>
      <c r="S42" s="25">
        <f t="shared" si="86"/>
        <v>0</v>
      </c>
      <c r="T42" s="25">
        <f t="shared" si="86"/>
        <v>0</v>
      </c>
      <c r="U42" s="25">
        <f t="shared" si="86"/>
        <v>0</v>
      </c>
      <c r="V42" s="25">
        <f t="shared" si="86"/>
        <v>0</v>
      </c>
      <c r="W42" s="25">
        <f t="shared" si="86"/>
        <v>0</v>
      </c>
      <c r="X42" s="25">
        <f t="shared" si="86"/>
        <v>0</v>
      </c>
      <c r="Y42" s="25">
        <f t="shared" si="86"/>
        <v>0</v>
      </c>
      <c r="Z42" s="25">
        <f t="shared" si="86"/>
        <v>0</v>
      </c>
      <c r="AA42" s="25">
        <f t="shared" si="86"/>
        <v>0</v>
      </c>
      <c r="AB42" s="159">
        <f t="shared" si="86"/>
        <v>0</v>
      </c>
    </row>
    <row r="43" spans="2:28" x14ac:dyDescent="0.2">
      <c r="B43" s="195" t="s">
        <v>27</v>
      </c>
      <c r="C43" s="126"/>
      <c r="D43" s="87">
        <f>SUM(D40:D42)</f>
        <v>0</v>
      </c>
      <c r="E43" s="87">
        <f t="shared" ref="E43:O43" si="88">SUM(E40:E42)</f>
        <v>0</v>
      </c>
      <c r="F43" s="87">
        <f t="shared" si="88"/>
        <v>0</v>
      </c>
      <c r="G43" s="87">
        <f t="shared" si="88"/>
        <v>0</v>
      </c>
      <c r="H43" s="87">
        <f t="shared" si="88"/>
        <v>0</v>
      </c>
      <c r="I43" s="87">
        <f t="shared" si="88"/>
        <v>0</v>
      </c>
      <c r="J43" s="87">
        <f t="shared" si="88"/>
        <v>0</v>
      </c>
      <c r="K43" s="87">
        <f t="shared" si="88"/>
        <v>0</v>
      </c>
      <c r="L43" s="87">
        <f t="shared" si="88"/>
        <v>0</v>
      </c>
      <c r="M43" s="87">
        <f t="shared" si="88"/>
        <v>0</v>
      </c>
      <c r="N43" s="87">
        <f t="shared" si="88"/>
        <v>0</v>
      </c>
      <c r="O43" s="168">
        <f t="shared" si="88"/>
        <v>0</v>
      </c>
      <c r="Q43" s="87">
        <f t="shared" ref="Q43:S43" si="89">SUM(Q40:Q42)</f>
        <v>0</v>
      </c>
      <c r="R43" s="87">
        <f t="shared" si="89"/>
        <v>0</v>
      </c>
      <c r="S43" s="87">
        <f t="shared" si="89"/>
        <v>0</v>
      </c>
      <c r="T43" s="87">
        <f t="shared" ref="T43" si="90">SUM(T40:T42)</f>
        <v>0</v>
      </c>
      <c r="U43" s="87">
        <f t="shared" ref="U43" si="91">SUM(U40:U42)</f>
        <v>0</v>
      </c>
      <c r="V43" s="87">
        <f t="shared" ref="V43" si="92">SUM(V40:V42)</f>
        <v>0</v>
      </c>
      <c r="W43" s="87">
        <f t="shared" ref="W43" si="93">SUM(W40:W42)</f>
        <v>0</v>
      </c>
      <c r="X43" s="87">
        <f t="shared" ref="X43" si="94">SUM(X40:X42)</f>
        <v>0</v>
      </c>
      <c r="Y43" s="87">
        <f t="shared" ref="Y43" si="95">SUM(Y40:Y42)</f>
        <v>0</v>
      </c>
      <c r="Z43" s="87">
        <f t="shared" ref="Z43" si="96">SUM(Z40:Z42)</f>
        <v>0</v>
      </c>
      <c r="AA43" s="87">
        <f t="shared" ref="AA43" si="97">SUM(AA40:AA42)</f>
        <v>0</v>
      </c>
      <c r="AB43" s="168">
        <f t="shared" ref="AB43" si="98">SUM(AB40:AB42)</f>
        <v>0</v>
      </c>
    </row>
    <row r="44" spans="2:28" x14ac:dyDescent="0.2">
      <c r="B44" s="195" t="s">
        <v>25</v>
      </c>
      <c r="C44" s="126"/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Q44" s="25">
        <f>D44+0.5*D66</f>
        <v>0</v>
      </c>
      <c r="R44" s="25">
        <f t="shared" si="87"/>
        <v>0</v>
      </c>
      <c r="S44" s="25">
        <f t="shared" ref="S44:S46" si="99">F44+R44+0.5*F66</f>
        <v>0</v>
      </c>
      <c r="T44" s="25">
        <f t="shared" ref="T44:T46" si="100">G44+S44+0.5*G66</f>
        <v>0</v>
      </c>
      <c r="U44" s="25">
        <f t="shared" ref="U44:U46" si="101">H44+T44+0.5*H66</f>
        <v>0</v>
      </c>
      <c r="V44" s="25">
        <f t="shared" ref="V44:V46" si="102">I44+U44+0.5*I66</f>
        <v>0</v>
      </c>
      <c r="W44" s="25">
        <f t="shared" ref="W44:W46" si="103">J44+V44+0.5*J66</f>
        <v>0</v>
      </c>
      <c r="X44" s="25">
        <f t="shared" ref="X44:X46" si="104">K44+W44+0.5*K66</f>
        <v>0</v>
      </c>
      <c r="Y44" s="25">
        <f t="shared" ref="Y44:Y46" si="105">L44+X44+0.5*L66</f>
        <v>0</v>
      </c>
      <c r="Z44" s="25">
        <f t="shared" ref="Z44:Z46" si="106">M44+Y44+0.5*M66</f>
        <v>0</v>
      </c>
      <c r="AA44" s="25">
        <f t="shared" ref="AA44:AA46" si="107">N44+Z44+0.5*N66</f>
        <v>0</v>
      </c>
      <c r="AB44" s="159">
        <f t="shared" ref="AB44:AB46" si="108">O44+AA44+0.5*O66</f>
        <v>0</v>
      </c>
    </row>
    <row r="45" spans="2:28" x14ac:dyDescent="0.2">
      <c r="B45" s="195" t="s">
        <v>26</v>
      </c>
      <c r="C45" s="126"/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165">
        <v>0</v>
      </c>
      <c r="Q45" s="50">
        <f t="shared" ref="Q45:Q46" si="109">D45</f>
        <v>0</v>
      </c>
      <c r="R45" s="50">
        <f t="shared" si="87"/>
        <v>0</v>
      </c>
      <c r="S45" s="50">
        <f t="shared" si="99"/>
        <v>0</v>
      </c>
      <c r="T45" s="50">
        <f t="shared" si="100"/>
        <v>0</v>
      </c>
      <c r="U45" s="50">
        <f t="shared" si="101"/>
        <v>0</v>
      </c>
      <c r="V45" s="50">
        <f t="shared" si="102"/>
        <v>0</v>
      </c>
      <c r="W45" s="50">
        <f t="shared" si="103"/>
        <v>0</v>
      </c>
      <c r="X45" s="50">
        <f t="shared" si="104"/>
        <v>0</v>
      </c>
      <c r="Y45" s="50">
        <f t="shared" si="105"/>
        <v>0</v>
      </c>
      <c r="Z45" s="50">
        <f t="shared" si="106"/>
        <v>0</v>
      </c>
      <c r="AA45" s="50">
        <f t="shared" si="107"/>
        <v>0</v>
      </c>
      <c r="AB45" s="165">
        <f t="shared" si="108"/>
        <v>0</v>
      </c>
    </row>
    <row r="46" spans="2:28" x14ac:dyDescent="0.2">
      <c r="B46" s="207" t="s">
        <v>50</v>
      </c>
      <c r="C46" s="126"/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165">
        <v>0</v>
      </c>
      <c r="Q46" s="50">
        <f t="shared" si="109"/>
        <v>0</v>
      </c>
      <c r="R46" s="50">
        <f t="shared" si="87"/>
        <v>0</v>
      </c>
      <c r="S46" s="50">
        <f t="shared" si="99"/>
        <v>0</v>
      </c>
      <c r="T46" s="50">
        <f t="shared" si="100"/>
        <v>0</v>
      </c>
      <c r="U46" s="50">
        <f t="shared" si="101"/>
        <v>0</v>
      </c>
      <c r="V46" s="50">
        <f t="shared" si="102"/>
        <v>0</v>
      </c>
      <c r="W46" s="50">
        <f t="shared" si="103"/>
        <v>0</v>
      </c>
      <c r="X46" s="50">
        <f t="shared" si="104"/>
        <v>0</v>
      </c>
      <c r="Y46" s="50">
        <f t="shared" si="105"/>
        <v>0</v>
      </c>
      <c r="Z46" s="50">
        <f t="shared" si="106"/>
        <v>0</v>
      </c>
      <c r="AA46" s="50">
        <f t="shared" si="107"/>
        <v>0</v>
      </c>
      <c r="AB46" s="165">
        <f t="shared" si="108"/>
        <v>0</v>
      </c>
    </row>
    <row r="47" spans="2:28" ht="13.5" thickBot="1" x14ac:dyDescent="0.25">
      <c r="B47" s="195" t="s">
        <v>6</v>
      </c>
      <c r="C47" s="126"/>
      <c r="D47" s="99">
        <f>D37-D43-D44</f>
        <v>0</v>
      </c>
      <c r="E47" s="99">
        <f t="shared" ref="E47:O47" si="110">E37-E43-E44</f>
        <v>0</v>
      </c>
      <c r="F47" s="99">
        <f t="shared" si="110"/>
        <v>0</v>
      </c>
      <c r="G47" s="99">
        <f t="shared" si="110"/>
        <v>0</v>
      </c>
      <c r="H47" s="99">
        <f t="shared" si="110"/>
        <v>0</v>
      </c>
      <c r="I47" s="99">
        <f t="shared" si="110"/>
        <v>0</v>
      </c>
      <c r="J47" s="99">
        <f t="shared" si="110"/>
        <v>0</v>
      </c>
      <c r="K47" s="99">
        <f t="shared" si="110"/>
        <v>0</v>
      </c>
      <c r="L47" s="99">
        <f t="shared" si="110"/>
        <v>0</v>
      </c>
      <c r="M47" s="99">
        <f t="shared" si="110"/>
        <v>0</v>
      </c>
      <c r="N47" s="99">
        <f t="shared" si="110"/>
        <v>0</v>
      </c>
      <c r="O47" s="169">
        <f t="shared" si="110"/>
        <v>0</v>
      </c>
      <c r="Q47" s="99">
        <f>Q37-Q43-Q44-Q45-Q46</f>
        <v>0</v>
      </c>
      <c r="R47" s="99">
        <f>R37-R43-R44-R45-R46</f>
        <v>0</v>
      </c>
      <c r="S47" s="99">
        <f t="shared" ref="S47:AB47" si="111">S37-S43-S44-S45-S46</f>
        <v>0</v>
      </c>
      <c r="T47" s="99">
        <f t="shared" si="111"/>
        <v>0</v>
      </c>
      <c r="U47" s="99">
        <f t="shared" si="111"/>
        <v>0</v>
      </c>
      <c r="V47" s="99">
        <f t="shared" si="111"/>
        <v>0</v>
      </c>
      <c r="W47" s="99">
        <f t="shared" si="111"/>
        <v>0</v>
      </c>
      <c r="X47" s="99">
        <f t="shared" si="111"/>
        <v>0</v>
      </c>
      <c r="Y47" s="99">
        <f t="shared" si="111"/>
        <v>0</v>
      </c>
      <c r="Z47" s="99">
        <f t="shared" si="111"/>
        <v>0</v>
      </c>
      <c r="AA47" s="99">
        <f t="shared" si="111"/>
        <v>0</v>
      </c>
      <c r="AB47" s="169">
        <f t="shared" si="111"/>
        <v>0</v>
      </c>
    </row>
    <row r="48" spans="2:28" ht="13.5" thickTop="1" x14ac:dyDescent="0.2">
      <c r="B48" s="205"/>
      <c r="C48" s="1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2:28" x14ac:dyDescent="0.2">
      <c r="B49" s="205"/>
      <c r="C49" s="126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2:28" x14ac:dyDescent="0.2">
      <c r="B50" s="205"/>
      <c r="C50" s="126"/>
      <c r="D50" s="452" t="s">
        <v>51</v>
      </c>
      <c r="E50" s="453"/>
      <c r="F50" s="453"/>
      <c r="G50" s="453"/>
      <c r="H50" s="453"/>
      <c r="I50" s="453"/>
      <c r="J50" s="453"/>
      <c r="K50" s="453"/>
      <c r="L50" s="453"/>
      <c r="M50" s="453"/>
      <c r="N50" s="453"/>
      <c r="O50" s="454"/>
      <c r="Q50" s="452" t="s">
        <v>78</v>
      </c>
      <c r="R50" s="453"/>
      <c r="S50" s="453"/>
      <c r="T50" s="453"/>
      <c r="U50" s="453"/>
      <c r="V50" s="453"/>
      <c r="W50" s="453"/>
      <c r="X50" s="453"/>
      <c r="Y50" s="453"/>
      <c r="Z50" s="453"/>
      <c r="AA50" s="453"/>
      <c r="AB50" s="454"/>
    </row>
    <row r="51" spans="2:28" x14ac:dyDescent="0.2">
      <c r="B51" s="205"/>
      <c r="C51" s="126"/>
      <c r="D51" s="225" t="s">
        <v>13</v>
      </c>
      <c r="E51" s="225" t="s">
        <v>14</v>
      </c>
      <c r="F51" s="225" t="s">
        <v>15</v>
      </c>
      <c r="G51" s="226" t="s">
        <v>16</v>
      </c>
      <c r="H51" s="226" t="s">
        <v>4</v>
      </c>
      <c r="I51" s="226" t="s">
        <v>17</v>
      </c>
      <c r="J51" s="226" t="s">
        <v>18</v>
      </c>
      <c r="K51" s="226" t="s">
        <v>19</v>
      </c>
      <c r="L51" s="226" t="s">
        <v>20</v>
      </c>
      <c r="M51" s="226" t="s">
        <v>21</v>
      </c>
      <c r="N51" s="226" t="s">
        <v>22</v>
      </c>
      <c r="O51" s="226" t="s">
        <v>23</v>
      </c>
      <c r="Q51" s="225" t="s">
        <v>13</v>
      </c>
      <c r="R51" s="225" t="s">
        <v>14</v>
      </c>
      <c r="S51" s="225" t="s">
        <v>15</v>
      </c>
      <c r="T51" s="226" t="s">
        <v>16</v>
      </c>
      <c r="U51" s="226" t="s">
        <v>4</v>
      </c>
      <c r="V51" s="226" t="s">
        <v>17</v>
      </c>
      <c r="W51" s="226" t="s">
        <v>18</v>
      </c>
      <c r="X51" s="226" t="s">
        <v>19</v>
      </c>
      <c r="Y51" s="226" t="s">
        <v>20</v>
      </c>
      <c r="Z51" s="226" t="s">
        <v>21</v>
      </c>
      <c r="AA51" s="226" t="s">
        <v>22</v>
      </c>
      <c r="AB51" s="226" t="s">
        <v>23</v>
      </c>
    </row>
    <row r="52" spans="2:28" x14ac:dyDescent="0.2">
      <c r="B52" s="195" t="s">
        <v>3</v>
      </c>
      <c r="C52" s="126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166"/>
      <c r="Q52" s="79">
        <f>D52</f>
        <v>0</v>
      </c>
      <c r="R52" s="79">
        <f>Q52+E52</f>
        <v>0</v>
      </c>
      <c r="S52" s="79">
        <f t="shared" ref="S52" si="112">R52+F52</f>
        <v>0</v>
      </c>
      <c r="T52" s="79">
        <f t="shared" ref="T52" si="113">S52+G52</f>
        <v>0</v>
      </c>
      <c r="U52" s="79">
        <f t="shared" ref="U52" si="114">T52+H52</f>
        <v>0</v>
      </c>
      <c r="V52" s="79">
        <f t="shared" ref="V52" si="115">U52+I52</f>
        <v>0</v>
      </c>
      <c r="W52" s="79">
        <f t="shared" ref="W52" si="116">V52+J52</f>
        <v>0</v>
      </c>
      <c r="X52" s="79">
        <f t="shared" ref="X52" si="117">W52+K52</f>
        <v>0</v>
      </c>
      <c r="Y52" s="79">
        <f t="shared" ref="Y52" si="118">X52+L52</f>
        <v>0</v>
      </c>
      <c r="Z52" s="79">
        <f t="shared" ref="Z52" si="119">Y52+M52</f>
        <v>0</v>
      </c>
      <c r="AA52" s="79">
        <f t="shared" ref="AA52" si="120">Z52+N52</f>
        <v>0</v>
      </c>
      <c r="AB52" s="166">
        <f t="shared" ref="AB52" si="121">AA52+O52</f>
        <v>0</v>
      </c>
    </row>
    <row r="53" spans="2:28" x14ac:dyDescent="0.2">
      <c r="B53" s="194"/>
      <c r="C53" s="126"/>
      <c r="D53" s="25"/>
      <c r="E53" s="25"/>
      <c r="F53" s="25"/>
      <c r="G53" s="77"/>
      <c r="H53" s="25"/>
      <c r="I53" s="25"/>
      <c r="J53" s="25"/>
      <c r="K53" s="25"/>
      <c r="L53" s="25"/>
      <c r="M53" s="25"/>
      <c r="N53" s="25"/>
      <c r="O53" s="15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159"/>
    </row>
    <row r="54" spans="2:28" x14ac:dyDescent="0.2">
      <c r="B54" s="195" t="s">
        <v>7</v>
      </c>
      <c r="C54" s="126"/>
      <c r="D54" s="25"/>
      <c r="E54" s="25"/>
      <c r="F54" s="25"/>
      <c r="G54" s="77"/>
      <c r="H54" s="25"/>
      <c r="I54" s="25"/>
      <c r="J54" s="25"/>
      <c r="K54" s="25"/>
      <c r="L54" s="25"/>
      <c r="M54" s="25"/>
      <c r="N54" s="25"/>
      <c r="O54" s="159"/>
      <c r="Q54" s="25">
        <f t="shared" ref="Q54:Q57" si="122">D54</f>
        <v>0</v>
      </c>
      <c r="R54" s="25">
        <f t="shared" ref="R54:R57" si="123">Q54+E54</f>
        <v>0</v>
      </c>
      <c r="S54" s="25">
        <f t="shared" ref="S54:S57" si="124">R54+F54</f>
        <v>0</v>
      </c>
      <c r="T54" s="25">
        <f t="shared" ref="T54:T57" si="125">S54+G54</f>
        <v>0</v>
      </c>
      <c r="U54" s="25">
        <f t="shared" ref="U54:U57" si="126">T54+H54</f>
        <v>0</v>
      </c>
      <c r="V54" s="25">
        <f t="shared" ref="V54:V57" si="127">U54+I54</f>
        <v>0</v>
      </c>
      <c r="W54" s="25">
        <f t="shared" ref="W54:W57" si="128">V54+J54</f>
        <v>0</v>
      </c>
      <c r="X54" s="25">
        <f t="shared" ref="X54:X57" si="129">W54+K54</f>
        <v>0</v>
      </c>
      <c r="Y54" s="25">
        <f t="shared" ref="Y54:Y57" si="130">X54+L54</f>
        <v>0</v>
      </c>
      <c r="Z54" s="25">
        <f t="shared" ref="Z54:Z57" si="131">Y54+M54</f>
        <v>0</v>
      </c>
      <c r="AA54" s="25">
        <f t="shared" ref="AA54:AA57" si="132">Z54+N54</f>
        <v>0</v>
      </c>
      <c r="AB54" s="159">
        <f t="shared" ref="AB54:AB57" si="133">AA54+O54</f>
        <v>0</v>
      </c>
    </row>
    <row r="55" spans="2:28" x14ac:dyDescent="0.2">
      <c r="B55" s="195" t="s">
        <v>5</v>
      </c>
      <c r="C55" s="126"/>
      <c r="D55" s="25"/>
      <c r="E55" s="25"/>
      <c r="F55" s="25"/>
      <c r="G55" s="77"/>
      <c r="H55" s="25"/>
      <c r="I55" s="25"/>
      <c r="J55" s="25"/>
      <c r="K55" s="25"/>
      <c r="L55" s="25"/>
      <c r="M55" s="25"/>
      <c r="N55" s="25"/>
      <c r="O55" s="159"/>
      <c r="Q55" s="25">
        <f t="shared" si="122"/>
        <v>0</v>
      </c>
      <c r="R55" s="25">
        <f t="shared" si="123"/>
        <v>0</v>
      </c>
      <c r="S55" s="25">
        <f t="shared" si="124"/>
        <v>0</v>
      </c>
      <c r="T55" s="25">
        <f t="shared" si="125"/>
        <v>0</v>
      </c>
      <c r="U55" s="25">
        <f t="shared" si="126"/>
        <v>0</v>
      </c>
      <c r="V55" s="25">
        <f t="shared" si="127"/>
        <v>0</v>
      </c>
      <c r="W55" s="25">
        <f t="shared" si="128"/>
        <v>0</v>
      </c>
      <c r="X55" s="25">
        <f t="shared" si="129"/>
        <v>0</v>
      </c>
      <c r="Y55" s="25">
        <f t="shared" si="130"/>
        <v>0</v>
      </c>
      <c r="Z55" s="25">
        <f t="shared" si="131"/>
        <v>0</v>
      </c>
      <c r="AA55" s="25">
        <f t="shared" si="132"/>
        <v>0</v>
      </c>
      <c r="AB55" s="159">
        <f t="shared" si="133"/>
        <v>0</v>
      </c>
    </row>
    <row r="56" spans="2:28" x14ac:dyDescent="0.2">
      <c r="B56" s="206" t="s">
        <v>35</v>
      </c>
      <c r="C56" s="126"/>
      <c r="D56" s="25"/>
      <c r="E56" s="25"/>
      <c r="F56" s="25"/>
      <c r="G56" s="77"/>
      <c r="H56" s="25"/>
      <c r="I56" s="25"/>
      <c r="J56" s="25"/>
      <c r="K56" s="25"/>
      <c r="L56" s="25"/>
      <c r="M56" s="25"/>
      <c r="N56" s="25"/>
      <c r="O56" s="159"/>
      <c r="Q56" s="25">
        <f t="shared" si="122"/>
        <v>0</v>
      </c>
      <c r="R56" s="25">
        <f t="shared" si="123"/>
        <v>0</v>
      </c>
      <c r="S56" s="25">
        <f t="shared" si="124"/>
        <v>0</v>
      </c>
      <c r="T56" s="25">
        <f t="shared" si="125"/>
        <v>0</v>
      </c>
      <c r="U56" s="25">
        <f t="shared" si="126"/>
        <v>0</v>
      </c>
      <c r="V56" s="25">
        <f t="shared" si="127"/>
        <v>0</v>
      </c>
      <c r="W56" s="25">
        <f t="shared" si="128"/>
        <v>0</v>
      </c>
      <c r="X56" s="25">
        <f t="shared" si="129"/>
        <v>0</v>
      </c>
      <c r="Y56" s="25">
        <f t="shared" si="130"/>
        <v>0</v>
      </c>
      <c r="Z56" s="25">
        <f t="shared" si="131"/>
        <v>0</v>
      </c>
      <c r="AA56" s="25">
        <f t="shared" si="132"/>
        <v>0</v>
      </c>
      <c r="AB56" s="159">
        <f t="shared" si="133"/>
        <v>0</v>
      </c>
    </row>
    <row r="57" spans="2:28" x14ac:dyDescent="0.2">
      <c r="B57" s="207" t="s">
        <v>36</v>
      </c>
      <c r="C57" s="126"/>
      <c r="D57" s="83">
        <v>0</v>
      </c>
      <c r="E57" s="83">
        <v>0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167">
        <v>0</v>
      </c>
      <c r="Q57" s="83">
        <f t="shared" si="122"/>
        <v>0</v>
      </c>
      <c r="R57" s="83">
        <f t="shared" si="123"/>
        <v>0</v>
      </c>
      <c r="S57" s="83">
        <f t="shared" si="124"/>
        <v>0</v>
      </c>
      <c r="T57" s="83">
        <f t="shared" si="125"/>
        <v>0</v>
      </c>
      <c r="U57" s="83">
        <f t="shared" si="126"/>
        <v>0</v>
      </c>
      <c r="V57" s="83">
        <f t="shared" si="127"/>
        <v>0</v>
      </c>
      <c r="W57" s="83">
        <f t="shared" si="128"/>
        <v>0</v>
      </c>
      <c r="X57" s="83">
        <f t="shared" si="129"/>
        <v>0</v>
      </c>
      <c r="Y57" s="83">
        <f t="shared" si="130"/>
        <v>0</v>
      </c>
      <c r="Z57" s="83">
        <f t="shared" si="131"/>
        <v>0</v>
      </c>
      <c r="AA57" s="83">
        <f t="shared" si="132"/>
        <v>0</v>
      </c>
      <c r="AB57" s="167">
        <f t="shared" si="133"/>
        <v>0</v>
      </c>
    </row>
    <row r="58" spans="2:28" x14ac:dyDescent="0.2">
      <c r="B58" s="207"/>
      <c r="C58" s="12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160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339"/>
    </row>
    <row r="59" spans="2:28" x14ac:dyDescent="0.2">
      <c r="B59" s="195" t="s">
        <v>37</v>
      </c>
      <c r="C59" s="126"/>
      <c r="D59" s="77">
        <v>0</v>
      </c>
      <c r="E59" s="77">
        <v>0</v>
      </c>
      <c r="F59" s="77">
        <v>0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161">
        <v>0</v>
      </c>
      <c r="Q59" s="77">
        <f t="shared" ref="Q59" si="134">D59</f>
        <v>0</v>
      </c>
      <c r="R59" s="77">
        <f t="shared" ref="R59" si="135">Q59+E59</f>
        <v>0</v>
      </c>
      <c r="S59" s="77">
        <f t="shared" ref="S59" si="136">R59+F59</f>
        <v>0</v>
      </c>
      <c r="T59" s="77">
        <f t="shared" ref="T59" si="137">S59+G59</f>
        <v>0</v>
      </c>
      <c r="U59" s="77">
        <f t="shared" ref="U59" si="138">T59+H59</f>
        <v>0</v>
      </c>
      <c r="V59" s="77">
        <f t="shared" ref="V59" si="139">U59+I59</f>
        <v>0</v>
      </c>
      <c r="W59" s="77">
        <f t="shared" ref="W59" si="140">V59+J59</f>
        <v>0</v>
      </c>
      <c r="X59" s="77">
        <f t="shared" ref="X59" si="141">W59+K59</f>
        <v>0</v>
      </c>
      <c r="Y59" s="77">
        <f t="shared" ref="Y59" si="142">X59+L59</f>
        <v>0</v>
      </c>
      <c r="Z59" s="77">
        <f t="shared" ref="Z59" si="143">Y59+M59</f>
        <v>0</v>
      </c>
      <c r="AA59" s="77">
        <f t="shared" ref="AA59" si="144">Z59+N59</f>
        <v>0</v>
      </c>
      <c r="AB59" s="161">
        <f t="shared" ref="AB59" si="145">AA59+O59</f>
        <v>0</v>
      </c>
    </row>
    <row r="60" spans="2:28" x14ac:dyDescent="0.2">
      <c r="B60" s="209" t="s">
        <v>24</v>
      </c>
      <c r="C60" s="126"/>
      <c r="D60" s="128">
        <v>0</v>
      </c>
      <c r="E60" s="128">
        <v>0</v>
      </c>
      <c r="F60" s="128">
        <v>0</v>
      </c>
      <c r="G60" s="198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162">
        <v>0</v>
      </c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62"/>
    </row>
    <row r="61" spans="2:28" x14ac:dyDescent="0.2">
      <c r="B61" s="208"/>
      <c r="C61" s="126"/>
      <c r="D61" s="40"/>
      <c r="E61" s="40"/>
      <c r="F61" s="40"/>
      <c r="G61" s="199"/>
      <c r="H61" s="40"/>
      <c r="I61" s="40"/>
      <c r="J61" s="40"/>
      <c r="K61" s="40"/>
      <c r="L61" s="40"/>
      <c r="M61" s="40"/>
      <c r="N61" s="40"/>
      <c r="O61" s="163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163"/>
    </row>
    <row r="62" spans="2:28" x14ac:dyDescent="0.2">
      <c r="B62" s="195" t="s">
        <v>2</v>
      </c>
      <c r="C62" s="126"/>
      <c r="D62" s="25"/>
      <c r="E62" s="25"/>
      <c r="F62" s="25"/>
      <c r="G62" s="35"/>
      <c r="H62" s="25"/>
      <c r="I62" s="25"/>
      <c r="J62" s="25"/>
      <c r="K62" s="25"/>
      <c r="L62" s="25"/>
      <c r="M62" s="25"/>
      <c r="N62" s="25"/>
      <c r="O62" s="159"/>
      <c r="Q62" s="25">
        <f t="shared" ref="Q62:Q69" si="146">D62</f>
        <v>0</v>
      </c>
      <c r="R62" s="25">
        <f t="shared" ref="R62:R69" si="147">Q62+E62</f>
        <v>0</v>
      </c>
      <c r="S62" s="25">
        <f t="shared" ref="S62:S69" si="148">R62+F62</f>
        <v>0</v>
      </c>
      <c r="T62" s="25">
        <f t="shared" ref="T62:T69" si="149">S62+G62</f>
        <v>0</v>
      </c>
      <c r="U62" s="25">
        <f t="shared" ref="U62:U69" si="150">T62+H62</f>
        <v>0</v>
      </c>
      <c r="V62" s="25">
        <f t="shared" ref="V62:V69" si="151">U62+I62</f>
        <v>0</v>
      </c>
      <c r="W62" s="25">
        <f t="shared" ref="W62:W69" si="152">V62+J62</f>
        <v>0</v>
      </c>
      <c r="X62" s="25">
        <f t="shared" ref="X62:X69" si="153">W62+K62</f>
        <v>0</v>
      </c>
      <c r="Y62" s="25">
        <f t="shared" ref="Y62:Y69" si="154">X62+L62</f>
        <v>0</v>
      </c>
      <c r="Z62" s="25">
        <f t="shared" ref="Z62:Z69" si="155">Y62+M62</f>
        <v>0</v>
      </c>
      <c r="AA62" s="25">
        <f t="shared" ref="AA62:AA69" si="156">Z62+N62</f>
        <v>0</v>
      </c>
      <c r="AB62" s="159">
        <f t="shared" ref="AB62:AB69" si="157">AA62+O62</f>
        <v>0</v>
      </c>
    </row>
    <row r="63" spans="2:28" x14ac:dyDescent="0.2">
      <c r="B63" s="195" t="s">
        <v>38</v>
      </c>
      <c r="C63" s="126"/>
      <c r="D63" s="25"/>
      <c r="E63" s="25"/>
      <c r="F63" s="25"/>
      <c r="G63" s="35"/>
      <c r="H63" s="25"/>
      <c r="I63" s="25"/>
      <c r="J63" s="25"/>
      <c r="K63" s="25"/>
      <c r="L63" s="25"/>
      <c r="M63" s="25"/>
      <c r="N63" s="25"/>
      <c r="O63" s="159"/>
      <c r="Q63" s="25">
        <f t="shared" si="146"/>
        <v>0</v>
      </c>
      <c r="R63" s="25">
        <f t="shared" si="147"/>
        <v>0</v>
      </c>
      <c r="S63" s="25">
        <f t="shared" si="148"/>
        <v>0</v>
      </c>
      <c r="T63" s="25">
        <f t="shared" si="149"/>
        <v>0</v>
      </c>
      <c r="U63" s="25">
        <f t="shared" si="150"/>
        <v>0</v>
      </c>
      <c r="V63" s="25">
        <f t="shared" si="151"/>
        <v>0</v>
      </c>
      <c r="W63" s="25">
        <f t="shared" si="152"/>
        <v>0</v>
      </c>
      <c r="X63" s="25">
        <f t="shared" si="153"/>
        <v>0</v>
      </c>
      <c r="Y63" s="25">
        <f t="shared" si="154"/>
        <v>0</v>
      </c>
      <c r="Z63" s="25">
        <f t="shared" si="155"/>
        <v>0</v>
      </c>
      <c r="AA63" s="25">
        <f t="shared" si="156"/>
        <v>0</v>
      </c>
      <c r="AB63" s="159">
        <f t="shared" si="157"/>
        <v>0</v>
      </c>
    </row>
    <row r="64" spans="2:28" x14ac:dyDescent="0.2">
      <c r="B64" s="195" t="s">
        <v>39</v>
      </c>
      <c r="C64" s="126"/>
      <c r="D64" s="25"/>
      <c r="E64" s="25"/>
      <c r="F64" s="25"/>
      <c r="G64" s="35"/>
      <c r="H64" s="25"/>
      <c r="I64" s="25"/>
      <c r="J64" s="25"/>
      <c r="K64" s="25"/>
      <c r="L64" s="25"/>
      <c r="M64" s="25"/>
      <c r="N64" s="25"/>
      <c r="O64" s="159"/>
      <c r="Q64" s="25">
        <f t="shared" si="146"/>
        <v>0</v>
      </c>
      <c r="R64" s="25">
        <f t="shared" si="147"/>
        <v>0</v>
      </c>
      <c r="S64" s="25">
        <f t="shared" si="148"/>
        <v>0</v>
      </c>
      <c r="T64" s="25">
        <f t="shared" si="149"/>
        <v>0</v>
      </c>
      <c r="U64" s="25">
        <f t="shared" si="150"/>
        <v>0</v>
      </c>
      <c r="V64" s="25">
        <f t="shared" si="151"/>
        <v>0</v>
      </c>
      <c r="W64" s="25">
        <f t="shared" si="152"/>
        <v>0</v>
      </c>
      <c r="X64" s="25">
        <f t="shared" si="153"/>
        <v>0</v>
      </c>
      <c r="Y64" s="25">
        <f t="shared" si="154"/>
        <v>0</v>
      </c>
      <c r="Z64" s="25">
        <f t="shared" si="155"/>
        <v>0</v>
      </c>
      <c r="AA64" s="25">
        <f t="shared" si="156"/>
        <v>0</v>
      </c>
      <c r="AB64" s="159">
        <f t="shared" si="157"/>
        <v>0</v>
      </c>
    </row>
    <row r="65" spans="2:28" x14ac:dyDescent="0.2">
      <c r="B65" s="195" t="s">
        <v>27</v>
      </c>
      <c r="C65" s="126"/>
      <c r="D65" s="87">
        <f>SUM(D62:D64)</f>
        <v>0</v>
      </c>
      <c r="E65" s="87">
        <f t="shared" ref="E65:O65" si="158">SUM(E62:E64)</f>
        <v>0</v>
      </c>
      <c r="F65" s="87">
        <f t="shared" si="158"/>
        <v>0</v>
      </c>
      <c r="G65" s="87">
        <f t="shared" si="158"/>
        <v>0</v>
      </c>
      <c r="H65" s="87">
        <f t="shared" si="158"/>
        <v>0</v>
      </c>
      <c r="I65" s="87">
        <f t="shared" si="158"/>
        <v>0</v>
      </c>
      <c r="J65" s="87">
        <f t="shared" si="158"/>
        <v>0</v>
      </c>
      <c r="K65" s="87">
        <f t="shared" si="158"/>
        <v>0</v>
      </c>
      <c r="L65" s="87">
        <f t="shared" si="158"/>
        <v>0</v>
      </c>
      <c r="M65" s="87">
        <f t="shared" si="158"/>
        <v>0</v>
      </c>
      <c r="N65" s="87">
        <f t="shared" si="158"/>
        <v>0</v>
      </c>
      <c r="O65" s="168">
        <f t="shared" si="158"/>
        <v>0</v>
      </c>
      <c r="Q65" s="87">
        <f t="shared" si="146"/>
        <v>0</v>
      </c>
      <c r="R65" s="87">
        <f t="shared" si="147"/>
        <v>0</v>
      </c>
      <c r="S65" s="87">
        <f t="shared" si="148"/>
        <v>0</v>
      </c>
      <c r="T65" s="87">
        <f t="shared" si="149"/>
        <v>0</v>
      </c>
      <c r="U65" s="87">
        <f t="shared" si="150"/>
        <v>0</v>
      </c>
      <c r="V65" s="87">
        <f t="shared" si="151"/>
        <v>0</v>
      </c>
      <c r="W65" s="87">
        <f t="shared" si="152"/>
        <v>0</v>
      </c>
      <c r="X65" s="87">
        <f t="shared" si="153"/>
        <v>0</v>
      </c>
      <c r="Y65" s="87">
        <f t="shared" si="154"/>
        <v>0</v>
      </c>
      <c r="Z65" s="87">
        <f t="shared" si="155"/>
        <v>0</v>
      </c>
      <c r="AA65" s="87">
        <f t="shared" si="156"/>
        <v>0</v>
      </c>
      <c r="AB65" s="168">
        <f t="shared" si="157"/>
        <v>0</v>
      </c>
    </row>
    <row r="66" spans="2:28" x14ac:dyDescent="0.2">
      <c r="B66" s="195" t="s">
        <v>25</v>
      </c>
      <c r="C66" s="126"/>
      <c r="D66" s="53"/>
      <c r="E66" s="53"/>
      <c r="F66" s="53"/>
      <c r="G66" s="264"/>
      <c r="H66" s="53"/>
      <c r="I66" s="53"/>
      <c r="J66" s="53"/>
      <c r="K66" s="53"/>
      <c r="L66" s="53"/>
      <c r="M66" s="53"/>
      <c r="N66" s="53"/>
      <c r="O66" s="164"/>
      <c r="Q66" s="53">
        <f t="shared" si="146"/>
        <v>0</v>
      </c>
      <c r="R66" s="53">
        <f t="shared" si="147"/>
        <v>0</v>
      </c>
      <c r="S66" s="53">
        <f t="shared" si="148"/>
        <v>0</v>
      </c>
      <c r="T66" s="53">
        <f t="shared" si="149"/>
        <v>0</v>
      </c>
      <c r="U66" s="53">
        <f t="shared" si="150"/>
        <v>0</v>
      </c>
      <c r="V66" s="53">
        <f t="shared" si="151"/>
        <v>0</v>
      </c>
      <c r="W66" s="53">
        <f t="shared" si="152"/>
        <v>0</v>
      </c>
      <c r="X66" s="53">
        <f t="shared" si="153"/>
        <v>0</v>
      </c>
      <c r="Y66" s="53">
        <f t="shared" si="154"/>
        <v>0</v>
      </c>
      <c r="Z66" s="53">
        <f t="shared" si="155"/>
        <v>0</v>
      </c>
      <c r="AA66" s="53">
        <f t="shared" si="156"/>
        <v>0</v>
      </c>
      <c r="AB66" s="164">
        <f t="shared" si="157"/>
        <v>0</v>
      </c>
    </row>
    <row r="67" spans="2:28" x14ac:dyDescent="0.2">
      <c r="B67" s="195" t="s">
        <v>26</v>
      </c>
      <c r="C67" s="126"/>
      <c r="D67" s="50">
        <v>0</v>
      </c>
      <c r="E67" s="50">
        <v>0</v>
      </c>
      <c r="F67" s="50">
        <v>0</v>
      </c>
      <c r="G67" s="201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165">
        <v>0</v>
      </c>
      <c r="Q67" s="50">
        <f t="shared" si="146"/>
        <v>0</v>
      </c>
      <c r="R67" s="50">
        <f t="shared" si="147"/>
        <v>0</v>
      </c>
      <c r="S67" s="50">
        <f t="shared" si="148"/>
        <v>0</v>
      </c>
      <c r="T67" s="50">
        <f t="shared" si="149"/>
        <v>0</v>
      </c>
      <c r="U67" s="50">
        <f t="shared" si="150"/>
        <v>0</v>
      </c>
      <c r="V67" s="50">
        <f t="shared" si="151"/>
        <v>0</v>
      </c>
      <c r="W67" s="50">
        <f t="shared" si="152"/>
        <v>0</v>
      </c>
      <c r="X67" s="50">
        <f t="shared" si="153"/>
        <v>0</v>
      </c>
      <c r="Y67" s="50">
        <f t="shared" si="154"/>
        <v>0</v>
      </c>
      <c r="Z67" s="50">
        <f t="shared" si="155"/>
        <v>0</v>
      </c>
      <c r="AA67" s="50">
        <f t="shared" si="156"/>
        <v>0</v>
      </c>
      <c r="AB67" s="165">
        <f t="shared" si="157"/>
        <v>0</v>
      </c>
    </row>
    <row r="68" spans="2:28" x14ac:dyDescent="0.2">
      <c r="B68" s="207" t="s">
        <v>50</v>
      </c>
      <c r="C68" s="126"/>
      <c r="D68" s="57">
        <v>0</v>
      </c>
      <c r="E68" s="57">
        <v>0</v>
      </c>
      <c r="F68" s="57">
        <v>0</v>
      </c>
      <c r="G68" s="228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229">
        <v>0</v>
      </c>
      <c r="Q68" s="50">
        <f t="shared" si="146"/>
        <v>0</v>
      </c>
      <c r="R68" s="50">
        <f t="shared" si="147"/>
        <v>0</v>
      </c>
      <c r="S68" s="50">
        <f t="shared" si="148"/>
        <v>0</v>
      </c>
      <c r="T68" s="50">
        <f t="shared" si="149"/>
        <v>0</v>
      </c>
      <c r="U68" s="50">
        <f t="shared" si="150"/>
        <v>0</v>
      </c>
      <c r="V68" s="50">
        <f t="shared" si="151"/>
        <v>0</v>
      </c>
      <c r="W68" s="50">
        <f t="shared" si="152"/>
        <v>0</v>
      </c>
      <c r="X68" s="50">
        <f t="shared" si="153"/>
        <v>0</v>
      </c>
      <c r="Y68" s="50">
        <f t="shared" si="154"/>
        <v>0</v>
      </c>
      <c r="Z68" s="50">
        <f t="shared" si="155"/>
        <v>0</v>
      </c>
      <c r="AA68" s="50">
        <f t="shared" si="156"/>
        <v>0</v>
      </c>
      <c r="AB68" s="165">
        <f t="shared" si="157"/>
        <v>0</v>
      </c>
    </row>
    <row r="69" spans="2:28" ht="13.5" thickBot="1" x14ac:dyDescent="0.25">
      <c r="B69" s="195" t="s">
        <v>6</v>
      </c>
      <c r="C69" s="126"/>
      <c r="D69" s="99">
        <f>SUM(D59-D65-D66)</f>
        <v>0</v>
      </c>
      <c r="E69" s="99">
        <f t="shared" ref="E69:O69" si="159">SUM(E59-E65-E66)</f>
        <v>0</v>
      </c>
      <c r="F69" s="99">
        <f t="shared" si="159"/>
        <v>0</v>
      </c>
      <c r="G69" s="99">
        <f t="shared" si="159"/>
        <v>0</v>
      </c>
      <c r="H69" s="99">
        <f t="shared" si="159"/>
        <v>0</v>
      </c>
      <c r="I69" s="99">
        <f t="shared" si="159"/>
        <v>0</v>
      </c>
      <c r="J69" s="99">
        <f t="shared" si="159"/>
        <v>0</v>
      </c>
      <c r="K69" s="99">
        <f t="shared" si="159"/>
        <v>0</v>
      </c>
      <c r="L69" s="99">
        <f t="shared" si="159"/>
        <v>0</v>
      </c>
      <c r="M69" s="99">
        <f t="shared" si="159"/>
        <v>0</v>
      </c>
      <c r="N69" s="99">
        <f t="shared" si="159"/>
        <v>0</v>
      </c>
      <c r="O69" s="169">
        <f t="shared" si="159"/>
        <v>0</v>
      </c>
      <c r="Q69" s="99">
        <f t="shared" si="146"/>
        <v>0</v>
      </c>
      <c r="R69" s="99">
        <f t="shared" si="147"/>
        <v>0</v>
      </c>
      <c r="S69" s="99">
        <f t="shared" si="148"/>
        <v>0</v>
      </c>
      <c r="T69" s="99">
        <f t="shared" si="149"/>
        <v>0</v>
      </c>
      <c r="U69" s="99">
        <f t="shared" si="150"/>
        <v>0</v>
      </c>
      <c r="V69" s="99">
        <f t="shared" si="151"/>
        <v>0</v>
      </c>
      <c r="W69" s="99">
        <f t="shared" si="152"/>
        <v>0</v>
      </c>
      <c r="X69" s="99">
        <f t="shared" si="153"/>
        <v>0</v>
      </c>
      <c r="Y69" s="99">
        <f t="shared" si="154"/>
        <v>0</v>
      </c>
      <c r="Z69" s="99">
        <f t="shared" si="155"/>
        <v>0</v>
      </c>
      <c r="AA69" s="99">
        <f t="shared" si="156"/>
        <v>0</v>
      </c>
      <c r="AB69" s="169">
        <f t="shared" si="157"/>
        <v>0</v>
      </c>
    </row>
    <row r="70" spans="2:28" ht="13.5" thickTop="1" x14ac:dyDescent="0.2">
      <c r="B70" s="205"/>
      <c r="C70" s="126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spans="2:28" x14ac:dyDescent="0.2">
      <c r="B71" s="205"/>
      <c r="C71" s="126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spans="2:28" x14ac:dyDescent="0.2">
      <c r="B72" s="205"/>
      <c r="C72" s="126"/>
      <c r="D72" s="452" t="s">
        <v>74</v>
      </c>
      <c r="E72" s="453"/>
      <c r="F72" s="453"/>
      <c r="G72" s="453"/>
      <c r="H72" s="453"/>
      <c r="I72" s="453"/>
      <c r="J72" s="453"/>
      <c r="K72" s="453"/>
      <c r="L72" s="453"/>
      <c r="M72" s="453"/>
      <c r="N72" s="453"/>
      <c r="O72" s="454"/>
      <c r="Q72" s="452" t="s">
        <v>77</v>
      </c>
      <c r="R72" s="453"/>
      <c r="S72" s="453"/>
      <c r="T72" s="453"/>
      <c r="U72" s="453"/>
      <c r="V72" s="453"/>
      <c r="W72" s="453"/>
      <c r="X72" s="453"/>
      <c r="Y72" s="453"/>
      <c r="Z72" s="453"/>
      <c r="AA72" s="453"/>
      <c r="AB72" s="454"/>
    </row>
    <row r="73" spans="2:28" x14ac:dyDescent="0.2">
      <c r="B73" s="205"/>
      <c r="C73" s="126"/>
      <c r="D73" s="225" t="s">
        <v>13</v>
      </c>
      <c r="E73" s="225" t="s">
        <v>14</v>
      </c>
      <c r="F73" s="225" t="s">
        <v>15</v>
      </c>
      <c r="G73" s="226" t="s">
        <v>16</v>
      </c>
      <c r="H73" s="226" t="s">
        <v>4</v>
      </c>
      <c r="I73" s="226" t="s">
        <v>17</v>
      </c>
      <c r="J73" s="226" t="s">
        <v>18</v>
      </c>
      <c r="K73" s="226" t="s">
        <v>19</v>
      </c>
      <c r="L73" s="226" t="s">
        <v>20</v>
      </c>
      <c r="M73" s="226" t="s">
        <v>21</v>
      </c>
      <c r="N73" s="226" t="s">
        <v>22</v>
      </c>
      <c r="O73" s="226" t="s">
        <v>23</v>
      </c>
      <c r="Q73" s="225" t="s">
        <v>13</v>
      </c>
      <c r="R73" s="225" t="s">
        <v>14</v>
      </c>
      <c r="S73" s="225" t="s">
        <v>15</v>
      </c>
      <c r="T73" s="226" t="s">
        <v>16</v>
      </c>
      <c r="U73" s="226" t="s">
        <v>4</v>
      </c>
      <c r="V73" s="226" t="s">
        <v>17</v>
      </c>
      <c r="W73" s="226" t="s">
        <v>18</v>
      </c>
      <c r="X73" s="226" t="s">
        <v>19</v>
      </c>
      <c r="Y73" s="226" t="s">
        <v>20</v>
      </c>
      <c r="Z73" s="226" t="s">
        <v>21</v>
      </c>
      <c r="AA73" s="226" t="s">
        <v>22</v>
      </c>
      <c r="AB73" s="226" t="s">
        <v>23</v>
      </c>
    </row>
    <row r="74" spans="2:28" x14ac:dyDescent="0.2">
      <c r="B74" s="195" t="s">
        <v>3</v>
      </c>
      <c r="C74" s="126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166"/>
      <c r="Q74" s="79">
        <f>D74</f>
        <v>0</v>
      </c>
      <c r="R74" s="79">
        <f>Q74+E74</f>
        <v>0</v>
      </c>
      <c r="S74" s="79">
        <f t="shared" ref="S74" si="160">R74+F74</f>
        <v>0</v>
      </c>
      <c r="T74" s="79">
        <f t="shared" ref="T74" si="161">S74+G74</f>
        <v>0</v>
      </c>
      <c r="U74" s="79">
        <f t="shared" ref="U74" si="162">T74+H74</f>
        <v>0</v>
      </c>
      <c r="V74" s="79">
        <f t="shared" ref="V74" si="163">U74+I74</f>
        <v>0</v>
      </c>
      <c r="W74" s="79">
        <f t="shared" ref="W74" si="164">V74+J74</f>
        <v>0</v>
      </c>
      <c r="X74" s="79">
        <f t="shared" ref="X74" si="165">W74+K74</f>
        <v>0</v>
      </c>
      <c r="Y74" s="79">
        <f t="shared" ref="Y74" si="166">X74+L74</f>
        <v>0</v>
      </c>
      <c r="Z74" s="79">
        <f t="shared" ref="Z74" si="167">Y74+M74</f>
        <v>0</v>
      </c>
      <c r="AA74" s="79">
        <f t="shared" ref="AA74" si="168">Z74+N74</f>
        <v>0</v>
      </c>
      <c r="AB74" s="166">
        <f t="shared" ref="AB74" si="169">AA74+O74</f>
        <v>0</v>
      </c>
    </row>
    <row r="75" spans="2:28" x14ac:dyDescent="0.2">
      <c r="B75" s="194"/>
      <c r="C75" s="1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159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159"/>
    </row>
    <row r="76" spans="2:28" x14ac:dyDescent="0.2">
      <c r="B76" s="195" t="s">
        <v>7</v>
      </c>
      <c r="C76" s="1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159"/>
      <c r="Q76" s="25">
        <f t="shared" ref="Q76:Q79" si="170">D76</f>
        <v>0</v>
      </c>
      <c r="R76" s="25">
        <f t="shared" ref="R76:R79" si="171">Q76+E76</f>
        <v>0</v>
      </c>
      <c r="S76" s="25">
        <f t="shared" ref="S76:S79" si="172">R76+F76</f>
        <v>0</v>
      </c>
      <c r="T76" s="25">
        <f t="shared" ref="T76:T79" si="173">S76+G76</f>
        <v>0</v>
      </c>
      <c r="U76" s="25">
        <f t="shared" ref="U76:U79" si="174">T76+H76</f>
        <v>0</v>
      </c>
      <c r="V76" s="25">
        <f t="shared" ref="V76:V79" si="175">U76+I76</f>
        <v>0</v>
      </c>
      <c r="W76" s="25">
        <f t="shared" ref="W76:W79" si="176">V76+J76</f>
        <v>0</v>
      </c>
      <c r="X76" s="25">
        <f t="shared" ref="X76:X79" si="177">W76+K76</f>
        <v>0</v>
      </c>
      <c r="Y76" s="25">
        <f t="shared" ref="Y76:Y79" si="178">X76+L76</f>
        <v>0</v>
      </c>
      <c r="Z76" s="25">
        <f t="shared" ref="Z76:Z79" si="179">Y76+M76</f>
        <v>0</v>
      </c>
      <c r="AA76" s="25">
        <f t="shared" ref="AA76:AA79" si="180">Z76+N76</f>
        <v>0</v>
      </c>
      <c r="AB76" s="159">
        <f t="shared" ref="AB76:AB79" si="181">AA76+O76</f>
        <v>0</v>
      </c>
    </row>
    <row r="77" spans="2:28" x14ac:dyDescent="0.2">
      <c r="B77" s="195" t="s">
        <v>5</v>
      </c>
      <c r="C77" s="1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159"/>
      <c r="Q77" s="25">
        <f t="shared" si="170"/>
        <v>0</v>
      </c>
      <c r="R77" s="25">
        <f t="shared" si="171"/>
        <v>0</v>
      </c>
      <c r="S77" s="25">
        <f t="shared" si="172"/>
        <v>0</v>
      </c>
      <c r="T77" s="25">
        <f t="shared" si="173"/>
        <v>0</v>
      </c>
      <c r="U77" s="25">
        <f t="shared" si="174"/>
        <v>0</v>
      </c>
      <c r="V77" s="25">
        <f t="shared" si="175"/>
        <v>0</v>
      </c>
      <c r="W77" s="25">
        <f t="shared" si="176"/>
        <v>0</v>
      </c>
      <c r="X77" s="25">
        <f t="shared" si="177"/>
        <v>0</v>
      </c>
      <c r="Y77" s="25">
        <f t="shared" si="178"/>
        <v>0</v>
      </c>
      <c r="Z77" s="25">
        <f t="shared" si="179"/>
        <v>0</v>
      </c>
      <c r="AA77" s="25">
        <f t="shared" si="180"/>
        <v>0</v>
      </c>
      <c r="AB77" s="159">
        <f t="shared" si="181"/>
        <v>0</v>
      </c>
    </row>
    <row r="78" spans="2:28" x14ac:dyDescent="0.2">
      <c r="B78" s="206" t="s">
        <v>35</v>
      </c>
      <c r="C78" s="1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159"/>
      <c r="Q78" s="25">
        <f t="shared" si="170"/>
        <v>0</v>
      </c>
      <c r="R78" s="25">
        <f t="shared" si="171"/>
        <v>0</v>
      </c>
      <c r="S78" s="25">
        <f t="shared" si="172"/>
        <v>0</v>
      </c>
      <c r="T78" s="25">
        <f t="shared" si="173"/>
        <v>0</v>
      </c>
      <c r="U78" s="25">
        <f t="shared" si="174"/>
        <v>0</v>
      </c>
      <c r="V78" s="25">
        <f t="shared" si="175"/>
        <v>0</v>
      </c>
      <c r="W78" s="25">
        <f t="shared" si="176"/>
        <v>0</v>
      </c>
      <c r="X78" s="25">
        <f t="shared" si="177"/>
        <v>0</v>
      </c>
      <c r="Y78" s="25">
        <f t="shared" si="178"/>
        <v>0</v>
      </c>
      <c r="Z78" s="25">
        <f t="shared" si="179"/>
        <v>0</v>
      </c>
      <c r="AA78" s="25">
        <f t="shared" si="180"/>
        <v>0</v>
      </c>
      <c r="AB78" s="159">
        <f t="shared" si="181"/>
        <v>0</v>
      </c>
    </row>
    <row r="79" spans="2:28" x14ac:dyDescent="0.2">
      <c r="B79" s="207" t="s">
        <v>36</v>
      </c>
      <c r="C79" s="126"/>
      <c r="D79" s="83">
        <f>SUM(D76:D78)</f>
        <v>0</v>
      </c>
      <c r="E79" s="83">
        <f t="shared" ref="E79:O79" si="182">SUM(E76:E78)</f>
        <v>0</v>
      </c>
      <c r="F79" s="83">
        <f t="shared" si="182"/>
        <v>0</v>
      </c>
      <c r="G79" s="83">
        <f t="shared" si="182"/>
        <v>0</v>
      </c>
      <c r="H79" s="83">
        <f t="shared" si="182"/>
        <v>0</v>
      </c>
      <c r="I79" s="83">
        <f t="shared" si="182"/>
        <v>0</v>
      </c>
      <c r="J79" s="83">
        <f t="shared" si="182"/>
        <v>0</v>
      </c>
      <c r="K79" s="83">
        <f t="shared" si="182"/>
        <v>0</v>
      </c>
      <c r="L79" s="83">
        <f t="shared" si="182"/>
        <v>0</v>
      </c>
      <c r="M79" s="83">
        <f t="shared" si="182"/>
        <v>0</v>
      </c>
      <c r="N79" s="83">
        <f t="shared" si="182"/>
        <v>0</v>
      </c>
      <c r="O79" s="167">
        <f t="shared" si="182"/>
        <v>0</v>
      </c>
      <c r="Q79" s="83">
        <f t="shared" si="170"/>
        <v>0</v>
      </c>
      <c r="R79" s="83">
        <f t="shared" si="171"/>
        <v>0</v>
      </c>
      <c r="S79" s="83">
        <f t="shared" si="172"/>
        <v>0</v>
      </c>
      <c r="T79" s="83">
        <f t="shared" si="173"/>
        <v>0</v>
      </c>
      <c r="U79" s="83">
        <f t="shared" si="174"/>
        <v>0</v>
      </c>
      <c r="V79" s="83">
        <f t="shared" si="175"/>
        <v>0</v>
      </c>
      <c r="W79" s="83">
        <f t="shared" si="176"/>
        <v>0</v>
      </c>
      <c r="X79" s="83">
        <f t="shared" si="177"/>
        <v>0</v>
      </c>
      <c r="Y79" s="83">
        <f t="shared" si="178"/>
        <v>0</v>
      </c>
      <c r="Z79" s="83">
        <f t="shared" si="179"/>
        <v>0</v>
      </c>
      <c r="AA79" s="83">
        <f t="shared" si="180"/>
        <v>0</v>
      </c>
      <c r="AB79" s="167">
        <f t="shared" si="181"/>
        <v>0</v>
      </c>
    </row>
    <row r="80" spans="2:28" x14ac:dyDescent="0.2">
      <c r="B80" s="207"/>
      <c r="C80" s="126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160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339"/>
    </row>
    <row r="81" spans="2:28" x14ac:dyDescent="0.2">
      <c r="B81" s="195" t="s">
        <v>37</v>
      </c>
      <c r="C81" s="126"/>
      <c r="D81" s="77">
        <f>D74-D79</f>
        <v>0</v>
      </c>
      <c r="E81" s="77">
        <f t="shared" ref="E81:O81" si="183">E74-E79</f>
        <v>0</v>
      </c>
      <c r="F81" s="77">
        <f t="shared" si="183"/>
        <v>0</v>
      </c>
      <c r="G81" s="77">
        <f t="shared" si="183"/>
        <v>0</v>
      </c>
      <c r="H81" s="77">
        <f t="shared" si="183"/>
        <v>0</v>
      </c>
      <c r="I81" s="77">
        <f t="shared" si="183"/>
        <v>0</v>
      </c>
      <c r="J81" s="77">
        <f t="shared" si="183"/>
        <v>0</v>
      </c>
      <c r="K81" s="77">
        <f t="shared" si="183"/>
        <v>0</v>
      </c>
      <c r="L81" s="77">
        <f t="shared" si="183"/>
        <v>0</v>
      </c>
      <c r="M81" s="77">
        <f t="shared" si="183"/>
        <v>0</v>
      </c>
      <c r="N81" s="77">
        <f t="shared" si="183"/>
        <v>0</v>
      </c>
      <c r="O81" s="161">
        <f t="shared" si="183"/>
        <v>0</v>
      </c>
      <c r="Q81" s="77">
        <f t="shared" ref="Q81" si="184">D81</f>
        <v>0</v>
      </c>
      <c r="R81" s="77">
        <f t="shared" ref="R81" si="185">Q81+E81</f>
        <v>0</v>
      </c>
      <c r="S81" s="77">
        <f t="shared" ref="S81" si="186">R81+F81</f>
        <v>0</v>
      </c>
      <c r="T81" s="77">
        <f t="shared" ref="T81" si="187">S81+G81</f>
        <v>0</v>
      </c>
      <c r="U81" s="77">
        <f t="shared" ref="U81" si="188">T81+H81</f>
        <v>0</v>
      </c>
      <c r="V81" s="77">
        <f t="shared" ref="V81" si="189">U81+I81</f>
        <v>0</v>
      </c>
      <c r="W81" s="77">
        <f t="shared" ref="W81" si="190">V81+J81</f>
        <v>0</v>
      </c>
      <c r="X81" s="77">
        <f t="shared" ref="X81" si="191">W81+K81</f>
        <v>0</v>
      </c>
      <c r="Y81" s="77">
        <f t="shared" ref="Y81" si="192">X81+L81</f>
        <v>0</v>
      </c>
      <c r="Z81" s="77">
        <f t="shared" ref="Z81" si="193">Y81+M81</f>
        <v>0</v>
      </c>
      <c r="AA81" s="77">
        <f t="shared" ref="AA81" si="194">Z81+N81</f>
        <v>0</v>
      </c>
      <c r="AB81" s="161">
        <f t="shared" ref="AB81" si="195">AA81+O81</f>
        <v>0</v>
      </c>
    </row>
    <row r="82" spans="2:28" x14ac:dyDescent="0.2">
      <c r="B82" s="209" t="s">
        <v>24</v>
      </c>
      <c r="C82" s="126"/>
      <c r="D82" s="128" t="e">
        <f>D81/D74</f>
        <v>#DIV/0!</v>
      </c>
      <c r="E82" s="128" t="e">
        <f t="shared" ref="E82:O82" si="196">E81/E74</f>
        <v>#DIV/0!</v>
      </c>
      <c r="F82" s="128" t="e">
        <f t="shared" si="196"/>
        <v>#DIV/0!</v>
      </c>
      <c r="G82" s="128" t="e">
        <f t="shared" si="196"/>
        <v>#DIV/0!</v>
      </c>
      <c r="H82" s="128" t="e">
        <f t="shared" si="196"/>
        <v>#DIV/0!</v>
      </c>
      <c r="I82" s="128" t="e">
        <f t="shared" si="196"/>
        <v>#DIV/0!</v>
      </c>
      <c r="J82" s="128" t="e">
        <f t="shared" si="196"/>
        <v>#DIV/0!</v>
      </c>
      <c r="K82" s="128" t="e">
        <f t="shared" si="196"/>
        <v>#DIV/0!</v>
      </c>
      <c r="L82" s="128" t="e">
        <f t="shared" si="196"/>
        <v>#DIV/0!</v>
      </c>
      <c r="M82" s="128" t="e">
        <f t="shared" si="196"/>
        <v>#DIV/0!</v>
      </c>
      <c r="N82" s="128" t="e">
        <f t="shared" si="196"/>
        <v>#DIV/0!</v>
      </c>
      <c r="O82" s="162" t="e">
        <f t="shared" si="196"/>
        <v>#DIV/0!</v>
      </c>
      <c r="Q82" s="128" t="e">
        <f t="shared" ref="Q82" si="197">Q81/Q74</f>
        <v>#DIV/0!</v>
      </c>
      <c r="R82" s="128" t="e">
        <f t="shared" ref="R82" si="198">R81/R74</f>
        <v>#DIV/0!</v>
      </c>
      <c r="S82" s="128" t="e">
        <f t="shared" ref="S82" si="199">S81/S74</f>
        <v>#DIV/0!</v>
      </c>
      <c r="T82" s="128" t="e">
        <f t="shared" ref="T82" si="200">T81/T74</f>
        <v>#DIV/0!</v>
      </c>
      <c r="U82" s="128" t="e">
        <f t="shared" ref="U82" si="201">U81/U74</f>
        <v>#DIV/0!</v>
      </c>
      <c r="V82" s="128" t="e">
        <f t="shared" ref="V82" si="202">V81/V74</f>
        <v>#DIV/0!</v>
      </c>
      <c r="W82" s="128" t="e">
        <f t="shared" ref="W82" si="203">W81/W74</f>
        <v>#DIV/0!</v>
      </c>
      <c r="X82" s="128" t="e">
        <f t="shared" ref="X82" si="204">X81/X74</f>
        <v>#DIV/0!</v>
      </c>
      <c r="Y82" s="128" t="e">
        <f t="shared" ref="Y82" si="205">Y81/Y74</f>
        <v>#DIV/0!</v>
      </c>
      <c r="Z82" s="128" t="e">
        <f t="shared" ref="Z82" si="206">Z81/Z74</f>
        <v>#DIV/0!</v>
      </c>
      <c r="AA82" s="128" t="e">
        <f t="shared" ref="AA82" si="207">AA81/AA74</f>
        <v>#DIV/0!</v>
      </c>
      <c r="AB82" s="162" t="e">
        <f t="shared" ref="AB82" si="208">AB81/AB74</f>
        <v>#DIV/0!</v>
      </c>
    </row>
    <row r="83" spans="2:28" x14ac:dyDescent="0.2">
      <c r="B83" s="208"/>
      <c r="C83" s="126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163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163"/>
    </row>
    <row r="84" spans="2:28" x14ac:dyDescent="0.2">
      <c r="B84" s="195" t="s">
        <v>2</v>
      </c>
      <c r="C84" s="126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159"/>
      <c r="Q84" s="25">
        <f t="shared" ref="Q84:Q91" si="209">D84</f>
        <v>0</v>
      </c>
      <c r="R84" s="25">
        <f t="shared" ref="R84:R91" si="210">Q84+E84</f>
        <v>0</v>
      </c>
      <c r="S84" s="25">
        <f t="shared" ref="S84:S91" si="211">R84+F84</f>
        <v>0</v>
      </c>
      <c r="T84" s="25">
        <f t="shared" ref="T84:T91" si="212">S84+G84</f>
        <v>0</v>
      </c>
      <c r="U84" s="25">
        <f t="shared" ref="U84:U91" si="213">T84+H84</f>
        <v>0</v>
      </c>
      <c r="V84" s="25">
        <f t="shared" ref="V84:V91" si="214">U84+I84</f>
        <v>0</v>
      </c>
      <c r="W84" s="25">
        <f t="shared" ref="W84:W91" si="215">V84+J84</f>
        <v>0</v>
      </c>
      <c r="X84" s="25">
        <f t="shared" ref="X84:X91" si="216">W84+K84</f>
        <v>0</v>
      </c>
      <c r="Y84" s="25">
        <f t="shared" ref="Y84:Y91" si="217">X84+L84</f>
        <v>0</v>
      </c>
      <c r="Z84" s="25">
        <f t="shared" ref="Z84:Z91" si="218">Y84+M84</f>
        <v>0</v>
      </c>
      <c r="AA84" s="25">
        <f t="shared" ref="AA84:AA91" si="219">Z84+N84</f>
        <v>0</v>
      </c>
      <c r="AB84" s="159">
        <f t="shared" ref="AB84:AB91" si="220">AA84+O84</f>
        <v>0</v>
      </c>
    </row>
    <row r="85" spans="2:28" x14ac:dyDescent="0.2">
      <c r="B85" s="195" t="s">
        <v>38</v>
      </c>
      <c r="C85" s="126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159"/>
      <c r="Q85" s="25">
        <f t="shared" si="209"/>
        <v>0</v>
      </c>
      <c r="R85" s="25">
        <f t="shared" si="210"/>
        <v>0</v>
      </c>
      <c r="S85" s="25">
        <f t="shared" si="211"/>
        <v>0</v>
      </c>
      <c r="T85" s="25">
        <f t="shared" si="212"/>
        <v>0</v>
      </c>
      <c r="U85" s="25">
        <f t="shared" si="213"/>
        <v>0</v>
      </c>
      <c r="V85" s="25">
        <f t="shared" si="214"/>
        <v>0</v>
      </c>
      <c r="W85" s="25">
        <f t="shared" si="215"/>
        <v>0</v>
      </c>
      <c r="X85" s="25">
        <f t="shared" si="216"/>
        <v>0</v>
      </c>
      <c r="Y85" s="25">
        <f t="shared" si="217"/>
        <v>0</v>
      </c>
      <c r="Z85" s="25">
        <f t="shared" si="218"/>
        <v>0</v>
      </c>
      <c r="AA85" s="25">
        <f t="shared" si="219"/>
        <v>0</v>
      </c>
      <c r="AB85" s="159">
        <f t="shared" si="220"/>
        <v>0</v>
      </c>
    </row>
    <row r="86" spans="2:28" x14ac:dyDescent="0.2">
      <c r="B86" s="195" t="s">
        <v>39</v>
      </c>
      <c r="C86" s="126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159"/>
      <c r="Q86" s="25">
        <f t="shared" si="209"/>
        <v>0</v>
      </c>
      <c r="R86" s="25">
        <f t="shared" si="210"/>
        <v>0</v>
      </c>
      <c r="S86" s="25">
        <f t="shared" si="211"/>
        <v>0</v>
      </c>
      <c r="T86" s="25">
        <f t="shared" si="212"/>
        <v>0</v>
      </c>
      <c r="U86" s="25">
        <f t="shared" si="213"/>
        <v>0</v>
      </c>
      <c r="V86" s="25">
        <f t="shared" si="214"/>
        <v>0</v>
      </c>
      <c r="W86" s="25">
        <f t="shared" si="215"/>
        <v>0</v>
      </c>
      <c r="X86" s="25">
        <f t="shared" si="216"/>
        <v>0</v>
      </c>
      <c r="Y86" s="25">
        <f t="shared" si="217"/>
        <v>0</v>
      </c>
      <c r="Z86" s="25">
        <f t="shared" si="218"/>
        <v>0</v>
      </c>
      <c r="AA86" s="25">
        <f t="shared" si="219"/>
        <v>0</v>
      </c>
      <c r="AB86" s="159">
        <f t="shared" si="220"/>
        <v>0</v>
      </c>
    </row>
    <row r="87" spans="2:28" x14ac:dyDescent="0.2">
      <c r="B87" s="195" t="s">
        <v>27</v>
      </c>
      <c r="C87" s="126"/>
      <c r="D87" s="87">
        <f>SUM(D84:D86)</f>
        <v>0</v>
      </c>
      <c r="E87" s="87">
        <f t="shared" ref="E87:O87" si="221">SUM(E84:E86)</f>
        <v>0</v>
      </c>
      <c r="F87" s="87">
        <f t="shared" si="221"/>
        <v>0</v>
      </c>
      <c r="G87" s="87">
        <f t="shared" si="221"/>
        <v>0</v>
      </c>
      <c r="H87" s="87">
        <f t="shared" si="221"/>
        <v>0</v>
      </c>
      <c r="I87" s="87">
        <f t="shared" si="221"/>
        <v>0</v>
      </c>
      <c r="J87" s="87">
        <f t="shared" si="221"/>
        <v>0</v>
      </c>
      <c r="K87" s="87">
        <f t="shared" si="221"/>
        <v>0</v>
      </c>
      <c r="L87" s="87">
        <f t="shared" si="221"/>
        <v>0</v>
      </c>
      <c r="M87" s="87">
        <f t="shared" si="221"/>
        <v>0</v>
      </c>
      <c r="N87" s="87">
        <f t="shared" si="221"/>
        <v>0</v>
      </c>
      <c r="O87" s="168">
        <f t="shared" si="221"/>
        <v>0</v>
      </c>
      <c r="Q87" s="87">
        <f t="shared" si="209"/>
        <v>0</v>
      </c>
      <c r="R87" s="87">
        <f t="shared" si="210"/>
        <v>0</v>
      </c>
      <c r="S87" s="87">
        <f t="shared" si="211"/>
        <v>0</v>
      </c>
      <c r="T87" s="87">
        <f t="shared" si="212"/>
        <v>0</v>
      </c>
      <c r="U87" s="87">
        <f t="shared" si="213"/>
        <v>0</v>
      </c>
      <c r="V87" s="87">
        <f t="shared" si="214"/>
        <v>0</v>
      </c>
      <c r="W87" s="87">
        <f t="shared" si="215"/>
        <v>0</v>
      </c>
      <c r="X87" s="87">
        <f t="shared" si="216"/>
        <v>0</v>
      </c>
      <c r="Y87" s="87">
        <f t="shared" si="217"/>
        <v>0</v>
      </c>
      <c r="Z87" s="87">
        <f t="shared" si="218"/>
        <v>0</v>
      </c>
      <c r="AA87" s="87">
        <f t="shared" si="219"/>
        <v>0</v>
      </c>
      <c r="AB87" s="168">
        <f t="shared" si="220"/>
        <v>0</v>
      </c>
    </row>
    <row r="88" spans="2:28" x14ac:dyDescent="0.2">
      <c r="B88" s="195" t="s">
        <v>25</v>
      </c>
      <c r="C88" s="126"/>
      <c r="D88" s="53">
        <v>-1217.4980327868855</v>
      </c>
      <c r="E88" s="53">
        <v>-1023</v>
      </c>
      <c r="F88" s="53">
        <v>-1100</v>
      </c>
      <c r="G88" s="53">
        <v>-1176</v>
      </c>
      <c r="H88" s="53">
        <v>-1185</v>
      </c>
      <c r="I88" s="53">
        <v>-1065</v>
      </c>
      <c r="J88" s="53">
        <v>-1205</v>
      </c>
      <c r="K88" s="53">
        <v>-1215</v>
      </c>
      <c r="L88" s="53">
        <v>-1095</v>
      </c>
      <c r="M88" s="53">
        <v>-1373</v>
      </c>
      <c r="N88" s="53">
        <v>-1111</v>
      </c>
      <c r="O88" s="164">
        <v>-1121</v>
      </c>
      <c r="Q88" s="53">
        <f t="shared" si="209"/>
        <v>-1217.4980327868855</v>
      </c>
      <c r="R88" s="53">
        <f t="shared" si="210"/>
        <v>-2240.4980327868852</v>
      </c>
      <c r="S88" s="53">
        <f t="shared" si="211"/>
        <v>-3340.4980327868852</v>
      </c>
      <c r="T88" s="53">
        <f t="shared" si="212"/>
        <v>-4516.4980327868852</v>
      </c>
      <c r="U88" s="53">
        <f t="shared" si="213"/>
        <v>-5701.4980327868852</v>
      </c>
      <c r="V88" s="53">
        <f t="shared" si="214"/>
        <v>-6766.4980327868852</v>
      </c>
      <c r="W88" s="53">
        <f t="shared" si="215"/>
        <v>-7971.4980327868852</v>
      </c>
      <c r="X88" s="53">
        <f t="shared" si="216"/>
        <v>-9186.4980327868852</v>
      </c>
      <c r="Y88" s="53">
        <f t="shared" si="217"/>
        <v>-10281.498032786885</v>
      </c>
      <c r="Z88" s="53">
        <f t="shared" si="218"/>
        <v>-11654.498032786885</v>
      </c>
      <c r="AA88" s="53">
        <f t="shared" si="219"/>
        <v>-12765.498032786885</v>
      </c>
      <c r="AB88" s="164">
        <f t="shared" si="220"/>
        <v>-13886.498032786885</v>
      </c>
    </row>
    <row r="89" spans="2:28" x14ac:dyDescent="0.2">
      <c r="B89" s="195" t="s">
        <v>26</v>
      </c>
      <c r="C89" s="126"/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165">
        <v>0</v>
      </c>
      <c r="Q89" s="50">
        <f t="shared" si="209"/>
        <v>0</v>
      </c>
      <c r="R89" s="50">
        <f t="shared" si="210"/>
        <v>0</v>
      </c>
      <c r="S89" s="50">
        <f t="shared" si="211"/>
        <v>0</v>
      </c>
      <c r="T89" s="50">
        <f t="shared" si="212"/>
        <v>0</v>
      </c>
      <c r="U89" s="50">
        <f t="shared" si="213"/>
        <v>0</v>
      </c>
      <c r="V89" s="50">
        <f t="shared" si="214"/>
        <v>0</v>
      </c>
      <c r="W89" s="50">
        <f t="shared" si="215"/>
        <v>0</v>
      </c>
      <c r="X89" s="50">
        <f t="shared" si="216"/>
        <v>0</v>
      </c>
      <c r="Y89" s="50">
        <f t="shared" si="217"/>
        <v>0</v>
      </c>
      <c r="Z89" s="50">
        <f t="shared" si="218"/>
        <v>0</v>
      </c>
      <c r="AA89" s="50">
        <f t="shared" si="219"/>
        <v>0</v>
      </c>
      <c r="AB89" s="165">
        <f t="shared" si="220"/>
        <v>0</v>
      </c>
    </row>
    <row r="90" spans="2:28" x14ac:dyDescent="0.2">
      <c r="B90" s="207" t="s">
        <v>50</v>
      </c>
      <c r="C90" s="126"/>
      <c r="D90" s="50">
        <v>0</v>
      </c>
      <c r="E90" s="50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165">
        <v>0</v>
      </c>
      <c r="Q90" s="50">
        <f t="shared" si="209"/>
        <v>0</v>
      </c>
      <c r="R90" s="50">
        <f t="shared" si="210"/>
        <v>0</v>
      </c>
      <c r="S90" s="50">
        <f t="shared" si="211"/>
        <v>0</v>
      </c>
      <c r="T90" s="50">
        <f t="shared" si="212"/>
        <v>0</v>
      </c>
      <c r="U90" s="50">
        <f t="shared" si="213"/>
        <v>0</v>
      </c>
      <c r="V90" s="50">
        <f t="shared" si="214"/>
        <v>0</v>
      </c>
      <c r="W90" s="50">
        <f t="shared" si="215"/>
        <v>0</v>
      </c>
      <c r="X90" s="50">
        <f t="shared" si="216"/>
        <v>0</v>
      </c>
      <c r="Y90" s="50">
        <f t="shared" si="217"/>
        <v>0</v>
      </c>
      <c r="Z90" s="50">
        <f t="shared" si="218"/>
        <v>0</v>
      </c>
      <c r="AA90" s="50">
        <f t="shared" si="219"/>
        <v>0</v>
      </c>
      <c r="AB90" s="165">
        <f t="shared" si="220"/>
        <v>0</v>
      </c>
    </row>
    <row r="91" spans="2:28" ht="13.5" thickBot="1" x14ac:dyDescent="0.25">
      <c r="B91" s="195" t="s">
        <v>6</v>
      </c>
      <c r="D91" s="99">
        <f>D81-D87-D88</f>
        <v>1217.4980327868855</v>
      </c>
      <c r="E91" s="99">
        <f t="shared" ref="E91:O91" si="222">E81-E87-E88</f>
        <v>1023</v>
      </c>
      <c r="F91" s="99">
        <f t="shared" si="222"/>
        <v>1100</v>
      </c>
      <c r="G91" s="99">
        <f t="shared" si="222"/>
        <v>1176</v>
      </c>
      <c r="H91" s="99">
        <f t="shared" si="222"/>
        <v>1185</v>
      </c>
      <c r="I91" s="99">
        <f t="shared" si="222"/>
        <v>1065</v>
      </c>
      <c r="J91" s="99">
        <f t="shared" si="222"/>
        <v>1205</v>
      </c>
      <c r="K91" s="99">
        <f t="shared" si="222"/>
        <v>1215</v>
      </c>
      <c r="L91" s="99">
        <f t="shared" si="222"/>
        <v>1095</v>
      </c>
      <c r="M91" s="99">
        <f t="shared" si="222"/>
        <v>1373</v>
      </c>
      <c r="N91" s="99">
        <f t="shared" si="222"/>
        <v>1111</v>
      </c>
      <c r="O91" s="169">
        <f t="shared" si="222"/>
        <v>1121</v>
      </c>
      <c r="Q91" s="99">
        <f t="shared" si="209"/>
        <v>1217.4980327868855</v>
      </c>
      <c r="R91" s="99">
        <f t="shared" si="210"/>
        <v>2240.4980327868852</v>
      </c>
      <c r="S91" s="99">
        <f t="shared" si="211"/>
        <v>3340.4980327868852</v>
      </c>
      <c r="T91" s="99">
        <f t="shared" si="212"/>
        <v>4516.4980327868852</v>
      </c>
      <c r="U91" s="99">
        <f t="shared" si="213"/>
        <v>5701.4980327868852</v>
      </c>
      <c r="V91" s="99">
        <f t="shared" si="214"/>
        <v>6766.4980327868852</v>
      </c>
      <c r="W91" s="99">
        <f t="shared" si="215"/>
        <v>7971.4980327868852</v>
      </c>
      <c r="X91" s="99">
        <f t="shared" si="216"/>
        <v>9186.4980327868852</v>
      </c>
      <c r="Y91" s="99">
        <f t="shared" si="217"/>
        <v>10281.498032786885</v>
      </c>
      <c r="Z91" s="99">
        <f t="shared" si="218"/>
        <v>11654.498032786885</v>
      </c>
      <c r="AA91" s="99">
        <f t="shared" si="219"/>
        <v>12765.498032786885</v>
      </c>
      <c r="AB91" s="169">
        <f t="shared" si="220"/>
        <v>13886.498032786885</v>
      </c>
    </row>
    <row r="92" spans="2:28" ht="13.5" thickTop="1" x14ac:dyDescent="0.2">
      <c r="B92" s="205"/>
      <c r="C92" s="126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spans="2:28" x14ac:dyDescent="0.2">
      <c r="B93" s="205"/>
      <c r="C93" s="126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spans="2:28" x14ac:dyDescent="0.2">
      <c r="B94" s="205"/>
      <c r="C94" s="126"/>
      <c r="D94" s="452" t="s">
        <v>75</v>
      </c>
      <c r="E94" s="453"/>
      <c r="F94" s="453"/>
      <c r="G94" s="453"/>
      <c r="H94" s="453"/>
      <c r="I94" s="453"/>
      <c r="J94" s="453"/>
      <c r="K94" s="453"/>
      <c r="L94" s="453"/>
      <c r="M94" s="453"/>
      <c r="N94" s="453"/>
      <c r="O94" s="454"/>
      <c r="Q94" s="452" t="s">
        <v>76</v>
      </c>
      <c r="R94" s="453"/>
      <c r="S94" s="453"/>
      <c r="T94" s="453"/>
      <c r="U94" s="453"/>
      <c r="V94" s="453"/>
      <c r="W94" s="453"/>
      <c r="X94" s="453"/>
      <c r="Y94" s="453"/>
      <c r="Z94" s="453"/>
      <c r="AA94" s="453"/>
      <c r="AB94" s="454"/>
    </row>
    <row r="95" spans="2:28" x14ac:dyDescent="0.2">
      <c r="B95" s="205"/>
      <c r="C95" s="126"/>
      <c r="D95" s="225" t="s">
        <v>13</v>
      </c>
      <c r="E95" s="225" t="s">
        <v>14</v>
      </c>
      <c r="F95" s="225" t="s">
        <v>15</v>
      </c>
      <c r="G95" s="226" t="s">
        <v>16</v>
      </c>
      <c r="H95" s="226" t="s">
        <v>4</v>
      </c>
      <c r="I95" s="226" t="s">
        <v>17</v>
      </c>
      <c r="J95" s="226" t="s">
        <v>18</v>
      </c>
      <c r="K95" s="226" t="s">
        <v>19</v>
      </c>
      <c r="L95" s="226" t="s">
        <v>20</v>
      </c>
      <c r="M95" s="226" t="s">
        <v>21</v>
      </c>
      <c r="N95" s="226" t="s">
        <v>22</v>
      </c>
      <c r="O95" s="226" t="s">
        <v>23</v>
      </c>
      <c r="Q95" s="225" t="s">
        <v>13</v>
      </c>
      <c r="R95" s="225" t="s">
        <v>14</v>
      </c>
      <c r="S95" s="225" t="s">
        <v>15</v>
      </c>
      <c r="T95" s="226" t="s">
        <v>16</v>
      </c>
      <c r="U95" s="226" t="s">
        <v>4</v>
      </c>
      <c r="V95" s="226" t="s">
        <v>17</v>
      </c>
      <c r="W95" s="226" t="s">
        <v>18</v>
      </c>
      <c r="X95" s="226" t="s">
        <v>19</v>
      </c>
      <c r="Y95" s="226" t="s">
        <v>20</v>
      </c>
      <c r="Z95" s="226" t="s">
        <v>21</v>
      </c>
      <c r="AA95" s="226" t="s">
        <v>22</v>
      </c>
      <c r="AB95" s="226" t="s">
        <v>23</v>
      </c>
    </row>
    <row r="96" spans="2:28" x14ac:dyDescent="0.2">
      <c r="B96" s="195" t="s">
        <v>3</v>
      </c>
      <c r="C96" s="126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166"/>
      <c r="Q96" s="79">
        <f>D96</f>
        <v>0</v>
      </c>
      <c r="R96" s="79">
        <f>E96+Q96</f>
        <v>0</v>
      </c>
      <c r="S96" s="79">
        <f t="shared" ref="S96:AB96" si="223">F96+R96</f>
        <v>0</v>
      </c>
      <c r="T96" s="79">
        <f t="shared" si="223"/>
        <v>0</v>
      </c>
      <c r="U96" s="79">
        <f t="shared" si="223"/>
        <v>0</v>
      </c>
      <c r="V96" s="79">
        <f t="shared" si="223"/>
        <v>0</v>
      </c>
      <c r="W96" s="79">
        <f t="shared" si="223"/>
        <v>0</v>
      </c>
      <c r="X96" s="79">
        <f t="shared" si="223"/>
        <v>0</v>
      </c>
      <c r="Y96" s="79">
        <f t="shared" si="223"/>
        <v>0</v>
      </c>
      <c r="Z96" s="79">
        <f t="shared" si="223"/>
        <v>0</v>
      </c>
      <c r="AA96" s="79">
        <f t="shared" si="223"/>
        <v>0</v>
      </c>
      <c r="AB96" s="166">
        <f t="shared" si="223"/>
        <v>0</v>
      </c>
    </row>
    <row r="97" spans="2:28" x14ac:dyDescent="0.2">
      <c r="B97" s="194"/>
      <c r="C97" s="126"/>
      <c r="D97" s="25"/>
      <c r="E97" s="25"/>
      <c r="F97" s="25"/>
      <c r="G97" s="25"/>
      <c r="H97" s="25"/>
      <c r="I97" s="25"/>
      <c r="J97" s="25"/>
      <c r="K97" s="77"/>
      <c r="L97" s="25"/>
      <c r="M97" s="25"/>
      <c r="N97" s="25"/>
      <c r="O97" s="159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159"/>
    </row>
    <row r="98" spans="2:28" x14ac:dyDescent="0.2">
      <c r="B98" s="195" t="s">
        <v>7</v>
      </c>
      <c r="C98" s="126"/>
      <c r="D98" s="25"/>
      <c r="E98" s="25"/>
      <c r="F98" s="25"/>
      <c r="G98" s="25"/>
      <c r="H98" s="25"/>
      <c r="I98" s="25"/>
      <c r="J98" s="25"/>
      <c r="K98" s="77"/>
      <c r="L98" s="25"/>
      <c r="M98" s="25"/>
      <c r="N98" s="25"/>
      <c r="O98" s="159"/>
      <c r="Q98" s="25">
        <f t="shared" ref="Q98:Q113" si="224">D98</f>
        <v>0</v>
      </c>
      <c r="R98" s="25">
        <f t="shared" ref="R98:R113" si="225">E98+Q98</f>
        <v>0</v>
      </c>
      <c r="S98" s="25">
        <f t="shared" ref="S98:S113" si="226">F98+R98</f>
        <v>0</v>
      </c>
      <c r="T98" s="25">
        <f t="shared" ref="T98:T113" si="227">G98+S98</f>
        <v>0</v>
      </c>
      <c r="U98" s="25">
        <f t="shared" ref="U98:U113" si="228">H98+T98</f>
        <v>0</v>
      </c>
      <c r="V98" s="25">
        <f t="shared" ref="V98:V113" si="229">I98+U98</f>
        <v>0</v>
      </c>
      <c r="W98" s="25">
        <f t="shared" ref="W98:W113" si="230">J98+V98</f>
        <v>0</v>
      </c>
      <c r="X98" s="25">
        <f t="shared" ref="X98:X113" si="231">K98+W98</f>
        <v>0</v>
      </c>
      <c r="Y98" s="25">
        <f t="shared" ref="Y98:Y113" si="232">L98+X98</f>
        <v>0</v>
      </c>
      <c r="Z98" s="25">
        <f t="shared" ref="Z98:Z113" si="233">M98+Y98</f>
        <v>0</v>
      </c>
      <c r="AA98" s="25">
        <f t="shared" ref="AA98:AA113" si="234">N98+Z98</f>
        <v>0</v>
      </c>
      <c r="AB98" s="159">
        <f t="shared" ref="AB98:AB113" si="235">O98+AA98</f>
        <v>0</v>
      </c>
    </row>
    <row r="99" spans="2:28" x14ac:dyDescent="0.2">
      <c r="B99" s="195" t="s">
        <v>5</v>
      </c>
      <c r="C99" s="126"/>
      <c r="D99" s="25"/>
      <c r="E99" s="25"/>
      <c r="F99" s="25"/>
      <c r="G99" s="25"/>
      <c r="H99" s="25"/>
      <c r="I99" s="25"/>
      <c r="J99" s="25"/>
      <c r="K99" s="77"/>
      <c r="L99" s="25"/>
      <c r="M99" s="25"/>
      <c r="N99" s="25"/>
      <c r="O99" s="159"/>
      <c r="Q99" s="25">
        <f t="shared" si="224"/>
        <v>0</v>
      </c>
      <c r="R99" s="25">
        <f t="shared" si="225"/>
        <v>0</v>
      </c>
      <c r="S99" s="25">
        <f t="shared" si="226"/>
        <v>0</v>
      </c>
      <c r="T99" s="25">
        <f t="shared" si="227"/>
        <v>0</v>
      </c>
      <c r="U99" s="25">
        <f t="shared" si="228"/>
        <v>0</v>
      </c>
      <c r="V99" s="25">
        <f t="shared" si="229"/>
        <v>0</v>
      </c>
      <c r="W99" s="25">
        <f t="shared" si="230"/>
        <v>0</v>
      </c>
      <c r="X99" s="25">
        <f t="shared" si="231"/>
        <v>0</v>
      </c>
      <c r="Y99" s="25">
        <f t="shared" si="232"/>
        <v>0</v>
      </c>
      <c r="Z99" s="25">
        <f t="shared" si="233"/>
        <v>0</v>
      </c>
      <c r="AA99" s="25">
        <f t="shared" si="234"/>
        <v>0</v>
      </c>
      <c r="AB99" s="159">
        <f t="shared" si="235"/>
        <v>0</v>
      </c>
    </row>
    <row r="100" spans="2:28" x14ac:dyDescent="0.2">
      <c r="B100" s="206" t="s">
        <v>35</v>
      </c>
      <c r="C100" s="126"/>
      <c r="D100" s="25"/>
      <c r="E100" s="25"/>
      <c r="F100" s="25"/>
      <c r="G100" s="25"/>
      <c r="H100" s="25"/>
      <c r="I100" s="25"/>
      <c r="J100" s="25"/>
      <c r="K100" s="77"/>
      <c r="L100" s="25"/>
      <c r="M100" s="25"/>
      <c r="N100" s="25"/>
      <c r="O100" s="159"/>
      <c r="Q100" s="25">
        <f t="shared" si="224"/>
        <v>0</v>
      </c>
      <c r="R100" s="25">
        <f t="shared" si="225"/>
        <v>0</v>
      </c>
      <c r="S100" s="25">
        <f t="shared" si="226"/>
        <v>0</v>
      </c>
      <c r="T100" s="25">
        <f t="shared" si="227"/>
        <v>0</v>
      </c>
      <c r="U100" s="25">
        <f t="shared" si="228"/>
        <v>0</v>
      </c>
      <c r="V100" s="25">
        <f t="shared" si="229"/>
        <v>0</v>
      </c>
      <c r="W100" s="25">
        <f t="shared" si="230"/>
        <v>0</v>
      </c>
      <c r="X100" s="25">
        <f t="shared" si="231"/>
        <v>0</v>
      </c>
      <c r="Y100" s="25">
        <f t="shared" si="232"/>
        <v>0</v>
      </c>
      <c r="Z100" s="25">
        <f t="shared" si="233"/>
        <v>0</v>
      </c>
      <c r="AA100" s="25">
        <f t="shared" si="234"/>
        <v>0</v>
      </c>
      <c r="AB100" s="159">
        <f t="shared" si="235"/>
        <v>0</v>
      </c>
    </row>
    <row r="101" spans="2:28" x14ac:dyDescent="0.2">
      <c r="B101" s="207" t="s">
        <v>36</v>
      </c>
      <c r="C101" s="126"/>
      <c r="D101" s="83">
        <f>SUM(D98:D100)</f>
        <v>0</v>
      </c>
      <c r="E101" s="83">
        <f t="shared" ref="E101:O101" si="236">SUM(E98:E100)</f>
        <v>0</v>
      </c>
      <c r="F101" s="83">
        <f t="shared" si="236"/>
        <v>0</v>
      </c>
      <c r="G101" s="83">
        <f t="shared" si="236"/>
        <v>0</v>
      </c>
      <c r="H101" s="83">
        <f t="shared" si="236"/>
        <v>0</v>
      </c>
      <c r="I101" s="83">
        <f t="shared" si="236"/>
        <v>0</v>
      </c>
      <c r="J101" s="83">
        <f t="shared" si="236"/>
        <v>0</v>
      </c>
      <c r="K101" s="83">
        <f t="shared" si="236"/>
        <v>0</v>
      </c>
      <c r="L101" s="83">
        <f t="shared" si="236"/>
        <v>0</v>
      </c>
      <c r="M101" s="83">
        <f t="shared" si="236"/>
        <v>0</v>
      </c>
      <c r="N101" s="83">
        <f t="shared" si="236"/>
        <v>0</v>
      </c>
      <c r="O101" s="167">
        <f t="shared" si="236"/>
        <v>0</v>
      </c>
      <c r="Q101" s="83">
        <f t="shared" si="224"/>
        <v>0</v>
      </c>
      <c r="R101" s="83">
        <f t="shared" si="225"/>
        <v>0</v>
      </c>
      <c r="S101" s="83">
        <f t="shared" si="226"/>
        <v>0</v>
      </c>
      <c r="T101" s="83">
        <f t="shared" si="227"/>
        <v>0</v>
      </c>
      <c r="U101" s="83">
        <f t="shared" si="228"/>
        <v>0</v>
      </c>
      <c r="V101" s="83">
        <f t="shared" si="229"/>
        <v>0</v>
      </c>
      <c r="W101" s="83">
        <f t="shared" si="230"/>
        <v>0</v>
      </c>
      <c r="X101" s="83">
        <f t="shared" si="231"/>
        <v>0</v>
      </c>
      <c r="Y101" s="83">
        <f t="shared" si="232"/>
        <v>0</v>
      </c>
      <c r="Z101" s="83">
        <f t="shared" si="233"/>
        <v>0</v>
      </c>
      <c r="AA101" s="83">
        <f t="shared" si="234"/>
        <v>0</v>
      </c>
      <c r="AB101" s="167">
        <f t="shared" si="235"/>
        <v>0</v>
      </c>
    </row>
    <row r="102" spans="2:28" x14ac:dyDescent="0.2">
      <c r="B102" s="207"/>
      <c r="C102" s="126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160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339"/>
    </row>
    <row r="103" spans="2:28" x14ac:dyDescent="0.2">
      <c r="B103" s="195" t="s">
        <v>37</v>
      </c>
      <c r="C103" s="341"/>
      <c r="D103" s="77">
        <f>D96-D101</f>
        <v>0</v>
      </c>
      <c r="E103" s="77">
        <f t="shared" ref="E103:O103" si="237">E96-E101</f>
        <v>0</v>
      </c>
      <c r="F103" s="77">
        <f t="shared" si="237"/>
        <v>0</v>
      </c>
      <c r="G103" s="77">
        <f t="shared" si="237"/>
        <v>0</v>
      </c>
      <c r="H103" s="77">
        <f t="shared" si="237"/>
        <v>0</v>
      </c>
      <c r="I103" s="77">
        <f t="shared" si="237"/>
        <v>0</v>
      </c>
      <c r="J103" s="77">
        <f t="shared" si="237"/>
        <v>0</v>
      </c>
      <c r="K103" s="77">
        <f t="shared" si="237"/>
        <v>0</v>
      </c>
      <c r="L103" s="77">
        <f t="shared" si="237"/>
        <v>0</v>
      </c>
      <c r="M103" s="77">
        <f t="shared" si="237"/>
        <v>0</v>
      </c>
      <c r="N103" s="77">
        <f t="shared" si="237"/>
        <v>0</v>
      </c>
      <c r="O103" s="77">
        <f t="shared" si="237"/>
        <v>0</v>
      </c>
      <c r="P103" s="77"/>
      <c r="Q103" s="77">
        <f t="shared" si="224"/>
        <v>0</v>
      </c>
      <c r="R103" s="77">
        <f t="shared" si="225"/>
        <v>0</v>
      </c>
      <c r="S103" s="77">
        <f t="shared" si="226"/>
        <v>0</v>
      </c>
      <c r="T103" s="77">
        <f t="shared" si="227"/>
        <v>0</v>
      </c>
      <c r="U103" s="77">
        <f t="shared" si="228"/>
        <v>0</v>
      </c>
      <c r="V103" s="77">
        <f t="shared" si="229"/>
        <v>0</v>
      </c>
      <c r="W103" s="77">
        <f t="shared" si="230"/>
        <v>0</v>
      </c>
      <c r="X103" s="77">
        <f t="shared" si="231"/>
        <v>0</v>
      </c>
      <c r="Y103" s="77">
        <f t="shared" si="232"/>
        <v>0</v>
      </c>
      <c r="Z103" s="77">
        <f t="shared" si="233"/>
        <v>0</v>
      </c>
      <c r="AA103" s="77">
        <f t="shared" si="234"/>
        <v>0</v>
      </c>
      <c r="AB103" s="161">
        <f t="shared" si="235"/>
        <v>0</v>
      </c>
    </row>
    <row r="104" spans="2:28" x14ac:dyDescent="0.2">
      <c r="B104" s="209" t="s">
        <v>24</v>
      </c>
      <c r="C104" s="126"/>
      <c r="D104" s="128" t="e">
        <f>D103/D96</f>
        <v>#DIV/0!</v>
      </c>
      <c r="E104" s="128" t="e">
        <f t="shared" ref="E104:O104" si="238">E103/E96</f>
        <v>#DIV/0!</v>
      </c>
      <c r="F104" s="128" t="e">
        <f t="shared" si="238"/>
        <v>#DIV/0!</v>
      </c>
      <c r="G104" s="128" t="e">
        <f t="shared" si="238"/>
        <v>#DIV/0!</v>
      </c>
      <c r="H104" s="128" t="e">
        <f t="shared" si="238"/>
        <v>#DIV/0!</v>
      </c>
      <c r="I104" s="128" t="e">
        <f t="shared" si="238"/>
        <v>#DIV/0!</v>
      </c>
      <c r="J104" s="128" t="e">
        <f t="shared" si="238"/>
        <v>#DIV/0!</v>
      </c>
      <c r="K104" s="128" t="e">
        <f t="shared" si="238"/>
        <v>#DIV/0!</v>
      </c>
      <c r="L104" s="128" t="e">
        <f t="shared" si="238"/>
        <v>#DIV/0!</v>
      </c>
      <c r="M104" s="128" t="e">
        <f t="shared" si="238"/>
        <v>#DIV/0!</v>
      </c>
      <c r="N104" s="128" t="e">
        <f t="shared" si="238"/>
        <v>#DIV/0!</v>
      </c>
      <c r="O104" s="128" t="e">
        <f t="shared" si="238"/>
        <v>#DIV/0!</v>
      </c>
      <c r="P104" s="128"/>
      <c r="Q104" s="128" t="e">
        <f t="shared" si="224"/>
        <v>#DIV/0!</v>
      </c>
      <c r="R104" s="128" t="e">
        <f t="shared" si="225"/>
        <v>#DIV/0!</v>
      </c>
      <c r="S104" s="128" t="e">
        <f t="shared" si="226"/>
        <v>#DIV/0!</v>
      </c>
      <c r="T104" s="128" t="e">
        <f t="shared" si="227"/>
        <v>#DIV/0!</v>
      </c>
      <c r="U104" s="128" t="e">
        <f t="shared" si="228"/>
        <v>#DIV/0!</v>
      </c>
      <c r="V104" s="128" t="e">
        <f t="shared" si="229"/>
        <v>#DIV/0!</v>
      </c>
      <c r="W104" s="128" t="e">
        <f t="shared" si="230"/>
        <v>#DIV/0!</v>
      </c>
      <c r="X104" s="128" t="e">
        <f t="shared" si="231"/>
        <v>#DIV/0!</v>
      </c>
      <c r="Y104" s="128" t="e">
        <f t="shared" si="232"/>
        <v>#DIV/0!</v>
      </c>
      <c r="Z104" s="128" t="e">
        <f t="shared" si="233"/>
        <v>#DIV/0!</v>
      </c>
      <c r="AA104" s="128" t="e">
        <f t="shared" si="234"/>
        <v>#DIV/0!</v>
      </c>
      <c r="AB104" s="162" t="e">
        <f t="shared" si="235"/>
        <v>#DIV/0!</v>
      </c>
    </row>
    <row r="105" spans="2:28" x14ac:dyDescent="0.2">
      <c r="B105" s="208"/>
      <c r="C105" s="126"/>
      <c r="D105" s="40"/>
      <c r="E105" s="40"/>
      <c r="F105" s="40"/>
      <c r="G105" s="40"/>
      <c r="H105" s="40"/>
      <c r="I105" s="40"/>
      <c r="J105" s="40"/>
      <c r="K105" s="199"/>
      <c r="L105" s="40"/>
      <c r="M105" s="40"/>
      <c r="N105" s="40"/>
      <c r="O105" s="163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163"/>
    </row>
    <row r="106" spans="2:28" x14ac:dyDescent="0.2">
      <c r="B106" s="195" t="s">
        <v>2</v>
      </c>
      <c r="C106" s="126"/>
      <c r="D106" s="25"/>
      <c r="E106" s="25"/>
      <c r="F106" s="25"/>
      <c r="G106" s="25"/>
      <c r="H106" s="25"/>
      <c r="I106" s="25"/>
      <c r="J106" s="25"/>
      <c r="K106" s="77"/>
      <c r="L106" s="25"/>
      <c r="M106" s="25"/>
      <c r="N106" s="25"/>
      <c r="O106" s="159"/>
      <c r="Q106" s="25">
        <f t="shared" si="224"/>
        <v>0</v>
      </c>
      <c r="R106" s="25">
        <f t="shared" si="225"/>
        <v>0</v>
      </c>
      <c r="S106" s="25">
        <f t="shared" si="226"/>
        <v>0</v>
      </c>
      <c r="T106" s="25">
        <f t="shared" si="227"/>
        <v>0</v>
      </c>
      <c r="U106" s="25">
        <f t="shared" si="228"/>
        <v>0</v>
      </c>
      <c r="V106" s="25">
        <f t="shared" si="229"/>
        <v>0</v>
      </c>
      <c r="W106" s="25">
        <f t="shared" si="230"/>
        <v>0</v>
      </c>
      <c r="X106" s="25">
        <f t="shared" si="231"/>
        <v>0</v>
      </c>
      <c r="Y106" s="25">
        <f t="shared" si="232"/>
        <v>0</v>
      </c>
      <c r="Z106" s="25">
        <f t="shared" si="233"/>
        <v>0</v>
      </c>
      <c r="AA106" s="25">
        <f t="shared" si="234"/>
        <v>0</v>
      </c>
      <c r="AB106" s="159">
        <f t="shared" si="235"/>
        <v>0</v>
      </c>
    </row>
    <row r="107" spans="2:28" x14ac:dyDescent="0.2">
      <c r="B107" s="195" t="s">
        <v>38</v>
      </c>
      <c r="C107" s="126"/>
      <c r="D107" s="25"/>
      <c r="E107" s="25"/>
      <c r="F107" s="25"/>
      <c r="G107" s="25"/>
      <c r="H107" s="25"/>
      <c r="I107" s="25"/>
      <c r="J107" s="25"/>
      <c r="K107" s="77"/>
      <c r="L107" s="25"/>
      <c r="M107" s="25"/>
      <c r="N107" s="25"/>
      <c r="O107" s="159"/>
      <c r="Q107" s="25">
        <f t="shared" si="224"/>
        <v>0</v>
      </c>
      <c r="R107" s="25">
        <f t="shared" si="225"/>
        <v>0</v>
      </c>
      <c r="S107" s="25">
        <f t="shared" si="226"/>
        <v>0</v>
      </c>
      <c r="T107" s="25">
        <f t="shared" si="227"/>
        <v>0</v>
      </c>
      <c r="U107" s="25">
        <f t="shared" si="228"/>
        <v>0</v>
      </c>
      <c r="V107" s="25">
        <f t="shared" si="229"/>
        <v>0</v>
      </c>
      <c r="W107" s="25">
        <f t="shared" si="230"/>
        <v>0</v>
      </c>
      <c r="X107" s="25">
        <f t="shared" si="231"/>
        <v>0</v>
      </c>
      <c r="Y107" s="25">
        <f t="shared" si="232"/>
        <v>0</v>
      </c>
      <c r="Z107" s="25">
        <f t="shared" si="233"/>
        <v>0</v>
      </c>
      <c r="AA107" s="25">
        <f t="shared" si="234"/>
        <v>0</v>
      </c>
      <c r="AB107" s="159">
        <f t="shared" si="235"/>
        <v>0</v>
      </c>
    </row>
    <row r="108" spans="2:28" x14ac:dyDescent="0.2">
      <c r="B108" s="195" t="s">
        <v>39</v>
      </c>
      <c r="C108" s="126"/>
      <c r="D108" s="25"/>
      <c r="E108" s="25"/>
      <c r="F108" s="25"/>
      <c r="G108" s="25"/>
      <c r="H108" s="25"/>
      <c r="I108" s="25"/>
      <c r="J108" s="25"/>
      <c r="K108" s="77"/>
      <c r="L108" s="25"/>
      <c r="M108" s="25"/>
      <c r="N108" s="25"/>
      <c r="O108" s="159"/>
      <c r="Q108" s="25">
        <f t="shared" si="224"/>
        <v>0</v>
      </c>
      <c r="R108" s="25">
        <f t="shared" si="225"/>
        <v>0</v>
      </c>
      <c r="S108" s="25">
        <f t="shared" si="226"/>
        <v>0</v>
      </c>
      <c r="T108" s="25">
        <f t="shared" si="227"/>
        <v>0</v>
      </c>
      <c r="U108" s="25">
        <f t="shared" si="228"/>
        <v>0</v>
      </c>
      <c r="V108" s="25">
        <f t="shared" si="229"/>
        <v>0</v>
      </c>
      <c r="W108" s="25">
        <f t="shared" si="230"/>
        <v>0</v>
      </c>
      <c r="X108" s="25">
        <f t="shared" si="231"/>
        <v>0</v>
      </c>
      <c r="Y108" s="25">
        <f t="shared" si="232"/>
        <v>0</v>
      </c>
      <c r="Z108" s="25">
        <f t="shared" si="233"/>
        <v>0</v>
      </c>
      <c r="AA108" s="25">
        <f t="shared" si="234"/>
        <v>0</v>
      </c>
      <c r="AB108" s="159">
        <f t="shared" si="235"/>
        <v>0</v>
      </c>
    </row>
    <row r="109" spans="2:28" x14ac:dyDescent="0.2">
      <c r="B109" s="195" t="s">
        <v>27</v>
      </c>
      <c r="C109" s="126"/>
      <c r="D109" s="87">
        <f>SUM(D106:D108)</f>
        <v>0</v>
      </c>
      <c r="E109" s="87">
        <f t="shared" ref="E109:O109" si="239">SUM(E106:E108)</f>
        <v>0</v>
      </c>
      <c r="F109" s="87">
        <f t="shared" si="239"/>
        <v>0</v>
      </c>
      <c r="G109" s="87">
        <f t="shared" si="239"/>
        <v>0</v>
      </c>
      <c r="H109" s="87">
        <f t="shared" si="239"/>
        <v>0</v>
      </c>
      <c r="I109" s="87">
        <f t="shared" si="239"/>
        <v>0</v>
      </c>
      <c r="J109" s="87">
        <f t="shared" si="239"/>
        <v>0</v>
      </c>
      <c r="K109" s="87">
        <f t="shared" si="239"/>
        <v>0</v>
      </c>
      <c r="L109" s="87">
        <f t="shared" si="239"/>
        <v>0</v>
      </c>
      <c r="M109" s="87">
        <f t="shared" si="239"/>
        <v>0</v>
      </c>
      <c r="N109" s="87">
        <f t="shared" si="239"/>
        <v>0</v>
      </c>
      <c r="O109" s="168">
        <f t="shared" si="239"/>
        <v>0</v>
      </c>
      <c r="Q109" s="87">
        <f t="shared" si="224"/>
        <v>0</v>
      </c>
      <c r="R109" s="87">
        <f t="shared" si="225"/>
        <v>0</v>
      </c>
      <c r="S109" s="87">
        <f t="shared" si="226"/>
        <v>0</v>
      </c>
      <c r="T109" s="87">
        <f t="shared" si="227"/>
        <v>0</v>
      </c>
      <c r="U109" s="87">
        <f t="shared" si="228"/>
        <v>0</v>
      </c>
      <c r="V109" s="87">
        <f t="shared" si="229"/>
        <v>0</v>
      </c>
      <c r="W109" s="87">
        <f t="shared" si="230"/>
        <v>0</v>
      </c>
      <c r="X109" s="87">
        <f t="shared" si="231"/>
        <v>0</v>
      </c>
      <c r="Y109" s="87">
        <f t="shared" si="232"/>
        <v>0</v>
      </c>
      <c r="Z109" s="87">
        <f t="shared" si="233"/>
        <v>0</v>
      </c>
      <c r="AA109" s="87">
        <f t="shared" si="234"/>
        <v>0</v>
      </c>
      <c r="AB109" s="168">
        <f t="shared" si="235"/>
        <v>0</v>
      </c>
    </row>
    <row r="110" spans="2:28" x14ac:dyDescent="0.2">
      <c r="B110" s="195" t="s">
        <v>25</v>
      </c>
      <c r="C110" s="126"/>
      <c r="D110" s="220">
        <v>0</v>
      </c>
      <c r="E110" s="220">
        <v>0</v>
      </c>
      <c r="F110" s="220">
        <v>0</v>
      </c>
      <c r="G110" s="220">
        <v>0</v>
      </c>
      <c r="H110" s="220">
        <v>0</v>
      </c>
      <c r="I110" s="220">
        <v>0</v>
      </c>
      <c r="J110" s="220">
        <v>0</v>
      </c>
      <c r="K110" s="246">
        <v>0</v>
      </c>
      <c r="L110" s="220">
        <v>0</v>
      </c>
      <c r="M110" s="220">
        <v>0</v>
      </c>
      <c r="N110" s="220">
        <v>0</v>
      </c>
      <c r="O110" s="247">
        <v>0</v>
      </c>
      <c r="Q110" s="53">
        <f t="shared" si="224"/>
        <v>0</v>
      </c>
      <c r="R110" s="53">
        <f t="shared" si="225"/>
        <v>0</v>
      </c>
      <c r="S110" s="53">
        <f t="shared" si="226"/>
        <v>0</v>
      </c>
      <c r="T110" s="53">
        <f t="shared" si="227"/>
        <v>0</v>
      </c>
      <c r="U110" s="53">
        <f t="shared" si="228"/>
        <v>0</v>
      </c>
      <c r="V110" s="53">
        <f t="shared" si="229"/>
        <v>0</v>
      </c>
      <c r="W110" s="53">
        <f t="shared" si="230"/>
        <v>0</v>
      </c>
      <c r="X110" s="53">
        <f t="shared" si="231"/>
        <v>0</v>
      </c>
      <c r="Y110" s="53">
        <f t="shared" si="232"/>
        <v>0</v>
      </c>
      <c r="Z110" s="53">
        <f t="shared" si="233"/>
        <v>0</v>
      </c>
      <c r="AA110" s="53">
        <f t="shared" si="234"/>
        <v>0</v>
      </c>
      <c r="AB110" s="164">
        <f t="shared" si="235"/>
        <v>0</v>
      </c>
    </row>
    <row r="111" spans="2:28" x14ac:dyDescent="0.2">
      <c r="B111" s="195" t="s">
        <v>26</v>
      </c>
      <c r="C111" s="126"/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201">
        <v>0</v>
      </c>
      <c r="L111" s="50">
        <v>0</v>
      </c>
      <c r="M111" s="50">
        <v>0</v>
      </c>
      <c r="N111" s="50">
        <v>0</v>
      </c>
      <c r="O111" s="165">
        <v>0</v>
      </c>
      <c r="Q111" s="50">
        <f t="shared" si="224"/>
        <v>0</v>
      </c>
      <c r="R111" s="50">
        <f t="shared" si="225"/>
        <v>0</v>
      </c>
      <c r="S111" s="50">
        <f t="shared" si="226"/>
        <v>0</v>
      </c>
      <c r="T111" s="50">
        <f t="shared" si="227"/>
        <v>0</v>
      </c>
      <c r="U111" s="50">
        <f t="shared" si="228"/>
        <v>0</v>
      </c>
      <c r="V111" s="50">
        <f t="shared" si="229"/>
        <v>0</v>
      </c>
      <c r="W111" s="50">
        <f t="shared" si="230"/>
        <v>0</v>
      </c>
      <c r="X111" s="50">
        <f t="shared" si="231"/>
        <v>0</v>
      </c>
      <c r="Y111" s="50">
        <f t="shared" si="232"/>
        <v>0</v>
      </c>
      <c r="Z111" s="50">
        <f t="shared" si="233"/>
        <v>0</v>
      </c>
      <c r="AA111" s="50">
        <f t="shared" si="234"/>
        <v>0</v>
      </c>
      <c r="AB111" s="165">
        <f t="shared" si="235"/>
        <v>0</v>
      </c>
    </row>
    <row r="112" spans="2:28" x14ac:dyDescent="0.2">
      <c r="B112" s="207" t="s">
        <v>50</v>
      </c>
      <c r="C112" s="126"/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201">
        <v>0</v>
      </c>
      <c r="L112" s="50">
        <v>0</v>
      </c>
      <c r="M112" s="50">
        <v>0</v>
      </c>
      <c r="N112" s="50">
        <v>0</v>
      </c>
      <c r="O112" s="165">
        <v>0</v>
      </c>
      <c r="Q112" s="50">
        <f t="shared" si="224"/>
        <v>0</v>
      </c>
      <c r="R112" s="50">
        <f t="shared" si="225"/>
        <v>0</v>
      </c>
      <c r="S112" s="50">
        <f t="shared" si="226"/>
        <v>0</v>
      </c>
      <c r="T112" s="50">
        <f t="shared" si="227"/>
        <v>0</v>
      </c>
      <c r="U112" s="50">
        <f t="shared" si="228"/>
        <v>0</v>
      </c>
      <c r="V112" s="50">
        <f t="shared" si="229"/>
        <v>0</v>
      </c>
      <c r="W112" s="50">
        <f t="shared" si="230"/>
        <v>0</v>
      </c>
      <c r="X112" s="50">
        <f t="shared" si="231"/>
        <v>0</v>
      </c>
      <c r="Y112" s="50">
        <f t="shared" si="232"/>
        <v>0</v>
      </c>
      <c r="Z112" s="50">
        <f t="shared" si="233"/>
        <v>0</v>
      </c>
      <c r="AA112" s="50">
        <f t="shared" si="234"/>
        <v>0</v>
      </c>
      <c r="AB112" s="165">
        <f t="shared" si="235"/>
        <v>0</v>
      </c>
    </row>
    <row r="113" spans="2:28" ht="13.5" thickBot="1" x14ac:dyDescent="0.25">
      <c r="B113" s="195" t="s">
        <v>6</v>
      </c>
      <c r="C113" s="126"/>
      <c r="D113" s="99">
        <f>D103-D109</f>
        <v>0</v>
      </c>
      <c r="E113" s="99">
        <f t="shared" ref="E113:O113" si="240">E103-E109</f>
        <v>0</v>
      </c>
      <c r="F113" s="99">
        <f t="shared" si="240"/>
        <v>0</v>
      </c>
      <c r="G113" s="99">
        <f t="shared" si="240"/>
        <v>0</v>
      </c>
      <c r="H113" s="99">
        <f t="shared" si="240"/>
        <v>0</v>
      </c>
      <c r="I113" s="99">
        <f t="shared" si="240"/>
        <v>0</v>
      </c>
      <c r="J113" s="99">
        <f t="shared" si="240"/>
        <v>0</v>
      </c>
      <c r="K113" s="99">
        <f t="shared" si="240"/>
        <v>0</v>
      </c>
      <c r="L113" s="99">
        <f t="shared" si="240"/>
        <v>0</v>
      </c>
      <c r="M113" s="99">
        <f t="shared" si="240"/>
        <v>0</v>
      </c>
      <c r="N113" s="99">
        <f t="shared" si="240"/>
        <v>0</v>
      </c>
      <c r="O113" s="169">
        <f t="shared" si="240"/>
        <v>0</v>
      </c>
      <c r="Q113" s="99">
        <f t="shared" si="224"/>
        <v>0</v>
      </c>
      <c r="R113" s="99">
        <f t="shared" si="225"/>
        <v>0</v>
      </c>
      <c r="S113" s="99">
        <f t="shared" si="226"/>
        <v>0</v>
      </c>
      <c r="T113" s="99">
        <f t="shared" si="227"/>
        <v>0</v>
      </c>
      <c r="U113" s="99">
        <f t="shared" si="228"/>
        <v>0</v>
      </c>
      <c r="V113" s="99">
        <f t="shared" si="229"/>
        <v>0</v>
      </c>
      <c r="W113" s="99">
        <f t="shared" si="230"/>
        <v>0</v>
      </c>
      <c r="X113" s="99">
        <f t="shared" si="231"/>
        <v>0</v>
      </c>
      <c r="Y113" s="99">
        <f t="shared" si="232"/>
        <v>0</v>
      </c>
      <c r="Z113" s="99">
        <f t="shared" si="233"/>
        <v>0</v>
      </c>
      <c r="AA113" s="99">
        <f t="shared" si="234"/>
        <v>0</v>
      </c>
      <c r="AB113" s="169">
        <f t="shared" si="235"/>
        <v>0</v>
      </c>
    </row>
    <row r="114" spans="2:28" ht="13.5" thickTop="1" x14ac:dyDescent="0.2">
      <c r="B114" s="205"/>
      <c r="C114" s="126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spans="2:28" x14ac:dyDescent="0.2">
      <c r="B115" s="205"/>
      <c r="C115" s="126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spans="2:28" x14ac:dyDescent="0.2">
      <c r="B116" s="205"/>
      <c r="C116" s="126"/>
      <c r="D116" s="452" t="s">
        <v>30</v>
      </c>
      <c r="E116" s="453"/>
      <c r="F116" s="453"/>
      <c r="G116" s="453"/>
      <c r="H116" s="453"/>
      <c r="I116" s="453"/>
      <c r="J116" s="453"/>
      <c r="K116" s="453"/>
      <c r="L116" s="453"/>
      <c r="M116" s="453"/>
      <c r="N116" s="453"/>
      <c r="O116" s="454"/>
      <c r="Q116" s="452" t="s">
        <v>63</v>
      </c>
      <c r="R116" s="453"/>
      <c r="S116" s="453"/>
      <c r="T116" s="453"/>
      <c r="U116" s="453"/>
      <c r="V116" s="453"/>
      <c r="W116" s="453"/>
      <c r="X116" s="453"/>
      <c r="Y116" s="453"/>
      <c r="Z116" s="453"/>
      <c r="AA116" s="453"/>
      <c r="AB116" s="454"/>
    </row>
    <row r="117" spans="2:28" x14ac:dyDescent="0.2">
      <c r="B117" s="205"/>
      <c r="C117" s="126"/>
      <c r="D117" s="225" t="s">
        <v>13</v>
      </c>
      <c r="E117" s="225" t="s">
        <v>14</v>
      </c>
      <c r="F117" s="225" t="s">
        <v>15</v>
      </c>
      <c r="G117" s="226" t="s">
        <v>16</v>
      </c>
      <c r="H117" s="226" t="s">
        <v>4</v>
      </c>
      <c r="I117" s="226" t="s">
        <v>17</v>
      </c>
      <c r="J117" s="226" t="s">
        <v>18</v>
      </c>
      <c r="K117" s="226" t="s">
        <v>19</v>
      </c>
      <c r="L117" s="226" t="s">
        <v>20</v>
      </c>
      <c r="M117" s="226" t="s">
        <v>21</v>
      </c>
      <c r="N117" s="226" t="s">
        <v>22</v>
      </c>
      <c r="O117" s="226" t="s">
        <v>23</v>
      </c>
      <c r="Q117" s="225" t="s">
        <v>13</v>
      </c>
      <c r="R117" s="225" t="s">
        <v>14</v>
      </c>
      <c r="S117" s="225" t="s">
        <v>15</v>
      </c>
      <c r="T117" s="226" t="s">
        <v>16</v>
      </c>
      <c r="U117" s="226" t="s">
        <v>4</v>
      </c>
      <c r="V117" s="226" t="s">
        <v>17</v>
      </c>
      <c r="W117" s="226" t="s">
        <v>18</v>
      </c>
      <c r="X117" s="226" t="s">
        <v>19</v>
      </c>
      <c r="Y117" s="226" t="s">
        <v>20</v>
      </c>
      <c r="Z117" s="226" t="s">
        <v>21</v>
      </c>
      <c r="AA117" s="226" t="s">
        <v>22</v>
      </c>
      <c r="AB117" s="226" t="s">
        <v>23</v>
      </c>
    </row>
    <row r="118" spans="2:28" x14ac:dyDescent="0.2">
      <c r="B118" s="195" t="s">
        <v>3</v>
      </c>
      <c r="C118" s="126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161"/>
      <c r="Q118" s="79">
        <f>D118</f>
        <v>0</v>
      </c>
      <c r="R118" s="79">
        <f>E118+Q118</f>
        <v>0</v>
      </c>
      <c r="S118" s="79">
        <f t="shared" ref="S118:AB118" si="241">F118+R118</f>
        <v>0</v>
      </c>
      <c r="T118" s="79">
        <f t="shared" si="241"/>
        <v>0</v>
      </c>
      <c r="U118" s="79">
        <f t="shared" si="241"/>
        <v>0</v>
      </c>
      <c r="V118" s="79">
        <f t="shared" si="241"/>
        <v>0</v>
      </c>
      <c r="W118" s="79">
        <f t="shared" si="241"/>
        <v>0</v>
      </c>
      <c r="X118" s="79">
        <f t="shared" si="241"/>
        <v>0</v>
      </c>
      <c r="Y118" s="79">
        <f t="shared" si="241"/>
        <v>0</v>
      </c>
      <c r="Z118" s="79">
        <f t="shared" si="241"/>
        <v>0</v>
      </c>
      <c r="AA118" s="79">
        <f t="shared" si="241"/>
        <v>0</v>
      </c>
      <c r="AB118" s="166">
        <f t="shared" si="241"/>
        <v>0</v>
      </c>
    </row>
    <row r="119" spans="2:28" x14ac:dyDescent="0.2">
      <c r="B119" s="194"/>
      <c r="C119" s="126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359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159"/>
    </row>
    <row r="120" spans="2:28" x14ac:dyDescent="0.2">
      <c r="B120" s="195" t="s">
        <v>7</v>
      </c>
      <c r="C120" s="1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159"/>
      <c r="Q120" s="25">
        <f t="shared" ref="Q120:Q135" si="242">D120</f>
        <v>0</v>
      </c>
      <c r="R120" s="25">
        <f t="shared" ref="R120:R135" si="243">E120+Q120</f>
        <v>0</v>
      </c>
      <c r="S120" s="25">
        <f t="shared" ref="S120:S135" si="244">F120+R120</f>
        <v>0</v>
      </c>
      <c r="T120" s="25">
        <f t="shared" ref="T120:T135" si="245">G120+S120</f>
        <v>0</v>
      </c>
      <c r="U120" s="25">
        <f t="shared" ref="U120:U135" si="246">H120+T120</f>
        <v>0</v>
      </c>
      <c r="V120" s="25">
        <f t="shared" ref="V120:V135" si="247">I120+U120</f>
        <v>0</v>
      </c>
      <c r="W120" s="25">
        <f t="shared" ref="W120:W135" si="248">J120+V120</f>
        <v>0</v>
      </c>
      <c r="X120" s="25">
        <f t="shared" ref="X120:X135" si="249">K120+W120</f>
        <v>0</v>
      </c>
      <c r="Y120" s="25">
        <f t="shared" ref="Y120:Y135" si="250">L120+X120</f>
        <v>0</v>
      </c>
      <c r="Z120" s="25">
        <f t="shared" ref="Z120:Z135" si="251">M120+Y120</f>
        <v>0</v>
      </c>
      <c r="AA120" s="25">
        <f t="shared" ref="AA120:AA135" si="252">N120+Z120</f>
        <v>0</v>
      </c>
      <c r="AB120" s="159">
        <f t="shared" ref="AB120:AB135" si="253">O120+AA120</f>
        <v>0</v>
      </c>
    </row>
    <row r="121" spans="2:28" x14ac:dyDescent="0.2">
      <c r="B121" s="195" t="s">
        <v>5</v>
      </c>
      <c r="C121" s="126"/>
      <c r="D121" s="165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165">
        <v>0</v>
      </c>
      <c r="Q121" s="25">
        <f t="shared" si="242"/>
        <v>0</v>
      </c>
      <c r="R121" s="25">
        <f t="shared" si="243"/>
        <v>0</v>
      </c>
      <c r="S121" s="25">
        <f t="shared" si="244"/>
        <v>0</v>
      </c>
      <c r="T121" s="25">
        <f t="shared" si="245"/>
        <v>0</v>
      </c>
      <c r="U121" s="25">
        <f t="shared" si="246"/>
        <v>0</v>
      </c>
      <c r="V121" s="25">
        <f t="shared" si="247"/>
        <v>0</v>
      </c>
      <c r="W121" s="25">
        <f t="shared" si="248"/>
        <v>0</v>
      </c>
      <c r="X121" s="25">
        <f t="shared" si="249"/>
        <v>0</v>
      </c>
      <c r="Y121" s="25">
        <f t="shared" si="250"/>
        <v>0</v>
      </c>
      <c r="Z121" s="25">
        <f t="shared" si="251"/>
        <v>0</v>
      </c>
      <c r="AA121" s="25">
        <f t="shared" si="252"/>
        <v>0</v>
      </c>
      <c r="AB121" s="159">
        <f t="shared" si="253"/>
        <v>0</v>
      </c>
    </row>
    <row r="122" spans="2:28" x14ac:dyDescent="0.2">
      <c r="B122" s="206" t="s">
        <v>35</v>
      </c>
      <c r="C122" s="126"/>
      <c r="D122" s="229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7">
        <v>0</v>
      </c>
      <c r="N122" s="57">
        <v>0</v>
      </c>
      <c r="O122" s="229">
        <v>0</v>
      </c>
      <c r="Q122" s="25">
        <f t="shared" si="242"/>
        <v>0</v>
      </c>
      <c r="R122" s="25">
        <f t="shared" si="243"/>
        <v>0</v>
      </c>
      <c r="S122" s="25">
        <f t="shared" si="244"/>
        <v>0</v>
      </c>
      <c r="T122" s="25">
        <f t="shared" si="245"/>
        <v>0</v>
      </c>
      <c r="U122" s="25">
        <f t="shared" si="246"/>
        <v>0</v>
      </c>
      <c r="V122" s="25">
        <f t="shared" si="247"/>
        <v>0</v>
      </c>
      <c r="W122" s="25">
        <f t="shared" si="248"/>
        <v>0</v>
      </c>
      <c r="X122" s="25">
        <f t="shared" si="249"/>
        <v>0</v>
      </c>
      <c r="Y122" s="25">
        <f t="shared" si="250"/>
        <v>0</v>
      </c>
      <c r="Z122" s="25">
        <f t="shared" si="251"/>
        <v>0</v>
      </c>
      <c r="AA122" s="25">
        <f t="shared" si="252"/>
        <v>0</v>
      </c>
      <c r="AB122" s="159">
        <f t="shared" si="253"/>
        <v>0</v>
      </c>
    </row>
    <row r="123" spans="2:28" x14ac:dyDescent="0.2">
      <c r="B123" s="207" t="s">
        <v>36</v>
      </c>
      <c r="C123" s="126"/>
      <c r="D123" s="87">
        <f>SUM(D120:D122)</f>
        <v>0</v>
      </c>
      <c r="E123" s="87">
        <f t="shared" ref="E123:O123" si="254">SUM(E120:E122)</f>
        <v>0</v>
      </c>
      <c r="F123" s="87">
        <f t="shared" si="254"/>
        <v>0</v>
      </c>
      <c r="G123" s="87">
        <f t="shared" si="254"/>
        <v>0</v>
      </c>
      <c r="H123" s="87">
        <f t="shared" si="254"/>
        <v>0</v>
      </c>
      <c r="I123" s="87">
        <f t="shared" si="254"/>
        <v>0</v>
      </c>
      <c r="J123" s="87">
        <f t="shared" si="254"/>
        <v>0</v>
      </c>
      <c r="K123" s="87">
        <f t="shared" si="254"/>
        <v>0</v>
      </c>
      <c r="L123" s="87">
        <f t="shared" si="254"/>
        <v>0</v>
      </c>
      <c r="M123" s="87">
        <f t="shared" si="254"/>
        <v>0</v>
      </c>
      <c r="N123" s="87">
        <f t="shared" si="254"/>
        <v>0</v>
      </c>
      <c r="O123" s="168">
        <f t="shared" si="254"/>
        <v>0</v>
      </c>
      <c r="Q123" s="83">
        <f t="shared" si="242"/>
        <v>0</v>
      </c>
      <c r="R123" s="83">
        <f t="shared" si="243"/>
        <v>0</v>
      </c>
      <c r="S123" s="83">
        <f t="shared" si="244"/>
        <v>0</v>
      </c>
      <c r="T123" s="83">
        <f t="shared" si="245"/>
        <v>0</v>
      </c>
      <c r="U123" s="83">
        <f t="shared" si="246"/>
        <v>0</v>
      </c>
      <c r="V123" s="83">
        <f t="shared" si="247"/>
        <v>0</v>
      </c>
      <c r="W123" s="83">
        <f t="shared" si="248"/>
        <v>0</v>
      </c>
      <c r="X123" s="83">
        <f t="shared" si="249"/>
        <v>0</v>
      </c>
      <c r="Y123" s="83">
        <f t="shared" si="250"/>
        <v>0</v>
      </c>
      <c r="Z123" s="83">
        <f t="shared" si="251"/>
        <v>0</v>
      </c>
      <c r="AA123" s="83">
        <f t="shared" si="252"/>
        <v>0</v>
      </c>
      <c r="AB123" s="167">
        <f t="shared" si="253"/>
        <v>0</v>
      </c>
    </row>
    <row r="124" spans="2:28" x14ac:dyDescent="0.2">
      <c r="B124" s="207"/>
      <c r="C124" s="126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360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339"/>
    </row>
    <row r="125" spans="2:28" x14ac:dyDescent="0.2">
      <c r="B125" s="195" t="s">
        <v>37</v>
      </c>
      <c r="C125" s="126"/>
      <c r="D125" s="200">
        <v>0</v>
      </c>
      <c r="E125" s="200">
        <v>0</v>
      </c>
      <c r="F125" s="200">
        <v>0</v>
      </c>
      <c r="G125" s="200">
        <v>0</v>
      </c>
      <c r="H125" s="200">
        <v>0</v>
      </c>
      <c r="I125" s="200">
        <v>0</v>
      </c>
      <c r="J125" s="200">
        <v>0</v>
      </c>
      <c r="K125" s="200">
        <v>0</v>
      </c>
      <c r="L125" s="200">
        <v>0</v>
      </c>
      <c r="M125" s="200">
        <v>0</v>
      </c>
      <c r="N125" s="200">
        <v>0</v>
      </c>
      <c r="O125" s="360">
        <v>0</v>
      </c>
      <c r="Q125" s="77">
        <f t="shared" si="242"/>
        <v>0</v>
      </c>
      <c r="R125" s="77">
        <f t="shared" si="243"/>
        <v>0</v>
      </c>
      <c r="S125" s="77">
        <f t="shared" si="244"/>
        <v>0</v>
      </c>
      <c r="T125" s="77">
        <f t="shared" si="245"/>
        <v>0</v>
      </c>
      <c r="U125" s="77">
        <f t="shared" si="246"/>
        <v>0</v>
      </c>
      <c r="V125" s="77">
        <f t="shared" si="247"/>
        <v>0</v>
      </c>
      <c r="W125" s="77">
        <f t="shared" si="248"/>
        <v>0</v>
      </c>
      <c r="X125" s="77">
        <f t="shared" si="249"/>
        <v>0</v>
      </c>
      <c r="Y125" s="77">
        <f t="shared" si="250"/>
        <v>0</v>
      </c>
      <c r="Z125" s="77">
        <f t="shared" si="251"/>
        <v>0</v>
      </c>
      <c r="AA125" s="77">
        <f t="shared" si="252"/>
        <v>0</v>
      </c>
      <c r="AB125" s="161">
        <f t="shared" si="253"/>
        <v>0</v>
      </c>
    </row>
    <row r="126" spans="2:28" x14ac:dyDescent="0.2">
      <c r="B126" s="209" t="s">
        <v>24</v>
      </c>
      <c r="C126" s="126"/>
      <c r="D126" s="289">
        <v>0</v>
      </c>
      <c r="E126" s="289">
        <v>0</v>
      </c>
      <c r="F126" s="289">
        <v>0</v>
      </c>
      <c r="G126" s="289">
        <v>0</v>
      </c>
      <c r="H126" s="289">
        <v>0</v>
      </c>
      <c r="I126" s="289">
        <v>0</v>
      </c>
      <c r="J126" s="289">
        <v>0</v>
      </c>
      <c r="K126" s="289">
        <v>0</v>
      </c>
      <c r="L126" s="289">
        <v>0</v>
      </c>
      <c r="M126" s="289">
        <v>0</v>
      </c>
      <c r="N126" s="289">
        <v>0</v>
      </c>
      <c r="O126" s="361">
        <v>0</v>
      </c>
      <c r="Q126" s="128">
        <f t="shared" si="242"/>
        <v>0</v>
      </c>
      <c r="R126" s="128">
        <f t="shared" si="243"/>
        <v>0</v>
      </c>
      <c r="S126" s="128">
        <f t="shared" si="244"/>
        <v>0</v>
      </c>
      <c r="T126" s="128">
        <f t="shared" si="245"/>
        <v>0</v>
      </c>
      <c r="U126" s="128">
        <f t="shared" si="246"/>
        <v>0</v>
      </c>
      <c r="V126" s="128">
        <f t="shared" si="247"/>
        <v>0</v>
      </c>
      <c r="W126" s="128">
        <f t="shared" si="248"/>
        <v>0</v>
      </c>
      <c r="X126" s="128">
        <f t="shared" si="249"/>
        <v>0</v>
      </c>
      <c r="Y126" s="128">
        <f t="shared" si="250"/>
        <v>0</v>
      </c>
      <c r="Z126" s="128">
        <f t="shared" si="251"/>
        <v>0</v>
      </c>
      <c r="AA126" s="128">
        <f t="shared" si="252"/>
        <v>0</v>
      </c>
      <c r="AB126" s="162">
        <f t="shared" si="253"/>
        <v>0</v>
      </c>
    </row>
    <row r="127" spans="2:28" x14ac:dyDescent="0.2">
      <c r="B127" s="208"/>
      <c r="C127" s="126"/>
      <c r="D127" s="295"/>
      <c r="E127" s="295"/>
      <c r="F127" s="295"/>
      <c r="G127" s="295"/>
      <c r="H127" s="295"/>
      <c r="I127" s="295"/>
      <c r="J127" s="295"/>
      <c r="K127" s="295"/>
      <c r="L127" s="295"/>
      <c r="M127" s="295"/>
      <c r="N127" s="295"/>
      <c r="O127" s="362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163"/>
    </row>
    <row r="128" spans="2:28" x14ac:dyDescent="0.2">
      <c r="B128" s="195" t="s">
        <v>2</v>
      </c>
      <c r="C128" s="126"/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164">
        <v>0</v>
      </c>
      <c r="Q128" s="25">
        <f t="shared" si="242"/>
        <v>0</v>
      </c>
      <c r="R128" s="25">
        <f t="shared" si="243"/>
        <v>0</v>
      </c>
      <c r="S128" s="25">
        <f t="shared" si="244"/>
        <v>0</v>
      </c>
      <c r="T128" s="25">
        <f t="shared" si="245"/>
        <v>0</v>
      </c>
      <c r="U128" s="25">
        <f t="shared" si="246"/>
        <v>0</v>
      </c>
      <c r="V128" s="25">
        <f t="shared" si="247"/>
        <v>0</v>
      </c>
      <c r="W128" s="25">
        <f t="shared" si="248"/>
        <v>0</v>
      </c>
      <c r="X128" s="25">
        <f t="shared" si="249"/>
        <v>0</v>
      </c>
      <c r="Y128" s="25">
        <f t="shared" si="250"/>
        <v>0</v>
      </c>
      <c r="Z128" s="25">
        <f t="shared" si="251"/>
        <v>0</v>
      </c>
      <c r="AA128" s="25">
        <f t="shared" si="252"/>
        <v>0</v>
      </c>
      <c r="AB128" s="159">
        <f t="shared" si="253"/>
        <v>0</v>
      </c>
    </row>
    <row r="129" spans="2:28" x14ac:dyDescent="0.2">
      <c r="B129" s="195" t="s">
        <v>38</v>
      </c>
      <c r="C129" s="126"/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164">
        <v>0</v>
      </c>
      <c r="Q129" s="25">
        <f t="shared" si="242"/>
        <v>0</v>
      </c>
      <c r="R129" s="25">
        <f t="shared" si="243"/>
        <v>0</v>
      </c>
      <c r="S129" s="25">
        <f t="shared" si="244"/>
        <v>0</v>
      </c>
      <c r="T129" s="25">
        <f t="shared" si="245"/>
        <v>0</v>
      </c>
      <c r="U129" s="25">
        <f t="shared" si="246"/>
        <v>0</v>
      </c>
      <c r="V129" s="25">
        <f t="shared" si="247"/>
        <v>0</v>
      </c>
      <c r="W129" s="25">
        <f t="shared" si="248"/>
        <v>0</v>
      </c>
      <c r="X129" s="25">
        <f t="shared" si="249"/>
        <v>0</v>
      </c>
      <c r="Y129" s="25">
        <f t="shared" si="250"/>
        <v>0</v>
      </c>
      <c r="Z129" s="25">
        <f t="shared" si="251"/>
        <v>0</v>
      </c>
      <c r="AA129" s="25">
        <f t="shared" si="252"/>
        <v>0</v>
      </c>
      <c r="AB129" s="159">
        <f t="shared" si="253"/>
        <v>0</v>
      </c>
    </row>
    <row r="130" spans="2:28" x14ac:dyDescent="0.2">
      <c r="B130" s="195" t="s">
        <v>39</v>
      </c>
      <c r="C130" s="126"/>
      <c r="D130" s="50">
        <v>0</v>
      </c>
      <c r="E130" s="50">
        <v>0</v>
      </c>
      <c r="F130" s="50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165">
        <v>0</v>
      </c>
      <c r="Q130" s="25">
        <f t="shared" si="242"/>
        <v>0</v>
      </c>
      <c r="R130" s="25">
        <f t="shared" si="243"/>
        <v>0</v>
      </c>
      <c r="S130" s="25">
        <f t="shared" si="244"/>
        <v>0</v>
      </c>
      <c r="T130" s="25">
        <f t="shared" si="245"/>
        <v>0</v>
      </c>
      <c r="U130" s="25">
        <f t="shared" si="246"/>
        <v>0</v>
      </c>
      <c r="V130" s="25">
        <f t="shared" si="247"/>
        <v>0</v>
      </c>
      <c r="W130" s="25">
        <f t="shared" si="248"/>
        <v>0</v>
      </c>
      <c r="X130" s="25">
        <f t="shared" si="249"/>
        <v>0</v>
      </c>
      <c r="Y130" s="25">
        <f t="shared" si="250"/>
        <v>0</v>
      </c>
      <c r="Z130" s="25">
        <f t="shared" si="251"/>
        <v>0</v>
      </c>
      <c r="AA130" s="25">
        <f t="shared" si="252"/>
        <v>0</v>
      </c>
      <c r="AB130" s="159">
        <f t="shared" si="253"/>
        <v>0</v>
      </c>
    </row>
    <row r="131" spans="2:28" x14ac:dyDescent="0.2">
      <c r="B131" s="195" t="s">
        <v>27</v>
      </c>
      <c r="C131" s="126"/>
      <c r="D131" s="272">
        <v>0</v>
      </c>
      <c r="E131" s="272">
        <v>0</v>
      </c>
      <c r="F131" s="272">
        <v>0</v>
      </c>
      <c r="G131" s="272">
        <v>0</v>
      </c>
      <c r="H131" s="272">
        <v>0</v>
      </c>
      <c r="I131" s="272">
        <v>0</v>
      </c>
      <c r="J131" s="272">
        <v>0</v>
      </c>
      <c r="K131" s="272">
        <v>0</v>
      </c>
      <c r="L131" s="272">
        <v>0</v>
      </c>
      <c r="M131" s="272">
        <v>0</v>
      </c>
      <c r="N131" s="272">
        <v>0</v>
      </c>
      <c r="O131" s="363">
        <v>0</v>
      </c>
      <c r="Q131" s="87">
        <f t="shared" si="242"/>
        <v>0</v>
      </c>
      <c r="R131" s="87">
        <f t="shared" si="243"/>
        <v>0</v>
      </c>
      <c r="S131" s="87">
        <f t="shared" si="244"/>
        <v>0</v>
      </c>
      <c r="T131" s="87">
        <f t="shared" si="245"/>
        <v>0</v>
      </c>
      <c r="U131" s="87">
        <f t="shared" si="246"/>
        <v>0</v>
      </c>
      <c r="V131" s="87">
        <f t="shared" si="247"/>
        <v>0</v>
      </c>
      <c r="W131" s="87">
        <f t="shared" si="248"/>
        <v>0</v>
      </c>
      <c r="X131" s="87">
        <f t="shared" si="249"/>
        <v>0</v>
      </c>
      <c r="Y131" s="87">
        <f t="shared" si="250"/>
        <v>0</v>
      </c>
      <c r="Z131" s="87">
        <f t="shared" si="251"/>
        <v>0</v>
      </c>
      <c r="AA131" s="87">
        <f t="shared" si="252"/>
        <v>0</v>
      </c>
      <c r="AB131" s="168">
        <f t="shared" si="253"/>
        <v>0</v>
      </c>
    </row>
    <row r="132" spans="2:28" x14ac:dyDescent="0.2">
      <c r="B132" s="195" t="s">
        <v>25</v>
      </c>
      <c r="C132" s="126"/>
      <c r="D132" s="50">
        <v>0</v>
      </c>
      <c r="E132" s="50">
        <v>0</v>
      </c>
      <c r="F132" s="50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165">
        <v>0</v>
      </c>
      <c r="Q132" s="53">
        <f t="shared" si="242"/>
        <v>0</v>
      </c>
      <c r="R132" s="53">
        <f t="shared" si="243"/>
        <v>0</v>
      </c>
      <c r="S132" s="53">
        <f t="shared" si="244"/>
        <v>0</v>
      </c>
      <c r="T132" s="53">
        <f t="shared" si="245"/>
        <v>0</v>
      </c>
      <c r="U132" s="53">
        <f t="shared" si="246"/>
        <v>0</v>
      </c>
      <c r="V132" s="53">
        <f t="shared" si="247"/>
        <v>0</v>
      </c>
      <c r="W132" s="53">
        <f t="shared" si="248"/>
        <v>0</v>
      </c>
      <c r="X132" s="53">
        <f t="shared" si="249"/>
        <v>0</v>
      </c>
      <c r="Y132" s="53">
        <f t="shared" si="250"/>
        <v>0</v>
      </c>
      <c r="Z132" s="53">
        <f t="shared" si="251"/>
        <v>0</v>
      </c>
      <c r="AA132" s="53">
        <f t="shared" si="252"/>
        <v>0</v>
      </c>
      <c r="AB132" s="164">
        <f t="shared" si="253"/>
        <v>0</v>
      </c>
    </row>
    <row r="133" spans="2:28" x14ac:dyDescent="0.2">
      <c r="B133" s="195" t="s">
        <v>26</v>
      </c>
      <c r="C133" s="126"/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165">
        <v>0</v>
      </c>
      <c r="Q133" s="50">
        <f t="shared" si="242"/>
        <v>0</v>
      </c>
      <c r="R133" s="50">
        <f t="shared" si="243"/>
        <v>0</v>
      </c>
      <c r="S133" s="50">
        <f t="shared" si="244"/>
        <v>0</v>
      </c>
      <c r="T133" s="50">
        <f t="shared" si="245"/>
        <v>0</v>
      </c>
      <c r="U133" s="50">
        <f t="shared" si="246"/>
        <v>0</v>
      </c>
      <c r="V133" s="50">
        <f t="shared" si="247"/>
        <v>0</v>
      </c>
      <c r="W133" s="50">
        <f t="shared" si="248"/>
        <v>0</v>
      </c>
      <c r="X133" s="50">
        <f t="shared" si="249"/>
        <v>0</v>
      </c>
      <c r="Y133" s="50">
        <f t="shared" si="250"/>
        <v>0</v>
      </c>
      <c r="Z133" s="50">
        <f t="shared" si="251"/>
        <v>0</v>
      </c>
      <c r="AA133" s="50">
        <f t="shared" si="252"/>
        <v>0</v>
      </c>
      <c r="AB133" s="165">
        <f t="shared" si="253"/>
        <v>0</v>
      </c>
    </row>
    <row r="134" spans="2:28" x14ac:dyDescent="0.2">
      <c r="B134" s="207" t="s">
        <v>50</v>
      </c>
      <c r="C134" s="126"/>
      <c r="D134" s="50">
        <v>0</v>
      </c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165">
        <v>0</v>
      </c>
      <c r="Q134" s="50">
        <f t="shared" si="242"/>
        <v>0</v>
      </c>
      <c r="R134" s="50">
        <f t="shared" si="243"/>
        <v>0</v>
      </c>
      <c r="S134" s="50">
        <f t="shared" si="244"/>
        <v>0</v>
      </c>
      <c r="T134" s="50">
        <f t="shared" si="245"/>
        <v>0</v>
      </c>
      <c r="U134" s="50">
        <f t="shared" si="246"/>
        <v>0</v>
      </c>
      <c r="V134" s="50">
        <f t="shared" si="247"/>
        <v>0</v>
      </c>
      <c r="W134" s="50">
        <f t="shared" si="248"/>
        <v>0</v>
      </c>
      <c r="X134" s="50">
        <f t="shared" si="249"/>
        <v>0</v>
      </c>
      <c r="Y134" s="50">
        <f t="shared" si="250"/>
        <v>0</v>
      </c>
      <c r="Z134" s="50">
        <f t="shared" si="251"/>
        <v>0</v>
      </c>
      <c r="AA134" s="50">
        <f t="shared" si="252"/>
        <v>0</v>
      </c>
      <c r="AB134" s="165">
        <f t="shared" si="253"/>
        <v>0</v>
      </c>
    </row>
    <row r="135" spans="2:28" ht="13.5" thickBot="1" x14ac:dyDescent="0.25">
      <c r="B135" s="195" t="s">
        <v>6</v>
      </c>
      <c r="C135" s="126"/>
      <c r="D135" s="99">
        <v>0</v>
      </c>
      <c r="E135" s="99">
        <v>0</v>
      </c>
      <c r="F135" s="99">
        <v>0</v>
      </c>
      <c r="G135" s="99">
        <v>0</v>
      </c>
      <c r="H135" s="99">
        <v>0</v>
      </c>
      <c r="I135" s="99">
        <v>0</v>
      </c>
      <c r="J135" s="99">
        <v>0</v>
      </c>
      <c r="K135" s="99">
        <v>0</v>
      </c>
      <c r="L135" s="99">
        <v>0</v>
      </c>
      <c r="M135" s="99">
        <v>0</v>
      </c>
      <c r="N135" s="99">
        <v>0</v>
      </c>
      <c r="O135" s="169">
        <v>0</v>
      </c>
      <c r="Q135" s="99">
        <f t="shared" si="242"/>
        <v>0</v>
      </c>
      <c r="R135" s="99">
        <f t="shared" si="243"/>
        <v>0</v>
      </c>
      <c r="S135" s="99">
        <f t="shared" si="244"/>
        <v>0</v>
      </c>
      <c r="T135" s="99">
        <f t="shared" si="245"/>
        <v>0</v>
      </c>
      <c r="U135" s="99">
        <f t="shared" si="246"/>
        <v>0</v>
      </c>
      <c r="V135" s="99">
        <f t="shared" si="247"/>
        <v>0</v>
      </c>
      <c r="W135" s="99">
        <f t="shared" si="248"/>
        <v>0</v>
      </c>
      <c r="X135" s="99">
        <f t="shared" si="249"/>
        <v>0</v>
      </c>
      <c r="Y135" s="99">
        <f t="shared" si="250"/>
        <v>0</v>
      </c>
      <c r="Z135" s="99">
        <f t="shared" si="251"/>
        <v>0</v>
      </c>
      <c r="AA135" s="99">
        <f t="shared" si="252"/>
        <v>0</v>
      </c>
      <c r="AB135" s="169">
        <f t="shared" si="253"/>
        <v>0</v>
      </c>
    </row>
    <row r="136" spans="2:28" ht="13.5" thickTop="1" x14ac:dyDescent="0.2"/>
  </sheetData>
  <mergeCells count="13">
    <mergeCell ref="Q116:AB116"/>
    <mergeCell ref="Q6:AB6"/>
    <mergeCell ref="Q28:AB28"/>
    <mergeCell ref="Q50:AB50"/>
    <mergeCell ref="Q72:AB72"/>
    <mergeCell ref="Q94:AB94"/>
    <mergeCell ref="D116:O116"/>
    <mergeCell ref="D4:O5"/>
    <mergeCell ref="D6:O6"/>
    <mergeCell ref="D28:O28"/>
    <mergeCell ref="D50:O50"/>
    <mergeCell ref="D72:O72"/>
    <mergeCell ref="D94:O94"/>
  </mergeCells>
  <pageMargins left="0.7" right="0.7" top="0.75" bottom="0.75" header="0.3" footer="0.3"/>
  <pageSetup paperSize="3" scale="66" orientation="landscape" r:id="rId1"/>
  <rowBreaks count="1" manualBreakCount="1"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48"/>
  <sheetViews>
    <sheetView zoomScale="70" zoomScaleNormal="70" zoomScaleSheetLayoutView="70" workbookViewId="0">
      <pane xSplit="1" topLeftCell="BL1" activePane="topRight" state="frozen"/>
      <selection pane="topRight" activeCell="CH1" sqref="CH1"/>
    </sheetView>
  </sheetViews>
  <sheetFormatPr defaultColWidth="6.7109375" defaultRowHeight="12.75" x14ac:dyDescent="0.2"/>
  <cols>
    <col min="1" max="1" width="30.5703125" style="26" customWidth="1"/>
    <col min="2" max="2" width="12.5703125" style="386" bestFit="1" customWidth="1"/>
    <col min="3" max="3" width="12.28515625" style="386" bestFit="1" customWidth="1"/>
    <col min="4" max="5" width="11.28515625" style="386" bestFit="1" customWidth="1"/>
    <col min="6" max="6" width="10.7109375" style="386" bestFit="1" customWidth="1"/>
    <col min="7" max="7" width="12.85546875" style="386" bestFit="1" customWidth="1"/>
    <col min="8" max="8" width="12.28515625" style="386" bestFit="1" customWidth="1"/>
    <col min="9" max="9" width="12.42578125" style="386" bestFit="1" customWidth="1"/>
    <col min="10" max="11" width="11.5703125" style="386" bestFit="1" customWidth="1"/>
    <col min="12" max="12" width="11" style="386" bestFit="1" customWidth="1"/>
    <col min="13" max="13" width="12.85546875" style="386" bestFit="1" customWidth="1"/>
    <col min="14" max="14" width="12.28515625" style="386" bestFit="1" customWidth="1"/>
    <col min="15" max="15" width="12.42578125" style="386" bestFit="1" customWidth="1"/>
    <col min="16" max="16" width="11.5703125" style="386" bestFit="1" customWidth="1"/>
    <col min="17" max="17" width="11.28515625" style="386" bestFit="1" customWidth="1"/>
    <col min="18" max="18" width="11" style="386" bestFit="1" customWidth="1"/>
    <col min="19" max="19" width="12.85546875" style="386" bestFit="1" customWidth="1"/>
    <col min="20" max="21" width="12.42578125" style="386" bestFit="1" customWidth="1"/>
    <col min="22" max="22" width="12.85546875" style="386" bestFit="1" customWidth="1"/>
    <col min="23" max="23" width="12.28515625" style="386" bestFit="1" customWidth="1"/>
    <col min="24" max="24" width="11" style="386" bestFit="1" customWidth="1"/>
    <col min="25" max="25" width="12.85546875" style="386" bestFit="1" customWidth="1"/>
    <col min="26" max="27" width="12.42578125" style="386" bestFit="1" customWidth="1"/>
    <col min="28" max="28" width="12.85546875" style="386" bestFit="1" customWidth="1"/>
    <col min="29" max="29" width="12.28515625" style="386" bestFit="1" customWidth="1"/>
    <col min="30" max="30" width="11" style="386" bestFit="1" customWidth="1"/>
    <col min="31" max="31" width="12.85546875" style="386" bestFit="1" customWidth="1"/>
    <col min="32" max="33" width="12.42578125" style="386" bestFit="1" customWidth="1"/>
    <col min="34" max="34" width="12.85546875" style="386" bestFit="1" customWidth="1"/>
    <col min="35" max="35" width="12.28515625" style="386" bestFit="1" customWidth="1"/>
    <col min="36" max="36" width="11" style="386" bestFit="1" customWidth="1"/>
    <col min="37" max="37" width="12.85546875" style="386" bestFit="1" customWidth="1"/>
    <col min="38" max="39" width="12.42578125" style="386" bestFit="1" customWidth="1"/>
    <col min="40" max="40" width="12.85546875" style="386" bestFit="1" customWidth="1"/>
    <col min="41" max="41" width="12.28515625" style="386" bestFit="1" customWidth="1"/>
    <col min="42" max="42" width="11" style="386" bestFit="1" customWidth="1"/>
    <col min="43" max="43" width="12.85546875" style="386" bestFit="1" customWidth="1"/>
    <col min="44" max="45" width="12.42578125" style="386" bestFit="1" customWidth="1"/>
    <col min="46" max="46" width="12.85546875" style="386" bestFit="1" customWidth="1"/>
    <col min="47" max="47" width="12.28515625" style="386" bestFit="1" customWidth="1"/>
    <col min="48" max="48" width="11" style="386" bestFit="1" customWidth="1"/>
    <col min="49" max="49" width="12.85546875" style="386" bestFit="1" customWidth="1"/>
    <col min="50" max="51" width="12.42578125" style="386" bestFit="1" customWidth="1"/>
    <col min="52" max="52" width="12.85546875" style="386" bestFit="1" customWidth="1"/>
    <col min="53" max="53" width="12.28515625" style="386" bestFit="1" customWidth="1"/>
    <col min="54" max="54" width="11" style="386" bestFit="1" customWidth="1"/>
    <col min="55" max="55" width="12.85546875" style="386" bestFit="1" customWidth="1"/>
    <col min="56" max="57" width="12.42578125" style="386" bestFit="1" customWidth="1"/>
    <col min="58" max="58" width="12.85546875" style="386" bestFit="1" customWidth="1"/>
    <col min="59" max="59" width="12.28515625" style="386" bestFit="1" customWidth="1"/>
    <col min="60" max="60" width="11" style="386" bestFit="1" customWidth="1"/>
    <col min="61" max="61" width="12.85546875" style="386" bestFit="1" customWidth="1"/>
    <col min="62" max="63" width="12.42578125" style="386" bestFit="1" customWidth="1"/>
    <col min="64" max="64" width="12.85546875" style="386" bestFit="1" customWidth="1"/>
    <col min="65" max="65" width="12.28515625" style="386" bestFit="1" customWidth="1"/>
    <col min="66" max="66" width="11" style="386" bestFit="1" customWidth="1"/>
    <col min="67" max="67" width="12.85546875" style="386" bestFit="1" customWidth="1"/>
    <col min="68" max="69" width="12.42578125" style="386" bestFit="1" customWidth="1"/>
    <col min="70" max="70" width="12.85546875" style="386" bestFit="1" customWidth="1"/>
    <col min="71" max="71" width="12.28515625" style="386" bestFit="1" customWidth="1"/>
    <col min="72" max="72" width="11" style="386" bestFit="1" customWidth="1"/>
    <col min="73" max="73" width="12.85546875" style="386" bestFit="1" customWidth="1"/>
    <col min="74" max="112" width="6.7109375" style="388"/>
    <col min="113" max="16384" width="6.7109375" style="386"/>
  </cols>
  <sheetData>
    <row r="1" spans="1:299" s="384" customFormat="1" x14ac:dyDescent="0.2">
      <c r="A1" s="140" t="s">
        <v>68</v>
      </c>
      <c r="BV1" s="385"/>
      <c r="BW1" s="385"/>
      <c r="BX1" s="385"/>
      <c r="BY1" s="385"/>
      <c r="BZ1" s="385"/>
      <c r="CA1" s="385"/>
      <c r="CB1" s="385"/>
      <c r="CC1" s="385"/>
      <c r="CD1" s="385"/>
      <c r="CE1" s="385"/>
      <c r="CF1" s="385"/>
      <c r="CG1" s="385"/>
      <c r="CH1" s="385"/>
      <c r="CI1" s="385"/>
      <c r="CJ1" s="385"/>
      <c r="CK1" s="385"/>
      <c r="CL1" s="385"/>
      <c r="CM1" s="385"/>
      <c r="CN1" s="385"/>
      <c r="CO1" s="385"/>
      <c r="CP1" s="385"/>
      <c r="CQ1" s="385"/>
      <c r="CR1" s="385"/>
      <c r="CS1" s="385"/>
      <c r="CT1" s="385"/>
      <c r="CU1" s="385"/>
      <c r="CV1" s="385"/>
      <c r="CW1" s="385"/>
      <c r="CX1" s="385"/>
      <c r="CY1" s="385"/>
      <c r="CZ1" s="385"/>
      <c r="DA1" s="385"/>
      <c r="DB1" s="385"/>
      <c r="DC1" s="385"/>
      <c r="DD1" s="385"/>
      <c r="DE1" s="385"/>
      <c r="DF1" s="385"/>
      <c r="DG1" s="385"/>
      <c r="DH1" s="385"/>
    </row>
    <row r="2" spans="1:299" s="332" customFormat="1" x14ac:dyDescent="0.2">
      <c r="A2" s="26"/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T2" s="386"/>
      <c r="Z2" s="387"/>
      <c r="AF2" s="387"/>
      <c r="AL2" s="387"/>
      <c r="AR2" s="387"/>
      <c r="AX2" s="387"/>
      <c r="BD2" s="387"/>
      <c r="BV2" s="388"/>
      <c r="BW2" s="388"/>
      <c r="BX2" s="388"/>
      <c r="BY2" s="388"/>
      <c r="BZ2" s="388"/>
      <c r="CA2" s="388"/>
      <c r="CB2" s="388"/>
      <c r="CC2" s="388"/>
      <c r="CD2" s="388"/>
      <c r="CE2" s="388"/>
      <c r="CF2" s="388"/>
      <c r="CG2" s="388"/>
      <c r="CH2" s="388"/>
      <c r="CI2" s="388"/>
      <c r="CJ2" s="388"/>
      <c r="CK2" s="388"/>
      <c r="CL2" s="388"/>
      <c r="CM2" s="388"/>
      <c r="CN2" s="388"/>
      <c r="CO2" s="388"/>
      <c r="CP2" s="388"/>
      <c r="CQ2" s="388"/>
      <c r="CR2" s="388"/>
      <c r="CS2" s="388"/>
      <c r="CT2" s="388"/>
      <c r="CU2" s="388"/>
      <c r="CV2" s="388"/>
      <c r="CW2" s="388"/>
      <c r="CX2" s="388"/>
      <c r="CY2" s="388"/>
      <c r="CZ2" s="388"/>
      <c r="DA2" s="388"/>
      <c r="DB2" s="388"/>
      <c r="DC2" s="388"/>
      <c r="DD2" s="388"/>
      <c r="DE2" s="388"/>
      <c r="DF2" s="388"/>
      <c r="DG2" s="388"/>
      <c r="DH2" s="388"/>
    </row>
    <row r="3" spans="1:299" s="332" customFormat="1" x14ac:dyDescent="0.2">
      <c r="A3" s="389" t="s">
        <v>70</v>
      </c>
      <c r="B3" s="386"/>
      <c r="C3" s="386"/>
      <c r="D3" s="386"/>
      <c r="E3" s="386"/>
      <c r="F3" s="386"/>
      <c r="G3" s="386"/>
      <c r="H3" s="386"/>
      <c r="I3" s="386"/>
      <c r="J3" s="386"/>
      <c r="K3" s="386"/>
      <c r="L3" s="386"/>
      <c r="M3" s="386"/>
      <c r="N3" s="386"/>
      <c r="T3" s="386"/>
      <c r="Z3" s="387"/>
      <c r="AF3" s="387"/>
      <c r="AL3" s="387"/>
      <c r="AR3" s="387"/>
      <c r="AX3" s="387"/>
      <c r="BD3" s="387"/>
      <c r="BV3" s="388"/>
      <c r="BW3" s="388"/>
      <c r="BX3" s="388"/>
      <c r="BY3" s="388"/>
      <c r="BZ3" s="388"/>
      <c r="CA3" s="388"/>
      <c r="CB3" s="388"/>
      <c r="CC3" s="388"/>
      <c r="CD3" s="388"/>
      <c r="CE3" s="388"/>
      <c r="CF3" s="388"/>
      <c r="CG3" s="388"/>
      <c r="CH3" s="388"/>
      <c r="CI3" s="388"/>
      <c r="CJ3" s="388"/>
      <c r="CK3" s="388"/>
      <c r="CL3" s="388"/>
      <c r="CM3" s="388"/>
      <c r="CN3" s="388"/>
      <c r="CO3" s="388"/>
      <c r="CP3" s="388"/>
      <c r="CQ3" s="388"/>
      <c r="CR3" s="388"/>
      <c r="CS3" s="388"/>
      <c r="CT3" s="388"/>
      <c r="CU3" s="388"/>
      <c r="CV3" s="388"/>
      <c r="CW3" s="388"/>
      <c r="CX3" s="388"/>
      <c r="CY3" s="388"/>
      <c r="CZ3" s="388"/>
      <c r="DA3" s="388"/>
      <c r="DB3" s="388"/>
      <c r="DC3" s="388"/>
      <c r="DD3" s="388"/>
      <c r="DE3" s="388"/>
      <c r="DF3" s="388"/>
      <c r="DG3" s="388"/>
      <c r="DH3" s="388"/>
    </row>
    <row r="4" spans="1:299" s="394" customFormat="1" ht="24" customHeight="1" x14ac:dyDescent="0.2">
      <c r="A4" s="390"/>
      <c r="B4" s="457" t="s">
        <v>13</v>
      </c>
      <c r="C4" s="457"/>
      <c r="D4" s="457"/>
      <c r="E4" s="457"/>
      <c r="F4" s="457"/>
      <c r="G4" s="457"/>
      <c r="H4" s="458" t="s">
        <v>14</v>
      </c>
      <c r="I4" s="458"/>
      <c r="J4" s="458"/>
      <c r="K4" s="458"/>
      <c r="L4" s="458"/>
      <c r="M4" s="458"/>
      <c r="N4" s="457" t="s">
        <v>15</v>
      </c>
      <c r="O4" s="457"/>
      <c r="P4" s="457"/>
      <c r="Q4" s="457"/>
      <c r="R4" s="457"/>
      <c r="S4" s="457"/>
      <c r="T4" s="458" t="s">
        <v>16</v>
      </c>
      <c r="U4" s="458"/>
      <c r="V4" s="458"/>
      <c r="W4" s="458"/>
      <c r="X4" s="458"/>
      <c r="Y4" s="458"/>
      <c r="Z4" s="457" t="s">
        <v>4</v>
      </c>
      <c r="AA4" s="457"/>
      <c r="AB4" s="457"/>
      <c r="AC4" s="457"/>
      <c r="AD4" s="457"/>
      <c r="AE4" s="457"/>
      <c r="AF4" s="458" t="s">
        <v>17</v>
      </c>
      <c r="AG4" s="458"/>
      <c r="AH4" s="458"/>
      <c r="AI4" s="458"/>
      <c r="AJ4" s="458"/>
      <c r="AK4" s="458"/>
      <c r="AL4" s="457" t="s">
        <v>18</v>
      </c>
      <c r="AM4" s="457"/>
      <c r="AN4" s="457"/>
      <c r="AO4" s="457"/>
      <c r="AP4" s="457"/>
      <c r="AQ4" s="457"/>
      <c r="AR4" s="458" t="s">
        <v>19</v>
      </c>
      <c r="AS4" s="458"/>
      <c r="AT4" s="458"/>
      <c r="AU4" s="458"/>
      <c r="AV4" s="458"/>
      <c r="AW4" s="458"/>
      <c r="AX4" s="457" t="s">
        <v>20</v>
      </c>
      <c r="AY4" s="457"/>
      <c r="AZ4" s="457"/>
      <c r="BA4" s="457"/>
      <c r="BB4" s="457"/>
      <c r="BC4" s="457"/>
      <c r="BD4" s="458" t="s">
        <v>21</v>
      </c>
      <c r="BE4" s="458"/>
      <c r="BF4" s="458"/>
      <c r="BG4" s="458"/>
      <c r="BH4" s="458"/>
      <c r="BI4" s="458"/>
      <c r="BJ4" s="457" t="s">
        <v>22</v>
      </c>
      <c r="BK4" s="457"/>
      <c r="BL4" s="457"/>
      <c r="BM4" s="457"/>
      <c r="BN4" s="457"/>
      <c r="BO4" s="457"/>
      <c r="BP4" s="458" t="s">
        <v>23</v>
      </c>
      <c r="BQ4" s="458"/>
      <c r="BR4" s="458"/>
      <c r="BS4" s="458"/>
      <c r="BT4" s="458"/>
      <c r="BU4" s="458"/>
      <c r="BV4" s="391"/>
      <c r="BW4" s="392"/>
      <c r="BX4" s="392"/>
      <c r="BY4" s="392"/>
      <c r="BZ4" s="392"/>
      <c r="CA4" s="392"/>
      <c r="CB4" s="392"/>
      <c r="CC4" s="392"/>
      <c r="CD4" s="392"/>
      <c r="CE4" s="392"/>
      <c r="CF4" s="392"/>
      <c r="CG4" s="392"/>
      <c r="CH4" s="392"/>
      <c r="CI4" s="392"/>
      <c r="CJ4" s="392"/>
      <c r="CK4" s="392"/>
      <c r="CL4" s="392"/>
      <c r="CM4" s="392"/>
      <c r="CN4" s="392"/>
      <c r="CO4" s="392"/>
      <c r="CP4" s="392"/>
      <c r="CQ4" s="392"/>
      <c r="CR4" s="392"/>
      <c r="CS4" s="392"/>
      <c r="CT4" s="392"/>
      <c r="CU4" s="392"/>
      <c r="CV4" s="393"/>
      <c r="CW4" s="393"/>
      <c r="CX4" s="393"/>
      <c r="CY4" s="393"/>
      <c r="CZ4" s="393"/>
      <c r="DA4" s="393"/>
      <c r="DB4" s="393"/>
      <c r="DC4" s="393"/>
      <c r="DD4" s="393"/>
      <c r="DE4" s="393"/>
      <c r="DF4" s="393"/>
      <c r="DG4" s="393"/>
      <c r="DH4" s="393"/>
    </row>
    <row r="5" spans="1:299" s="397" customFormat="1" x14ac:dyDescent="0.2">
      <c r="A5" s="395"/>
      <c r="B5" s="396" t="s">
        <v>29</v>
      </c>
      <c r="C5" s="396" t="s">
        <v>0</v>
      </c>
      <c r="D5" s="396" t="s">
        <v>34</v>
      </c>
      <c r="E5" s="396" t="s">
        <v>8</v>
      </c>
      <c r="F5" s="396" t="s">
        <v>9</v>
      </c>
      <c r="G5" s="396" t="s">
        <v>30</v>
      </c>
      <c r="H5" s="396" t="s">
        <v>29</v>
      </c>
      <c r="I5" s="396" t="s">
        <v>0</v>
      </c>
      <c r="J5" s="396" t="s">
        <v>34</v>
      </c>
      <c r="K5" s="396" t="s">
        <v>8</v>
      </c>
      <c r="L5" s="396" t="s">
        <v>9</v>
      </c>
      <c r="M5" s="396" t="s">
        <v>30</v>
      </c>
      <c r="N5" s="396" t="s">
        <v>29</v>
      </c>
      <c r="O5" s="396" t="s">
        <v>0</v>
      </c>
      <c r="P5" s="396" t="s">
        <v>34</v>
      </c>
      <c r="Q5" s="396" t="s">
        <v>8</v>
      </c>
      <c r="R5" s="396" t="s">
        <v>9</v>
      </c>
      <c r="S5" s="396" t="s">
        <v>30</v>
      </c>
      <c r="T5" s="396" t="s">
        <v>29</v>
      </c>
      <c r="U5" s="396" t="s">
        <v>0</v>
      </c>
      <c r="V5" s="396" t="s">
        <v>34</v>
      </c>
      <c r="W5" s="396" t="s">
        <v>8</v>
      </c>
      <c r="X5" s="396" t="s">
        <v>9</v>
      </c>
      <c r="Y5" s="396" t="s">
        <v>30</v>
      </c>
      <c r="Z5" s="396" t="s">
        <v>29</v>
      </c>
      <c r="AA5" s="396" t="s">
        <v>0</v>
      </c>
      <c r="AB5" s="396" t="s">
        <v>34</v>
      </c>
      <c r="AC5" s="396" t="s">
        <v>8</v>
      </c>
      <c r="AD5" s="396" t="s">
        <v>9</v>
      </c>
      <c r="AE5" s="396" t="s">
        <v>30</v>
      </c>
      <c r="AF5" s="396" t="s">
        <v>29</v>
      </c>
      <c r="AG5" s="396" t="s">
        <v>0</v>
      </c>
      <c r="AH5" s="396" t="s">
        <v>34</v>
      </c>
      <c r="AI5" s="396" t="s">
        <v>8</v>
      </c>
      <c r="AJ5" s="396" t="s">
        <v>9</v>
      </c>
      <c r="AK5" s="396" t="s">
        <v>30</v>
      </c>
      <c r="AL5" s="396" t="s">
        <v>29</v>
      </c>
      <c r="AM5" s="396" t="s">
        <v>0</v>
      </c>
      <c r="AN5" s="396" t="s">
        <v>34</v>
      </c>
      <c r="AO5" s="396" t="s">
        <v>8</v>
      </c>
      <c r="AP5" s="396" t="s">
        <v>9</v>
      </c>
      <c r="AQ5" s="396" t="s">
        <v>30</v>
      </c>
      <c r="AR5" s="396" t="s">
        <v>29</v>
      </c>
      <c r="AS5" s="396" t="s">
        <v>0</v>
      </c>
      <c r="AT5" s="396" t="s">
        <v>34</v>
      </c>
      <c r="AU5" s="396" t="s">
        <v>8</v>
      </c>
      <c r="AV5" s="396" t="s">
        <v>9</v>
      </c>
      <c r="AW5" s="396" t="s">
        <v>30</v>
      </c>
      <c r="AX5" s="396" t="s">
        <v>29</v>
      </c>
      <c r="AY5" s="396" t="s">
        <v>0</v>
      </c>
      <c r="AZ5" s="396" t="s">
        <v>34</v>
      </c>
      <c r="BA5" s="396" t="s">
        <v>8</v>
      </c>
      <c r="BB5" s="396" t="s">
        <v>9</v>
      </c>
      <c r="BC5" s="396" t="s">
        <v>30</v>
      </c>
      <c r="BD5" s="396" t="s">
        <v>29</v>
      </c>
      <c r="BE5" s="396" t="s">
        <v>0</v>
      </c>
      <c r="BF5" s="396" t="s">
        <v>34</v>
      </c>
      <c r="BG5" s="396" t="s">
        <v>8</v>
      </c>
      <c r="BH5" s="396" t="s">
        <v>9</v>
      </c>
      <c r="BI5" s="396" t="s">
        <v>30</v>
      </c>
      <c r="BJ5" s="396" t="s">
        <v>29</v>
      </c>
      <c r="BK5" s="396" t="s">
        <v>0</v>
      </c>
      <c r="BL5" s="396" t="s">
        <v>34</v>
      </c>
      <c r="BM5" s="396" t="s">
        <v>8</v>
      </c>
      <c r="BN5" s="396" t="s">
        <v>9</v>
      </c>
      <c r="BO5" s="396" t="s">
        <v>30</v>
      </c>
      <c r="BP5" s="396" t="s">
        <v>29</v>
      </c>
      <c r="BQ5" s="396" t="s">
        <v>0</v>
      </c>
      <c r="BR5" s="396" t="s">
        <v>34</v>
      </c>
      <c r="BS5" s="396" t="s">
        <v>8</v>
      </c>
      <c r="BT5" s="396" t="s">
        <v>9</v>
      </c>
      <c r="BU5" s="396" t="s">
        <v>30</v>
      </c>
      <c r="BW5" s="398"/>
      <c r="BX5" s="398"/>
      <c r="BY5" s="398"/>
      <c r="BZ5" s="398"/>
      <c r="CA5" s="398"/>
      <c r="CB5" s="398"/>
      <c r="CC5" s="398"/>
      <c r="CD5" s="398"/>
      <c r="CE5" s="398"/>
      <c r="CF5" s="398"/>
      <c r="CG5" s="398"/>
      <c r="CH5" s="398"/>
      <c r="CI5" s="398"/>
      <c r="CJ5" s="398"/>
      <c r="CK5" s="398"/>
      <c r="CL5" s="398"/>
      <c r="CM5" s="398"/>
      <c r="CN5" s="398"/>
      <c r="CO5" s="398"/>
      <c r="CP5" s="398"/>
      <c r="CQ5" s="398"/>
      <c r="CR5" s="398"/>
      <c r="CS5" s="398"/>
      <c r="CT5" s="398"/>
      <c r="CU5" s="398"/>
      <c r="CV5" s="398"/>
      <c r="CW5" s="398"/>
      <c r="CX5" s="398"/>
      <c r="CY5" s="398"/>
      <c r="CZ5" s="398"/>
      <c r="DA5" s="398"/>
      <c r="DB5" s="398"/>
      <c r="DC5" s="398"/>
      <c r="DD5" s="398"/>
      <c r="DE5" s="398"/>
      <c r="DF5" s="398"/>
      <c r="DG5" s="398"/>
      <c r="DH5" s="398"/>
      <c r="DI5" s="398"/>
      <c r="DJ5" s="398"/>
      <c r="DK5" s="398"/>
      <c r="DL5" s="398"/>
      <c r="DM5" s="398"/>
      <c r="DN5" s="398"/>
      <c r="DO5" s="398"/>
      <c r="DP5" s="398"/>
      <c r="DQ5" s="398"/>
      <c r="DR5" s="398"/>
      <c r="DS5" s="398"/>
      <c r="DT5" s="398"/>
      <c r="DU5" s="398"/>
      <c r="DV5" s="398"/>
      <c r="DW5" s="398"/>
      <c r="DX5" s="398"/>
      <c r="DY5" s="398"/>
      <c r="DZ5" s="398"/>
      <c r="EA5" s="398"/>
      <c r="EB5" s="398"/>
      <c r="EC5" s="398"/>
      <c r="ED5" s="398"/>
      <c r="EE5" s="398"/>
      <c r="EF5" s="398"/>
      <c r="EG5" s="398"/>
      <c r="EH5" s="398"/>
      <c r="EI5" s="398"/>
      <c r="EJ5" s="398"/>
      <c r="EK5" s="398"/>
      <c r="EL5" s="398"/>
      <c r="EM5" s="398"/>
      <c r="EN5" s="398"/>
      <c r="EO5" s="398"/>
      <c r="EP5" s="398"/>
      <c r="EQ5" s="398"/>
      <c r="ER5" s="398"/>
      <c r="ES5" s="398"/>
      <c r="ET5" s="398"/>
      <c r="EU5" s="398"/>
      <c r="EV5" s="398"/>
      <c r="EW5" s="398"/>
      <c r="EX5" s="398"/>
      <c r="EY5" s="398"/>
      <c r="EZ5" s="398"/>
      <c r="FA5" s="398"/>
      <c r="FB5" s="398"/>
      <c r="FC5" s="398"/>
      <c r="FD5" s="398"/>
      <c r="FE5" s="398"/>
      <c r="FF5" s="398"/>
      <c r="FG5" s="398"/>
      <c r="FH5" s="398"/>
      <c r="FI5" s="398"/>
      <c r="FJ5" s="398"/>
      <c r="FK5" s="398"/>
      <c r="FL5" s="398"/>
      <c r="FM5" s="398"/>
      <c r="FN5" s="398"/>
      <c r="FO5" s="398"/>
      <c r="FP5" s="398"/>
      <c r="FQ5" s="398"/>
      <c r="FR5" s="398"/>
      <c r="FS5" s="398"/>
      <c r="FT5" s="398"/>
      <c r="FU5" s="398"/>
      <c r="FV5" s="398"/>
      <c r="FW5" s="398"/>
      <c r="FX5" s="398"/>
      <c r="FY5" s="398"/>
      <c r="FZ5" s="398"/>
      <c r="GA5" s="398"/>
      <c r="GB5" s="398"/>
      <c r="GC5" s="398"/>
      <c r="GD5" s="398"/>
      <c r="GE5" s="398"/>
      <c r="GF5" s="398"/>
      <c r="GG5" s="398"/>
      <c r="GH5" s="398"/>
      <c r="GI5" s="398"/>
      <c r="GJ5" s="398"/>
      <c r="GK5" s="398"/>
      <c r="GL5" s="398"/>
      <c r="GM5" s="398"/>
      <c r="GN5" s="398"/>
      <c r="GO5" s="398"/>
      <c r="GP5" s="398"/>
      <c r="GQ5" s="398"/>
      <c r="GR5" s="398"/>
      <c r="GS5" s="398"/>
      <c r="GT5" s="398"/>
      <c r="GU5" s="398"/>
      <c r="GV5" s="398"/>
      <c r="GW5" s="398"/>
      <c r="GX5" s="398"/>
      <c r="GY5" s="398"/>
      <c r="GZ5" s="398"/>
      <c r="HA5" s="398"/>
      <c r="HB5" s="398"/>
      <c r="HC5" s="398"/>
      <c r="HD5" s="398"/>
      <c r="HE5" s="398"/>
      <c r="HF5" s="398"/>
      <c r="HG5" s="398"/>
      <c r="HH5" s="398"/>
      <c r="HI5" s="398"/>
      <c r="HJ5" s="398"/>
      <c r="HK5" s="398"/>
      <c r="HL5" s="398"/>
      <c r="HM5" s="398"/>
      <c r="HN5" s="398"/>
      <c r="HO5" s="398"/>
      <c r="HP5" s="398"/>
      <c r="HQ5" s="398"/>
      <c r="HR5" s="398"/>
      <c r="HS5" s="398"/>
      <c r="HT5" s="398"/>
      <c r="HU5" s="398"/>
      <c r="HV5" s="398"/>
      <c r="HW5" s="398"/>
      <c r="HX5" s="398"/>
      <c r="HY5" s="398"/>
      <c r="HZ5" s="398"/>
      <c r="IA5" s="398"/>
      <c r="IB5" s="398"/>
      <c r="IC5" s="398"/>
      <c r="ID5" s="398"/>
      <c r="IE5" s="398"/>
      <c r="IF5" s="398"/>
      <c r="IG5" s="398"/>
      <c r="IH5" s="398"/>
      <c r="II5" s="398"/>
      <c r="IJ5" s="398"/>
      <c r="IK5" s="398"/>
      <c r="IL5" s="398"/>
      <c r="IM5" s="398"/>
      <c r="IN5" s="398"/>
      <c r="IO5" s="398"/>
      <c r="IP5" s="398"/>
      <c r="IQ5" s="398"/>
      <c r="IR5" s="398"/>
      <c r="IS5" s="398"/>
      <c r="IT5" s="398"/>
      <c r="IU5" s="398"/>
      <c r="IV5" s="398"/>
      <c r="IW5" s="398"/>
      <c r="IX5" s="398"/>
      <c r="IY5" s="398"/>
      <c r="IZ5" s="398"/>
      <c r="JA5" s="398"/>
      <c r="JB5" s="398"/>
      <c r="JC5" s="398"/>
      <c r="JD5" s="398"/>
      <c r="JE5" s="398"/>
      <c r="JF5" s="398"/>
      <c r="JG5" s="398"/>
      <c r="JH5" s="398"/>
      <c r="JI5" s="398"/>
      <c r="JJ5" s="398"/>
      <c r="JK5" s="398"/>
      <c r="JL5" s="398"/>
      <c r="JM5" s="398"/>
      <c r="JN5" s="398"/>
      <c r="JO5" s="398"/>
      <c r="JP5" s="398"/>
      <c r="JQ5" s="398"/>
      <c r="JR5" s="398"/>
      <c r="JS5" s="398"/>
      <c r="JT5" s="398"/>
      <c r="JU5" s="398"/>
      <c r="JV5" s="398"/>
      <c r="JW5" s="398"/>
      <c r="JX5" s="398"/>
      <c r="JY5" s="398"/>
      <c r="JZ5" s="398"/>
      <c r="KA5" s="398"/>
      <c r="KB5" s="398"/>
      <c r="KC5" s="398"/>
      <c r="KD5" s="398"/>
      <c r="KE5" s="398"/>
      <c r="KF5" s="398"/>
      <c r="KG5" s="398"/>
      <c r="KH5" s="398"/>
      <c r="KI5" s="398"/>
      <c r="KJ5" s="398"/>
      <c r="KK5" s="398"/>
      <c r="KL5" s="398"/>
      <c r="KM5" s="398"/>
    </row>
    <row r="6" spans="1:299" s="400" customFormat="1" x14ac:dyDescent="0.2">
      <c r="A6" s="63" t="s">
        <v>3</v>
      </c>
      <c r="B6" s="63"/>
      <c r="C6" s="26"/>
      <c r="D6" s="48"/>
      <c r="E6" s="26"/>
      <c r="F6" s="26"/>
      <c r="G6" s="26"/>
      <c r="H6" s="26"/>
      <c r="I6" s="26"/>
      <c r="J6" s="48"/>
      <c r="K6" s="26"/>
      <c r="L6" s="26"/>
      <c r="M6" s="26"/>
      <c r="N6" s="26"/>
      <c r="O6" s="26"/>
      <c r="P6" s="48"/>
      <c r="Q6" s="26"/>
      <c r="R6" s="26"/>
      <c r="S6" s="26"/>
      <c r="T6" s="26"/>
      <c r="U6" s="26"/>
      <c r="V6" s="48"/>
      <c r="W6" s="26"/>
      <c r="X6" s="26"/>
      <c r="Y6" s="26"/>
      <c r="Z6" s="53"/>
      <c r="AA6" s="54"/>
      <c r="AB6" s="48"/>
      <c r="AC6" s="54"/>
      <c r="AD6" s="54"/>
      <c r="AE6" s="156"/>
      <c r="AF6" s="25"/>
      <c r="AG6" s="26"/>
      <c r="AH6" s="48"/>
      <c r="AI6" s="26"/>
      <c r="AJ6" s="26"/>
      <c r="AK6" s="32"/>
      <c r="AL6" s="25"/>
      <c r="AM6" s="26"/>
      <c r="AN6" s="48"/>
      <c r="AO6" s="26"/>
      <c r="AP6" s="26"/>
      <c r="AQ6" s="32"/>
      <c r="AR6" s="25"/>
      <c r="AS6" s="26"/>
      <c r="AT6" s="48"/>
      <c r="AU6" s="26"/>
      <c r="AV6" s="26"/>
      <c r="AW6" s="32"/>
      <c r="AX6" s="25"/>
      <c r="AY6" s="26"/>
      <c r="AZ6" s="48"/>
      <c r="BA6" s="26"/>
      <c r="BB6" s="26"/>
      <c r="BC6" s="32"/>
      <c r="BD6" s="25"/>
      <c r="BE6" s="26"/>
      <c r="BF6" s="48"/>
      <c r="BG6" s="26"/>
      <c r="BH6" s="26"/>
      <c r="BI6" s="32"/>
      <c r="BJ6" s="25"/>
      <c r="BK6" s="26"/>
      <c r="BL6" s="48"/>
      <c r="BM6" s="26"/>
      <c r="BN6" s="26"/>
      <c r="BO6" s="32"/>
      <c r="BP6" s="25"/>
      <c r="BQ6" s="26"/>
      <c r="BR6" s="48"/>
      <c r="BS6" s="26"/>
      <c r="BT6" s="26"/>
      <c r="BU6" s="32"/>
      <c r="BV6" s="53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399"/>
      <c r="CW6" s="399"/>
      <c r="CX6" s="399"/>
      <c r="CY6" s="399"/>
      <c r="CZ6" s="399"/>
      <c r="DA6" s="399"/>
      <c r="DB6" s="399"/>
      <c r="DC6" s="399"/>
      <c r="DD6" s="399"/>
      <c r="DE6" s="399"/>
      <c r="DF6" s="399"/>
      <c r="DG6" s="399"/>
      <c r="DH6" s="399"/>
    </row>
    <row r="7" spans="1:299" s="400" customFormat="1" x14ac:dyDescent="0.2">
      <c r="A7" s="63" t="s">
        <v>7</v>
      </c>
      <c r="B7" s="26"/>
      <c r="C7" s="26"/>
      <c r="D7" s="48"/>
      <c r="E7" s="26"/>
      <c r="F7" s="26"/>
      <c r="G7" s="26"/>
      <c r="H7" s="26"/>
      <c r="I7" s="26"/>
      <c r="J7" s="48"/>
      <c r="K7" s="26"/>
      <c r="L7" s="26"/>
      <c r="M7" s="26"/>
      <c r="N7" s="26"/>
      <c r="O7" s="26"/>
      <c r="P7" s="48"/>
      <c r="Q7" s="26"/>
      <c r="R7" s="26"/>
      <c r="S7" s="26"/>
      <c r="T7" s="26"/>
      <c r="U7" s="26"/>
      <c r="V7" s="48"/>
      <c r="W7" s="26"/>
      <c r="X7" s="26"/>
      <c r="Y7" s="26"/>
      <c r="Z7" s="53"/>
      <c r="AA7" s="54"/>
      <c r="AB7" s="48"/>
      <c r="AC7" s="54"/>
      <c r="AD7" s="54"/>
      <c r="AE7" s="156"/>
      <c r="AF7" s="25"/>
      <c r="AG7" s="26"/>
      <c r="AH7" s="48"/>
      <c r="AI7" s="26"/>
      <c r="AJ7" s="26"/>
      <c r="AK7" s="32"/>
      <c r="AL7" s="25"/>
      <c r="AM7" s="26"/>
      <c r="AN7" s="48"/>
      <c r="AO7" s="26"/>
      <c r="AP7" s="26"/>
      <c r="AQ7" s="32"/>
      <c r="AR7" s="25"/>
      <c r="AS7" s="26"/>
      <c r="AT7" s="48"/>
      <c r="AU7" s="26"/>
      <c r="AV7" s="26"/>
      <c r="AW7" s="32"/>
      <c r="AX7" s="25"/>
      <c r="AY7" s="26"/>
      <c r="AZ7" s="48"/>
      <c r="BA7" s="26"/>
      <c r="BB7" s="26"/>
      <c r="BC7" s="32"/>
      <c r="BD7" s="25"/>
      <c r="BE7" s="26"/>
      <c r="BF7" s="48"/>
      <c r="BG7" s="26"/>
      <c r="BH7" s="26"/>
      <c r="BI7" s="32"/>
      <c r="BJ7" s="25"/>
      <c r="BK7" s="26"/>
      <c r="BL7" s="48"/>
      <c r="BM7" s="26"/>
      <c r="BN7" s="26"/>
      <c r="BO7" s="32"/>
      <c r="BP7" s="25"/>
      <c r="BQ7" s="26"/>
      <c r="BR7" s="48"/>
      <c r="BS7" s="26"/>
      <c r="BT7" s="26"/>
      <c r="BU7" s="32"/>
      <c r="BV7" s="53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399"/>
      <c r="CW7" s="399"/>
      <c r="CX7" s="399"/>
      <c r="CY7" s="399"/>
      <c r="CZ7" s="399"/>
      <c r="DA7" s="399"/>
      <c r="DB7" s="399"/>
      <c r="DC7" s="399"/>
      <c r="DD7" s="399"/>
      <c r="DE7" s="399"/>
      <c r="DF7" s="399"/>
      <c r="DG7" s="399"/>
      <c r="DH7" s="399"/>
    </row>
    <row r="8" spans="1:299" s="400" customFormat="1" x14ac:dyDescent="0.2">
      <c r="A8" s="63" t="s">
        <v>5</v>
      </c>
      <c r="B8" s="26"/>
      <c r="C8" s="26"/>
      <c r="D8" s="48"/>
      <c r="E8" s="26"/>
      <c r="F8" s="26"/>
      <c r="G8" s="54"/>
      <c r="H8" s="26"/>
      <c r="I8" s="26"/>
      <c r="J8" s="48"/>
      <c r="K8" s="26"/>
      <c r="L8" s="26"/>
      <c r="M8" s="54"/>
      <c r="N8" s="26"/>
      <c r="O8" s="26"/>
      <c r="P8" s="48"/>
      <c r="Q8" s="26"/>
      <c r="R8" s="26"/>
      <c r="S8" s="54"/>
      <c r="T8" s="26"/>
      <c r="U8" s="26"/>
      <c r="V8" s="48"/>
      <c r="W8" s="26"/>
      <c r="X8" s="26"/>
      <c r="Y8" s="54"/>
      <c r="Z8" s="53"/>
      <c r="AA8" s="54"/>
      <c r="AB8" s="48"/>
      <c r="AC8" s="54"/>
      <c r="AD8" s="54"/>
      <c r="AE8" s="156"/>
      <c r="AF8" s="25"/>
      <c r="AG8" s="26"/>
      <c r="AH8" s="48"/>
      <c r="AI8" s="26"/>
      <c r="AJ8" s="26"/>
      <c r="AK8" s="156"/>
      <c r="AL8" s="25"/>
      <c r="AM8" s="26"/>
      <c r="AN8" s="48"/>
      <c r="AO8" s="26"/>
      <c r="AP8" s="26"/>
      <c r="AQ8" s="156"/>
      <c r="AR8" s="25"/>
      <c r="AS8" s="26"/>
      <c r="AT8" s="48"/>
      <c r="AU8" s="26"/>
      <c r="AV8" s="26"/>
      <c r="AW8" s="156"/>
      <c r="AX8" s="25"/>
      <c r="AY8" s="26"/>
      <c r="AZ8" s="48"/>
      <c r="BA8" s="26"/>
      <c r="BB8" s="26"/>
      <c r="BC8" s="156"/>
      <c r="BD8" s="25"/>
      <c r="BE8" s="26"/>
      <c r="BF8" s="48"/>
      <c r="BG8" s="26"/>
      <c r="BH8" s="26"/>
      <c r="BI8" s="156"/>
      <c r="BJ8" s="25"/>
      <c r="BK8" s="26"/>
      <c r="BL8" s="48"/>
      <c r="BM8" s="26"/>
      <c r="BN8" s="26"/>
      <c r="BO8" s="156"/>
      <c r="BP8" s="25"/>
      <c r="BQ8" s="26"/>
      <c r="BR8" s="48"/>
      <c r="BS8" s="26"/>
      <c r="BT8" s="26"/>
      <c r="BU8" s="156"/>
      <c r="BV8" s="53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399"/>
      <c r="CW8" s="399"/>
      <c r="CX8" s="399"/>
      <c r="CY8" s="399"/>
      <c r="CZ8" s="399"/>
      <c r="DA8" s="399"/>
      <c r="DB8" s="399"/>
      <c r="DC8" s="399"/>
      <c r="DD8" s="399"/>
      <c r="DE8" s="399"/>
      <c r="DF8" s="399"/>
      <c r="DG8" s="399"/>
      <c r="DH8" s="399"/>
    </row>
    <row r="9" spans="1:299" s="400" customFormat="1" x14ac:dyDescent="0.2">
      <c r="A9" s="64" t="s">
        <v>35</v>
      </c>
      <c r="B9" s="26"/>
      <c r="C9" s="26"/>
      <c r="D9" s="48"/>
      <c r="E9" s="26"/>
      <c r="F9" s="26"/>
      <c r="G9" s="54"/>
      <c r="H9" s="26"/>
      <c r="I9" s="26"/>
      <c r="J9" s="48"/>
      <c r="K9" s="26"/>
      <c r="L9" s="26"/>
      <c r="M9" s="54"/>
      <c r="N9" s="26"/>
      <c r="O9" s="26"/>
      <c r="P9" s="48"/>
      <c r="Q9" s="26"/>
      <c r="R9" s="26"/>
      <c r="S9" s="54"/>
      <c r="T9" s="26"/>
      <c r="U9" s="26"/>
      <c r="V9" s="48"/>
      <c r="W9" s="26"/>
      <c r="X9" s="26"/>
      <c r="Y9" s="54"/>
      <c r="Z9" s="53"/>
      <c r="AA9" s="54"/>
      <c r="AB9" s="48"/>
      <c r="AC9" s="54"/>
      <c r="AD9" s="54"/>
      <c r="AE9" s="156"/>
      <c r="AF9" s="25"/>
      <c r="AG9" s="26"/>
      <c r="AH9" s="48"/>
      <c r="AI9" s="26"/>
      <c r="AJ9" s="26"/>
      <c r="AK9" s="156"/>
      <c r="AL9" s="25"/>
      <c r="AM9" s="26"/>
      <c r="AN9" s="48"/>
      <c r="AO9" s="26"/>
      <c r="AP9" s="26"/>
      <c r="AQ9" s="156"/>
      <c r="AR9" s="25"/>
      <c r="AS9" s="26"/>
      <c r="AT9" s="48"/>
      <c r="AU9" s="26"/>
      <c r="AV9" s="26"/>
      <c r="AW9" s="156"/>
      <c r="AX9" s="25"/>
      <c r="AY9" s="26"/>
      <c r="AZ9" s="48"/>
      <c r="BA9" s="26"/>
      <c r="BB9" s="26"/>
      <c r="BC9" s="156"/>
      <c r="BD9" s="25"/>
      <c r="BE9" s="26"/>
      <c r="BF9" s="48"/>
      <c r="BG9" s="26"/>
      <c r="BH9" s="26"/>
      <c r="BI9" s="156"/>
      <c r="BJ9" s="25"/>
      <c r="BK9" s="26"/>
      <c r="BL9" s="48"/>
      <c r="BM9" s="26"/>
      <c r="BN9" s="26"/>
      <c r="BO9" s="156"/>
      <c r="BP9" s="25"/>
      <c r="BQ9" s="26"/>
      <c r="BR9" s="48"/>
      <c r="BS9" s="26"/>
      <c r="BT9" s="26"/>
      <c r="BU9" s="156"/>
      <c r="BV9" s="53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399"/>
      <c r="CW9" s="399"/>
      <c r="CX9" s="399"/>
      <c r="CY9" s="399"/>
      <c r="CZ9" s="399"/>
      <c r="DA9" s="399"/>
      <c r="DB9" s="399"/>
      <c r="DC9" s="399"/>
      <c r="DD9" s="399"/>
      <c r="DE9" s="399"/>
      <c r="DF9" s="399"/>
      <c r="DG9" s="399"/>
      <c r="DH9" s="399"/>
    </row>
    <row r="10" spans="1:299" s="332" customFormat="1" x14ac:dyDescent="0.2">
      <c r="A10" s="63" t="s">
        <v>2</v>
      </c>
      <c r="B10" s="26"/>
      <c r="C10" s="26"/>
      <c r="D10" s="48"/>
      <c r="E10" s="26"/>
      <c r="F10" s="26"/>
      <c r="G10" s="54"/>
      <c r="H10" s="26"/>
      <c r="I10" s="54"/>
      <c r="J10" s="48"/>
      <c r="K10" s="26"/>
      <c r="L10" s="26"/>
      <c r="M10" s="54"/>
      <c r="N10" s="26"/>
      <c r="O10" s="54"/>
      <c r="P10" s="48"/>
      <c r="Q10" s="26"/>
      <c r="R10" s="26"/>
      <c r="S10" s="54"/>
      <c r="T10" s="26"/>
      <c r="U10" s="54"/>
      <c r="V10" s="48"/>
      <c r="W10" s="26"/>
      <c r="X10" s="26"/>
      <c r="Y10" s="54"/>
      <c r="Z10" s="53"/>
      <c r="AA10" s="54"/>
      <c r="AB10" s="48"/>
      <c r="AC10" s="54"/>
      <c r="AD10" s="54"/>
      <c r="AE10" s="156"/>
      <c r="AF10" s="25"/>
      <c r="AG10" s="54"/>
      <c r="AH10" s="48"/>
      <c r="AI10" s="26"/>
      <c r="AJ10" s="26"/>
      <c r="AK10" s="156"/>
      <c r="AL10" s="25"/>
      <c r="AM10" s="54"/>
      <c r="AN10" s="48"/>
      <c r="AO10" s="26"/>
      <c r="AP10" s="26"/>
      <c r="AQ10" s="156"/>
      <c r="AR10" s="25"/>
      <c r="AS10" s="54"/>
      <c r="AT10" s="48"/>
      <c r="AU10" s="26"/>
      <c r="AV10" s="26"/>
      <c r="AW10" s="156"/>
      <c r="AX10" s="25"/>
      <c r="AY10" s="54"/>
      <c r="AZ10" s="48"/>
      <c r="BA10" s="26"/>
      <c r="BB10" s="26"/>
      <c r="BC10" s="156"/>
      <c r="BD10" s="25"/>
      <c r="BE10" s="54"/>
      <c r="BF10" s="48"/>
      <c r="BG10" s="26"/>
      <c r="BH10" s="26"/>
      <c r="BI10" s="156"/>
      <c r="BJ10" s="25"/>
      <c r="BK10" s="54"/>
      <c r="BL10" s="48"/>
      <c r="BM10" s="26"/>
      <c r="BN10" s="26"/>
      <c r="BO10" s="156"/>
      <c r="BP10" s="25"/>
      <c r="BQ10" s="54"/>
      <c r="BR10" s="48"/>
      <c r="BS10" s="26"/>
      <c r="BT10" s="26"/>
      <c r="BU10" s="156"/>
      <c r="BV10" s="53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388"/>
      <c r="CW10" s="388"/>
      <c r="CX10" s="388"/>
      <c r="CY10" s="388"/>
      <c r="CZ10" s="388"/>
      <c r="DA10" s="388"/>
      <c r="DB10" s="388"/>
      <c r="DC10" s="388"/>
      <c r="DD10" s="388"/>
      <c r="DE10" s="388"/>
      <c r="DF10" s="388"/>
      <c r="DG10" s="388"/>
      <c r="DH10" s="388"/>
    </row>
    <row r="11" spans="1:299" s="332" customFormat="1" x14ac:dyDescent="0.2">
      <c r="A11" s="63" t="s">
        <v>38</v>
      </c>
      <c r="B11" s="26"/>
      <c r="C11" s="26"/>
      <c r="D11" s="48"/>
      <c r="E11" s="26"/>
      <c r="F11" s="26"/>
      <c r="G11" s="54"/>
      <c r="H11" s="26"/>
      <c r="I11" s="54"/>
      <c r="J11" s="48"/>
      <c r="K11" s="26"/>
      <c r="L11" s="26"/>
      <c r="M11" s="54"/>
      <c r="N11" s="26"/>
      <c r="O11" s="54"/>
      <c r="P11" s="48"/>
      <c r="Q11" s="26"/>
      <c r="R11" s="26"/>
      <c r="S11" s="54"/>
      <c r="T11" s="26"/>
      <c r="U11" s="54"/>
      <c r="V11" s="48"/>
      <c r="W11" s="26"/>
      <c r="X11" s="26"/>
      <c r="Y11" s="54"/>
      <c r="Z11" s="53"/>
      <c r="AA11" s="54"/>
      <c r="AB11" s="48"/>
      <c r="AC11" s="54"/>
      <c r="AD11" s="54"/>
      <c r="AE11" s="156"/>
      <c r="AF11" s="25"/>
      <c r="AG11" s="54"/>
      <c r="AH11" s="48"/>
      <c r="AI11" s="26"/>
      <c r="AJ11" s="26"/>
      <c r="AK11" s="156"/>
      <c r="AL11" s="25"/>
      <c r="AM11" s="54"/>
      <c r="AN11" s="48"/>
      <c r="AO11" s="26"/>
      <c r="AP11" s="26"/>
      <c r="AQ11" s="156"/>
      <c r="AR11" s="25"/>
      <c r="AS11" s="54"/>
      <c r="AT11" s="48"/>
      <c r="AU11" s="26"/>
      <c r="AV11" s="26"/>
      <c r="AW11" s="156"/>
      <c r="AX11" s="25"/>
      <c r="AY11" s="54"/>
      <c r="AZ11" s="48"/>
      <c r="BA11" s="26"/>
      <c r="BB11" s="26"/>
      <c r="BC11" s="156"/>
      <c r="BD11" s="25"/>
      <c r="BE11" s="54"/>
      <c r="BF11" s="48"/>
      <c r="BG11" s="26"/>
      <c r="BH11" s="26"/>
      <c r="BI11" s="156"/>
      <c r="BJ11" s="25"/>
      <c r="BK11" s="54"/>
      <c r="BL11" s="48"/>
      <c r="BM11" s="26"/>
      <c r="BN11" s="26"/>
      <c r="BO11" s="156"/>
      <c r="BP11" s="25"/>
      <c r="BQ11" s="54"/>
      <c r="BR11" s="48"/>
      <c r="BS11" s="26"/>
      <c r="BT11" s="26"/>
      <c r="BU11" s="156"/>
      <c r="BV11" s="53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388"/>
      <c r="CW11" s="388"/>
      <c r="CX11" s="388"/>
      <c r="CY11" s="388"/>
      <c r="CZ11" s="388"/>
      <c r="DA11" s="388"/>
      <c r="DB11" s="388"/>
      <c r="DC11" s="388"/>
      <c r="DD11" s="388"/>
      <c r="DE11" s="388"/>
      <c r="DF11" s="388"/>
      <c r="DG11" s="388"/>
      <c r="DH11" s="388"/>
    </row>
    <row r="12" spans="1:299" x14ac:dyDescent="0.2">
      <c r="A12" s="63" t="s">
        <v>39</v>
      </c>
      <c r="B12" s="26"/>
      <c r="C12" s="61"/>
      <c r="D12" s="48"/>
      <c r="E12" s="54"/>
      <c r="F12" s="26"/>
      <c r="G12" s="54"/>
      <c r="H12" s="26"/>
      <c r="I12" s="54"/>
      <c r="J12" s="48"/>
      <c r="K12" s="54"/>
      <c r="L12" s="54"/>
      <c r="M12" s="54"/>
      <c r="N12" s="26"/>
      <c r="O12" s="54"/>
      <c r="P12" s="48"/>
      <c r="Q12" s="54"/>
      <c r="R12" s="54"/>
      <c r="S12" s="54"/>
      <c r="T12" s="26"/>
      <c r="U12" s="54"/>
      <c r="V12" s="48"/>
      <c r="W12" s="54"/>
      <c r="X12" s="54"/>
      <c r="Y12" s="54"/>
      <c r="Z12" s="53"/>
      <c r="AA12" s="54"/>
      <c r="AB12" s="48"/>
      <c r="AC12" s="54"/>
      <c r="AD12" s="54"/>
      <c r="AE12" s="156"/>
      <c r="AF12" s="25"/>
      <c r="AG12" s="54"/>
      <c r="AH12" s="48"/>
      <c r="AI12" s="54"/>
      <c r="AJ12" s="54"/>
      <c r="AK12" s="156"/>
      <c r="AL12" s="25"/>
      <c r="AM12" s="54"/>
      <c r="AN12" s="48"/>
      <c r="AO12" s="54"/>
      <c r="AP12" s="54"/>
      <c r="AQ12" s="156"/>
      <c r="AR12" s="25"/>
      <c r="AS12" s="54"/>
      <c r="AT12" s="48"/>
      <c r="AU12" s="54"/>
      <c r="AV12" s="54"/>
      <c r="AW12" s="156"/>
      <c r="AX12" s="25"/>
      <c r="AY12" s="54"/>
      <c r="AZ12" s="48"/>
      <c r="BA12" s="54"/>
      <c r="BB12" s="54"/>
      <c r="BC12" s="156"/>
      <c r="BD12" s="25"/>
      <c r="BE12" s="54"/>
      <c r="BF12" s="48"/>
      <c r="BG12" s="54"/>
      <c r="BH12" s="54"/>
      <c r="BI12" s="156"/>
      <c r="BJ12" s="25"/>
      <c r="BK12" s="54"/>
      <c r="BL12" s="48"/>
      <c r="BM12" s="54"/>
      <c r="BN12" s="54"/>
      <c r="BO12" s="156"/>
      <c r="BP12" s="25"/>
      <c r="BQ12" s="54"/>
      <c r="BR12" s="48"/>
      <c r="BS12" s="54"/>
      <c r="BT12" s="54"/>
      <c r="BU12" s="156"/>
      <c r="BV12" s="53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</row>
    <row r="13" spans="1:299" x14ac:dyDescent="0.2">
      <c r="A13" s="63" t="s">
        <v>25</v>
      </c>
      <c r="B13" s="26"/>
      <c r="C13" s="26"/>
      <c r="D13" s="48"/>
      <c r="E13" s="26"/>
      <c r="F13" s="54"/>
      <c r="G13" s="54"/>
      <c r="H13" s="54"/>
      <c r="I13" s="54"/>
      <c r="J13" s="48"/>
      <c r="K13" s="26"/>
      <c r="L13" s="54"/>
      <c r="M13" s="54"/>
      <c r="N13" s="54"/>
      <c r="O13" s="54"/>
      <c r="P13" s="48"/>
      <c r="Q13" s="26"/>
      <c r="R13" s="54"/>
      <c r="S13" s="54"/>
      <c r="T13" s="54"/>
      <c r="U13" s="54"/>
      <c r="V13" s="48"/>
      <c r="W13" s="26"/>
      <c r="X13" s="54"/>
      <c r="Y13" s="54"/>
      <c r="Z13" s="53"/>
      <c r="AA13" s="54"/>
      <c r="AB13" s="48"/>
      <c r="AC13" s="54"/>
      <c r="AD13" s="54"/>
      <c r="AE13" s="156"/>
      <c r="AF13" s="53"/>
      <c r="AG13" s="54"/>
      <c r="AH13" s="48"/>
      <c r="AI13" s="26"/>
      <c r="AJ13" s="54"/>
      <c r="AK13" s="156"/>
      <c r="AL13" s="53"/>
      <c r="AM13" s="54"/>
      <c r="AN13" s="48"/>
      <c r="AO13" s="26"/>
      <c r="AP13" s="54"/>
      <c r="AQ13" s="156"/>
      <c r="AR13" s="53"/>
      <c r="AS13" s="54"/>
      <c r="AT13" s="48"/>
      <c r="AU13" s="26"/>
      <c r="AV13" s="54"/>
      <c r="AW13" s="156"/>
      <c r="AX13" s="53"/>
      <c r="AY13" s="54"/>
      <c r="AZ13" s="48"/>
      <c r="BA13" s="26"/>
      <c r="BB13" s="54"/>
      <c r="BC13" s="156"/>
      <c r="BD13" s="53"/>
      <c r="BE13" s="54"/>
      <c r="BF13" s="48"/>
      <c r="BG13" s="26"/>
      <c r="BH13" s="54"/>
      <c r="BI13" s="156"/>
      <c r="BJ13" s="53"/>
      <c r="BK13" s="54"/>
      <c r="BL13" s="48"/>
      <c r="BM13" s="26"/>
      <c r="BN13" s="54"/>
      <c r="BO13" s="156"/>
      <c r="BP13" s="53"/>
      <c r="BQ13" s="54"/>
      <c r="BR13" s="48"/>
      <c r="BS13" s="26"/>
      <c r="BT13" s="54"/>
      <c r="BU13" s="156"/>
      <c r="BV13" s="53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</row>
    <row r="14" spans="1:299" s="332" customFormat="1" x14ac:dyDescent="0.2">
      <c r="A14" s="63" t="s">
        <v>26</v>
      </c>
      <c r="B14" s="26"/>
      <c r="C14" s="54"/>
      <c r="D14" s="48"/>
      <c r="E14" s="26"/>
      <c r="F14" s="54"/>
      <c r="G14" s="54"/>
      <c r="H14" s="54"/>
      <c r="I14" s="54"/>
      <c r="J14" s="48"/>
      <c r="K14" s="26"/>
      <c r="L14" s="54"/>
      <c r="M14" s="54"/>
      <c r="N14" s="54"/>
      <c r="O14" s="54"/>
      <c r="P14" s="48"/>
      <c r="Q14" s="26"/>
      <c r="R14" s="54"/>
      <c r="S14" s="54"/>
      <c r="T14" s="54"/>
      <c r="U14" s="54"/>
      <c r="V14" s="48"/>
      <c r="W14" s="26"/>
      <c r="X14" s="54"/>
      <c r="Y14" s="54"/>
      <c r="Z14" s="53"/>
      <c r="AA14" s="54"/>
      <c r="AB14" s="48"/>
      <c r="AC14" s="54"/>
      <c r="AD14" s="54"/>
      <c r="AE14" s="156"/>
      <c r="AF14" s="53"/>
      <c r="AG14" s="54"/>
      <c r="AH14" s="48"/>
      <c r="AI14" s="26"/>
      <c r="AJ14" s="54"/>
      <c r="AK14" s="156"/>
      <c r="AL14" s="53"/>
      <c r="AM14" s="54"/>
      <c r="AN14" s="48"/>
      <c r="AO14" s="26"/>
      <c r="AP14" s="54"/>
      <c r="AQ14" s="156"/>
      <c r="AR14" s="53"/>
      <c r="AS14" s="54"/>
      <c r="AT14" s="48"/>
      <c r="AU14" s="26"/>
      <c r="AV14" s="54"/>
      <c r="AW14" s="156"/>
      <c r="AX14" s="53"/>
      <c r="AY14" s="54"/>
      <c r="AZ14" s="48"/>
      <c r="BA14" s="26"/>
      <c r="BB14" s="54"/>
      <c r="BC14" s="156"/>
      <c r="BD14" s="53"/>
      <c r="BE14" s="54"/>
      <c r="BF14" s="48"/>
      <c r="BG14" s="26"/>
      <c r="BH14" s="54"/>
      <c r="BI14" s="156"/>
      <c r="BJ14" s="53"/>
      <c r="BK14" s="54"/>
      <c r="BL14" s="48"/>
      <c r="BM14" s="26"/>
      <c r="BN14" s="54"/>
      <c r="BO14" s="156"/>
      <c r="BP14" s="53"/>
      <c r="BQ14" s="54"/>
      <c r="BR14" s="48"/>
      <c r="BS14" s="26"/>
      <c r="BT14" s="54"/>
      <c r="BU14" s="156"/>
      <c r="BV14" s="53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388"/>
      <c r="CW14" s="388"/>
      <c r="CX14" s="388"/>
      <c r="CY14" s="388"/>
      <c r="CZ14" s="388"/>
      <c r="DA14" s="388"/>
      <c r="DB14" s="388"/>
      <c r="DC14" s="388"/>
      <c r="DD14" s="388"/>
      <c r="DE14" s="388"/>
      <c r="DF14" s="388"/>
      <c r="DG14" s="388"/>
      <c r="DH14" s="388"/>
    </row>
    <row r="15" spans="1:299" s="332" customFormat="1" x14ac:dyDescent="0.2">
      <c r="A15" s="175" t="s">
        <v>49</v>
      </c>
      <c r="B15" s="26"/>
      <c r="C15" s="61"/>
      <c r="D15" s="401"/>
      <c r="E15" s="54"/>
      <c r="F15" s="54"/>
      <c r="G15" s="54"/>
      <c r="H15" s="26"/>
      <c r="I15" s="26"/>
      <c r="J15" s="401"/>
      <c r="K15" s="54"/>
      <c r="L15" s="299"/>
      <c r="M15" s="54"/>
      <c r="N15" s="26"/>
      <c r="O15" s="26"/>
      <c r="P15" s="401"/>
      <c r="Q15" s="54"/>
      <c r="R15" s="299"/>
      <c r="S15" s="299"/>
      <c r="T15" s="26"/>
      <c r="U15" s="26"/>
      <c r="V15" s="401"/>
      <c r="W15" s="54"/>
      <c r="X15" s="299"/>
      <c r="Y15" s="299"/>
      <c r="Z15" s="53"/>
      <c r="AA15" s="54"/>
      <c r="AB15" s="401"/>
      <c r="AC15" s="54"/>
      <c r="AD15" s="299"/>
      <c r="AE15" s="156"/>
      <c r="AF15" s="25"/>
      <c r="AG15" s="26"/>
      <c r="AH15" s="401"/>
      <c r="AI15" s="54"/>
      <c r="AJ15" s="299"/>
      <c r="AK15" s="156"/>
      <c r="AL15" s="25"/>
      <c r="AM15" s="26"/>
      <c r="AN15" s="401"/>
      <c r="AO15" s="54"/>
      <c r="AP15" s="299"/>
      <c r="AQ15" s="156"/>
      <c r="AR15" s="25"/>
      <c r="AS15" s="26"/>
      <c r="AT15" s="401"/>
      <c r="AU15" s="54"/>
      <c r="AV15" s="299"/>
      <c r="AW15" s="156"/>
      <c r="AX15" s="25"/>
      <c r="AY15" s="26"/>
      <c r="AZ15" s="401"/>
      <c r="BA15" s="54"/>
      <c r="BB15" s="299"/>
      <c r="BC15" s="156"/>
      <c r="BD15" s="25"/>
      <c r="BE15" s="26"/>
      <c r="BF15" s="401"/>
      <c r="BG15" s="54"/>
      <c r="BH15" s="299"/>
      <c r="BI15" s="156"/>
      <c r="BJ15" s="25"/>
      <c r="BK15" s="26"/>
      <c r="BL15" s="401"/>
      <c r="BM15" s="54"/>
      <c r="BN15" s="299"/>
      <c r="BO15" s="156"/>
      <c r="BP15" s="25"/>
      <c r="BQ15" s="26"/>
      <c r="BR15" s="401"/>
      <c r="BS15" s="54"/>
      <c r="BT15" s="299"/>
      <c r="BU15" s="156"/>
      <c r="BV15" s="53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388"/>
      <c r="CW15" s="388"/>
      <c r="CX15" s="388"/>
      <c r="CY15" s="388"/>
      <c r="CZ15" s="388"/>
      <c r="DA15" s="388"/>
      <c r="DB15" s="388"/>
      <c r="DC15" s="388"/>
      <c r="DD15" s="388"/>
      <c r="DE15" s="388"/>
      <c r="DF15" s="388"/>
      <c r="DG15" s="388"/>
      <c r="DH15" s="388"/>
    </row>
    <row r="16" spans="1:299" s="332" customFormat="1" ht="13.5" thickBot="1" x14ac:dyDescent="0.25">
      <c r="A16" s="63"/>
      <c r="B16" s="402">
        <f>(B6-B7-B8-B9-B10-B11-B12-B13-B14-B15)+D$16*0.5</f>
        <v>0</v>
      </c>
      <c r="C16" s="402">
        <f>(C6-C7-C8-C9-C10-C11-C12-C13-C14-C15)+D$16*0.5</f>
        <v>0</v>
      </c>
      <c r="D16" s="402">
        <f>D6-D7-D8-D9-D10-D11-D12-D13-D14-D15</f>
        <v>0</v>
      </c>
      <c r="E16" s="402">
        <f>E6-E7-E8-E9-E10-E11-E12-E13-E14-E15</f>
        <v>0</v>
      </c>
      <c r="F16" s="402">
        <f>F6-F7-F8-F9-F10-F11-F12-F13-F14-F15</f>
        <v>0</v>
      </c>
      <c r="G16" s="402">
        <f>G6-G7-G8-G9-G10-G11-G12-G13-G14-G15</f>
        <v>0</v>
      </c>
      <c r="H16" s="402">
        <f>(H6-H7-H8-H9-H10-H11-H12-H13-H14-H15)+J$16*0.5</f>
        <v>0</v>
      </c>
      <c r="I16" s="402">
        <f>(I6-I7-I8-I9-I10-I11-I12-I13-I14-I15)+J$16*0.5</f>
        <v>0</v>
      </c>
      <c r="J16" s="402">
        <f>J6-J7-J8-J9-J10-J11-J12-J13-J14-J15</f>
        <v>0</v>
      </c>
      <c r="K16" s="402">
        <f>K6-K7-K8-K9-K10-K11-K12-K13-K14-K15</f>
        <v>0</v>
      </c>
      <c r="L16" s="402">
        <f>L6-L7-L8-L9-L10-L11-L12-L13-L14-L15</f>
        <v>0</v>
      </c>
      <c r="M16" s="402">
        <f>M6-M7-M8-M9-M10-M11-M12-M13-M14-M15</f>
        <v>0</v>
      </c>
      <c r="N16" s="402">
        <f>(N6-N7-N8-N9-N10-N11-N12-N13-N14-N15)+P$16*0.5</f>
        <v>0</v>
      </c>
      <c r="O16" s="402">
        <f>(O6-O7-O8-O9-O10-O11-O12-O13-O14-O15)+P$16*0.5</f>
        <v>0</v>
      </c>
      <c r="P16" s="402">
        <f>P6-P7-P8-P9-P10-P11-P12-P13-P14-P15</f>
        <v>0</v>
      </c>
      <c r="Q16" s="402">
        <f>Q6-Q7-Q8-Q9-Q10-Q11-Q12-Q13-Q14-Q15</f>
        <v>0</v>
      </c>
      <c r="R16" s="402">
        <f>R6-R7-R8-R9-R10-R11-R12-R13-R14-R15</f>
        <v>0</v>
      </c>
      <c r="S16" s="402">
        <f>S6-S7-S8-S9-S10-S11-S12-S13-S14-S15</f>
        <v>0</v>
      </c>
      <c r="T16" s="402">
        <f>(T6-T7-T8-T9-T10-T11-T12-T13-T14-T15)+V$16*0.5</f>
        <v>0</v>
      </c>
      <c r="U16" s="402">
        <f>(U6-U7-U8-U9-U10-U11-U12-U13-U14-U15)+V$16*0.5</f>
        <v>0</v>
      </c>
      <c r="V16" s="402">
        <f>V6-V7-V8-V9-V10-V11-V12-V13-V14-V15</f>
        <v>0</v>
      </c>
      <c r="W16" s="402">
        <f>W6-W7-W8-W9-W10-W11-W12-W13-W14-W15</f>
        <v>0</v>
      </c>
      <c r="X16" s="402">
        <f>X6-X7-X8-X9-X10-X11-X12-X13-X14-X15</f>
        <v>0</v>
      </c>
      <c r="Y16" s="402">
        <f>Y6-Y7-Y8-Y9-Y10-Y11-Y12-Y13-Y14-Y15</f>
        <v>0</v>
      </c>
      <c r="Z16" s="402">
        <f>(Z6-Z7-Z8-Z9-Z10-Z11-Z12-Z13-Z14-Z15)+AB$16*0.5</f>
        <v>0</v>
      </c>
      <c r="AA16" s="402">
        <f>(AA6-AA7-AA8-AA9-AA10-AA11-AA12-AA13-AA14-AA15)+AB$16*0.5</f>
        <v>0</v>
      </c>
      <c r="AB16" s="402">
        <f>AB6-AB7-AB8-AB9-AB10-AB11-AB12-AB13-AB14-AB15</f>
        <v>0</v>
      </c>
      <c r="AC16" s="402">
        <f>AC6-AC7-AC8-AC9-AC10-AC11-AC12-AC13-AC14-AC15</f>
        <v>0</v>
      </c>
      <c r="AD16" s="402">
        <f>AD6-AD7-AD8-AD9-AD10-AD11-AD12-AD13-AD14-AD15</f>
        <v>0</v>
      </c>
      <c r="AE16" s="402">
        <f>AE6-AE7-AE8-AE9-AE10-AE11-AE12-AE13-AE14-AE15</f>
        <v>0</v>
      </c>
      <c r="AF16" s="402">
        <f>(AF6-AF7-AF8-AF9-AF10-AF11-AF12-AF13-AF14-AF15)+AH$16*0.5</f>
        <v>0</v>
      </c>
      <c r="AG16" s="402">
        <f>(AG6-AG7-AG8-AG9-AG10-AG11-AG12-AG13-AG14-AG15)+AH$16*0.5</f>
        <v>0</v>
      </c>
      <c r="AH16" s="402">
        <f>AH6-AH7-AH8-AH9-AH10-AH11-AH12-AH13-AH14-AH15</f>
        <v>0</v>
      </c>
      <c r="AI16" s="402">
        <f>AI6-AI7-AI8-AI9-AI10-AI11-AI12-AI13-AI14-AI15</f>
        <v>0</v>
      </c>
      <c r="AJ16" s="402">
        <f>AJ6-AJ7-AJ8-AJ9-AJ10-AJ11-AJ12-AJ13-AJ14-AJ15</f>
        <v>0</v>
      </c>
      <c r="AK16" s="402">
        <f>AK6-AK7-AK8-AK9-AK10-AK11-AK12-AK13-AK14-AK15</f>
        <v>0</v>
      </c>
      <c r="AL16" s="402">
        <f>(AL6-AL7-AL8-AL9-AL10-AL11-AL12-AL13-AL14-AL15)+AN$16*0.5</f>
        <v>0</v>
      </c>
      <c r="AM16" s="402">
        <f>(AM6-AM7-AM8-AM9-AM10-AM11-AM12-AM13-AM14-AM15)+AN$16*0.5</f>
        <v>0</v>
      </c>
      <c r="AN16" s="402">
        <f>AN6-AN7-AN8-AN9-AN10-AN11-AN12-AN13-AN14-AN15</f>
        <v>0</v>
      </c>
      <c r="AO16" s="402">
        <f>AO6-AO7-AO8-AO9-AO10-AO11-AO12-AO13-AO14-AO15</f>
        <v>0</v>
      </c>
      <c r="AP16" s="402">
        <f>AP6-AP7-AP8-AP9-AP10-AP11-AP12-AP13-AP14-AP15</f>
        <v>0</v>
      </c>
      <c r="AQ16" s="402">
        <f>AQ6-AQ7-AQ8-AQ9-AQ10-AQ11-AQ12-AQ13-AQ14-AQ15</f>
        <v>0</v>
      </c>
      <c r="AR16" s="402">
        <f>(AR6-AR7-AR8-AR9-AR10-AR11-AR12-AR13-AR14-AR15)+AT$16*0.5</f>
        <v>0</v>
      </c>
      <c r="AS16" s="402">
        <f>(AS6-AS7-AS8-AS9-AS10-AS11-AS12-AS13-AS14-AS15)+AT$16*0.5</f>
        <v>0</v>
      </c>
      <c r="AT16" s="402">
        <f>AT6-AT7-AT8-AT9-AT10-AT11-AT12-AT13-AT14-AT15</f>
        <v>0</v>
      </c>
      <c r="AU16" s="402">
        <f>AU6-AU7-AU8-AU9-AU10-AU11-AU12-AU13-AU14-AU15</f>
        <v>0</v>
      </c>
      <c r="AV16" s="402">
        <f>AV6-AV7-AV8-AV9-AV10-AV11-AV12-AV13-AV14-AV15</f>
        <v>0</v>
      </c>
      <c r="AW16" s="402">
        <f>AW6-AW7-AW8-AW9-AW10-AW11-AW12-AW13-AW14-AW15</f>
        <v>0</v>
      </c>
      <c r="AX16" s="402">
        <f>(AX6-AX7-AX8-AX9-AX10-AX11-AX12-AX13-AX14-AX15)+AZ$16*0.5</f>
        <v>0</v>
      </c>
      <c r="AY16" s="402">
        <f>(AY6-AY7-AY8-AY9-AY10-AY11-AY12-AY13-AY14-AY15)+AZ$16*0.5</f>
        <v>0</v>
      </c>
      <c r="AZ16" s="402">
        <f>AZ6-AZ7-AZ8-AZ9-AZ10-AZ11-AZ12-AZ13-AZ14-AZ15</f>
        <v>0</v>
      </c>
      <c r="BA16" s="402">
        <f>BA6-BA7-BA8-BA9-BA10-BA11-BA12-BA13-BA14-BA15</f>
        <v>0</v>
      </c>
      <c r="BB16" s="402">
        <f>BB6-BB7-BB8-BB9-BB10-BB11-BB12-BB13-BB14-BB15</f>
        <v>0</v>
      </c>
      <c r="BC16" s="402">
        <f>BC6-BC7-BC8-BC9-BC10-BC11-BC12-BC13-BC14-BC15</f>
        <v>0</v>
      </c>
      <c r="BD16" s="402">
        <f>(BD6-BD7-BD8-BD9-BD10-BD11-BD12-BD13-BD14-BD15)+BF$16*0.5</f>
        <v>0</v>
      </c>
      <c r="BE16" s="402">
        <f>(BE6-BE7-BE8-BE9-BE10-BE11-BE12-BE13-BE14-BE15)+BF$16*0.5</f>
        <v>0</v>
      </c>
      <c r="BF16" s="402">
        <f>BF6-BF7-BF8-BF9-BF10-BF11-BF12-BF13-BF14-BF15</f>
        <v>0</v>
      </c>
      <c r="BG16" s="402">
        <f>BG6-BG7-BG8-BG9-BG10-BG11-BG12-BG13-BG14-BG15</f>
        <v>0</v>
      </c>
      <c r="BH16" s="402">
        <f>BH6-BH7-BH8-BH9-BH10-BH11-BH12-BH13-BH14-BH15</f>
        <v>0</v>
      </c>
      <c r="BI16" s="402">
        <f>BI6-BI7-BI8-BI9-BI10-BI11-BI12-BI13-BI14-BI15</f>
        <v>0</v>
      </c>
      <c r="BJ16" s="402">
        <f>(BJ6-BJ7-BJ8-BJ9-BJ10-BJ11-BJ12-BJ13-BJ14-BJ15)+BL$16*0.5</f>
        <v>0</v>
      </c>
      <c r="BK16" s="402">
        <f>(BK6-BK7-BK8-BK9-BK10-BK11-BK12-BK13-BK14-BK15)+BL$16*0.5</f>
        <v>0</v>
      </c>
      <c r="BL16" s="402">
        <f>BL6-BL7-BL8-BL9-BL10-BL11-BL12-BL13-BL14-BL15</f>
        <v>0</v>
      </c>
      <c r="BM16" s="402">
        <f>BM6-BM7-BM8-BM9-BM10-BM11-BM12-BM13-BM14-BM15</f>
        <v>0</v>
      </c>
      <c r="BN16" s="402">
        <f>BN6-BN7-BN8-BN9-BN10-BN11-BN12-BN13-BN14-BN15</f>
        <v>0</v>
      </c>
      <c r="BO16" s="402">
        <f>BO6-BO7-BO8-BO9-BO10-BO11-BO12-BO13-BO14-BO15</f>
        <v>0</v>
      </c>
      <c r="BP16" s="402">
        <f>(BP6-BP7-BP8-BP9-BP10-BP11-BP12-BP13-BP14-BP15)+BR$16*0.5</f>
        <v>0</v>
      </c>
      <c r="BQ16" s="402">
        <f>(BQ6-BQ7-BQ8-BQ9-BQ10-BQ11-BQ12-BQ13-BQ14-BQ15)+BR$16*0.5</f>
        <v>0</v>
      </c>
      <c r="BR16" s="402">
        <f>BR6-BR7-BR8-BR9-BR10-BR11-BR12-BR13-BR14-BR15</f>
        <v>0</v>
      </c>
      <c r="BS16" s="402">
        <f>BS6-BS7-BS8-BS9-BS10-BS11-BS12-BS13-BS14-BS15</f>
        <v>0</v>
      </c>
      <c r="BT16" s="402">
        <f>BT6-BT7-BT8-BT9-BT10-BT11-BT12-BT13-BT14-BT15</f>
        <v>0</v>
      </c>
      <c r="BU16" s="402">
        <f>BU6-BU7-BU8-BU9-BU10-BU11-BU12-BU13-BU14-BU15</f>
        <v>0</v>
      </c>
      <c r="BV16" s="53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388"/>
      <c r="CW16" s="388"/>
      <c r="CX16" s="388"/>
      <c r="CY16" s="388"/>
      <c r="CZ16" s="388"/>
      <c r="DA16" s="388"/>
      <c r="DB16" s="388"/>
      <c r="DC16" s="388"/>
      <c r="DD16" s="388"/>
      <c r="DE16" s="388"/>
      <c r="DF16" s="388"/>
      <c r="DG16" s="388"/>
      <c r="DH16" s="388"/>
    </row>
    <row r="17" spans="1:112" s="332" customFormat="1" ht="13.5" thickTop="1" x14ac:dyDescent="0.2">
      <c r="A17" s="63"/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/>
      <c r="AZ17" s="403"/>
      <c r="BA17" s="403"/>
      <c r="BB17" s="403"/>
      <c r="BC17" s="403"/>
      <c r="BD17" s="403"/>
      <c r="BE17" s="403"/>
      <c r="BF17" s="403"/>
      <c r="BG17" s="403"/>
      <c r="BH17" s="403"/>
      <c r="BI17" s="403"/>
      <c r="BJ17" s="403"/>
      <c r="BK17" s="403"/>
      <c r="BL17" s="403"/>
      <c r="BM17" s="403"/>
      <c r="BN17" s="403"/>
      <c r="BO17" s="403"/>
      <c r="BP17" s="403"/>
      <c r="BQ17" s="403"/>
      <c r="BR17" s="403"/>
      <c r="BS17" s="403"/>
      <c r="BT17" s="403"/>
      <c r="BU17" s="403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388"/>
      <c r="CW17" s="388"/>
      <c r="CX17" s="388"/>
      <c r="CY17" s="388"/>
      <c r="CZ17" s="388"/>
      <c r="DA17" s="388"/>
      <c r="DB17" s="388"/>
      <c r="DC17" s="388"/>
      <c r="DD17" s="388"/>
      <c r="DE17" s="388"/>
      <c r="DF17" s="388"/>
      <c r="DG17" s="388"/>
      <c r="DH17" s="388"/>
    </row>
    <row r="18" spans="1:112" s="332" customFormat="1" x14ac:dyDescent="0.2">
      <c r="A18" s="63"/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/>
      <c r="AZ18" s="403"/>
      <c r="BA18" s="403"/>
      <c r="BB18" s="403"/>
      <c r="BC18" s="403"/>
      <c r="BD18" s="403"/>
      <c r="BE18" s="403"/>
      <c r="BF18" s="403"/>
      <c r="BG18" s="403"/>
      <c r="BH18" s="403"/>
      <c r="BI18" s="403"/>
      <c r="BJ18" s="403"/>
      <c r="BK18" s="403"/>
      <c r="BL18" s="403"/>
      <c r="BM18" s="403"/>
      <c r="BN18" s="403"/>
      <c r="BO18" s="403"/>
      <c r="BP18" s="403"/>
      <c r="BQ18" s="403"/>
      <c r="BR18" s="403"/>
      <c r="BS18" s="403"/>
      <c r="BT18" s="403"/>
      <c r="BU18" s="403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388"/>
      <c r="CW18" s="388"/>
      <c r="CX18" s="388"/>
      <c r="CY18" s="388"/>
      <c r="CZ18" s="388"/>
      <c r="DA18" s="388"/>
      <c r="DB18" s="388"/>
      <c r="DC18" s="388"/>
      <c r="DD18" s="388"/>
      <c r="DE18" s="388"/>
      <c r="DF18" s="388"/>
      <c r="DG18" s="388"/>
      <c r="DH18" s="388"/>
    </row>
    <row r="19" spans="1:112" s="332" customFormat="1" x14ac:dyDescent="0.2">
      <c r="A19" s="63"/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/>
      <c r="AZ19" s="403"/>
      <c r="BA19" s="403"/>
      <c r="BB19" s="403"/>
      <c r="BC19" s="403"/>
      <c r="BD19" s="403"/>
      <c r="BE19" s="403"/>
      <c r="BF19" s="403"/>
      <c r="BG19" s="403"/>
      <c r="BH19" s="403"/>
      <c r="BI19" s="403"/>
      <c r="BJ19" s="403"/>
      <c r="BK19" s="403"/>
      <c r="BL19" s="403"/>
      <c r="BM19" s="403"/>
      <c r="BN19" s="403"/>
      <c r="BO19" s="403"/>
      <c r="BP19" s="403"/>
      <c r="BQ19" s="403"/>
      <c r="BR19" s="403"/>
      <c r="BS19" s="403"/>
      <c r="BT19" s="403"/>
      <c r="BU19" s="403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388"/>
      <c r="CW19" s="388"/>
      <c r="CX19" s="388"/>
      <c r="CY19" s="388"/>
      <c r="CZ19" s="388"/>
      <c r="DA19" s="388"/>
      <c r="DB19" s="388"/>
      <c r="DC19" s="388"/>
      <c r="DD19" s="388"/>
      <c r="DE19" s="388"/>
      <c r="DF19" s="388"/>
      <c r="DG19" s="388"/>
      <c r="DH19" s="388"/>
    </row>
    <row r="20" spans="1:112" s="332" customFormat="1" x14ac:dyDescent="0.2">
      <c r="A20" s="63" t="s">
        <v>67</v>
      </c>
      <c r="B20" s="457" t="s">
        <v>13</v>
      </c>
      <c r="C20" s="457"/>
      <c r="D20" s="457"/>
      <c r="E20" s="457"/>
      <c r="F20" s="457"/>
      <c r="G20" s="460"/>
      <c r="H20" s="461" t="s">
        <v>14</v>
      </c>
      <c r="I20" s="458"/>
      <c r="J20" s="458"/>
      <c r="K20" s="458"/>
      <c r="L20" s="458"/>
      <c r="M20" s="459"/>
      <c r="N20" s="462" t="s">
        <v>15</v>
      </c>
      <c r="O20" s="457"/>
      <c r="P20" s="457"/>
      <c r="Q20" s="457"/>
      <c r="R20" s="457"/>
      <c r="S20" s="460"/>
      <c r="T20" s="458" t="s">
        <v>16</v>
      </c>
      <c r="U20" s="458"/>
      <c r="V20" s="458"/>
      <c r="W20" s="458"/>
      <c r="X20" s="458"/>
      <c r="Y20" s="458"/>
      <c r="Z20" s="457" t="s">
        <v>4</v>
      </c>
      <c r="AA20" s="457"/>
      <c r="AB20" s="457"/>
      <c r="AC20" s="457"/>
      <c r="AD20" s="457"/>
      <c r="AE20" s="457"/>
      <c r="AF20" s="458" t="s">
        <v>17</v>
      </c>
      <c r="AG20" s="458"/>
      <c r="AH20" s="458"/>
      <c r="AI20" s="458"/>
      <c r="AJ20" s="458"/>
      <c r="AK20" s="458"/>
      <c r="AL20" s="457" t="s">
        <v>18</v>
      </c>
      <c r="AM20" s="457"/>
      <c r="AN20" s="457"/>
      <c r="AO20" s="457"/>
      <c r="AP20" s="457"/>
      <c r="AQ20" s="457"/>
      <c r="AR20" s="458" t="s">
        <v>19</v>
      </c>
      <c r="AS20" s="458"/>
      <c r="AT20" s="458"/>
      <c r="AU20" s="458"/>
      <c r="AV20" s="458"/>
      <c r="AW20" s="458"/>
      <c r="AX20" s="457" t="s">
        <v>20</v>
      </c>
      <c r="AY20" s="457"/>
      <c r="AZ20" s="457"/>
      <c r="BA20" s="457"/>
      <c r="BB20" s="457"/>
      <c r="BC20" s="457"/>
      <c r="BD20" s="458" t="s">
        <v>21</v>
      </c>
      <c r="BE20" s="458"/>
      <c r="BF20" s="458"/>
      <c r="BG20" s="458"/>
      <c r="BH20" s="458"/>
      <c r="BI20" s="458"/>
      <c r="BJ20" s="457" t="s">
        <v>22</v>
      </c>
      <c r="BK20" s="457"/>
      <c r="BL20" s="457"/>
      <c r="BM20" s="457"/>
      <c r="BN20" s="457"/>
      <c r="BO20" s="457"/>
      <c r="BP20" s="458" t="s">
        <v>23</v>
      </c>
      <c r="BQ20" s="458"/>
      <c r="BR20" s="458"/>
      <c r="BS20" s="458"/>
      <c r="BT20" s="458"/>
      <c r="BU20" s="459"/>
      <c r="BV20" s="404"/>
      <c r="BW20" s="405"/>
      <c r="BX20" s="405"/>
      <c r="BY20" s="405"/>
      <c r="BZ20" s="405"/>
      <c r="CA20" s="405"/>
      <c r="CB20" s="405"/>
      <c r="CC20" s="405"/>
      <c r="CD20" s="405"/>
      <c r="CE20" s="405"/>
      <c r="CF20" s="405"/>
      <c r="CG20" s="405"/>
      <c r="CH20" s="405"/>
      <c r="CI20" s="405"/>
      <c r="CJ20" s="405"/>
      <c r="CK20" s="405"/>
      <c r="CL20" s="405"/>
      <c r="CM20" s="405"/>
      <c r="CN20" s="405"/>
      <c r="CO20" s="405"/>
      <c r="CP20" s="405"/>
      <c r="CQ20" s="405"/>
      <c r="CR20" s="405"/>
      <c r="CS20" s="405"/>
      <c r="CT20" s="405"/>
      <c r="CU20" s="405"/>
      <c r="CV20" s="388"/>
      <c r="CW20" s="388"/>
      <c r="CX20" s="388"/>
      <c r="CY20" s="388"/>
      <c r="CZ20" s="388"/>
      <c r="DA20" s="388"/>
      <c r="DB20" s="388"/>
      <c r="DC20" s="388"/>
      <c r="DD20" s="388"/>
      <c r="DE20" s="388"/>
      <c r="DF20" s="388"/>
      <c r="DG20" s="388"/>
      <c r="DH20" s="388"/>
    </row>
    <row r="21" spans="1:112" x14ac:dyDescent="0.2">
      <c r="B21" s="396" t="s">
        <v>29</v>
      </c>
      <c r="C21" s="396" t="s">
        <v>0</v>
      </c>
      <c r="D21" s="396" t="s">
        <v>34</v>
      </c>
      <c r="E21" s="396" t="s">
        <v>8</v>
      </c>
      <c r="F21" s="396" t="s">
        <v>9</v>
      </c>
      <c r="G21" s="406" t="s">
        <v>30</v>
      </c>
      <c r="H21" s="396" t="s">
        <v>29</v>
      </c>
      <c r="I21" s="396" t="s">
        <v>0</v>
      </c>
      <c r="J21" s="396" t="s">
        <v>34</v>
      </c>
      <c r="K21" s="396" t="s">
        <v>8</v>
      </c>
      <c r="L21" s="396" t="s">
        <v>9</v>
      </c>
      <c r="M21" s="406" t="s">
        <v>30</v>
      </c>
      <c r="N21" s="396" t="s">
        <v>29</v>
      </c>
      <c r="O21" s="396" t="s">
        <v>0</v>
      </c>
      <c r="P21" s="396" t="s">
        <v>34</v>
      </c>
      <c r="Q21" s="396" t="s">
        <v>8</v>
      </c>
      <c r="R21" s="396" t="s">
        <v>9</v>
      </c>
      <c r="S21" s="406" t="s">
        <v>30</v>
      </c>
      <c r="T21" s="407" t="s">
        <v>29</v>
      </c>
      <c r="U21" s="396" t="s">
        <v>0</v>
      </c>
      <c r="V21" s="396" t="s">
        <v>34</v>
      </c>
      <c r="W21" s="396" t="s">
        <v>8</v>
      </c>
      <c r="X21" s="396" t="s">
        <v>9</v>
      </c>
      <c r="Y21" s="396" t="s">
        <v>30</v>
      </c>
      <c r="Z21" s="396" t="s">
        <v>29</v>
      </c>
      <c r="AA21" s="396" t="s">
        <v>0</v>
      </c>
      <c r="AB21" s="396" t="s">
        <v>34</v>
      </c>
      <c r="AC21" s="396" t="s">
        <v>8</v>
      </c>
      <c r="AD21" s="396" t="s">
        <v>9</v>
      </c>
      <c r="AE21" s="396" t="s">
        <v>30</v>
      </c>
      <c r="AF21" s="396" t="s">
        <v>29</v>
      </c>
      <c r="AG21" s="396" t="s">
        <v>0</v>
      </c>
      <c r="AH21" s="396" t="s">
        <v>34</v>
      </c>
      <c r="AI21" s="396" t="s">
        <v>8</v>
      </c>
      <c r="AJ21" s="396" t="s">
        <v>9</v>
      </c>
      <c r="AK21" s="396" t="s">
        <v>30</v>
      </c>
      <c r="AL21" s="396" t="s">
        <v>29</v>
      </c>
      <c r="AM21" s="396" t="s">
        <v>0</v>
      </c>
      <c r="AN21" s="396" t="s">
        <v>34</v>
      </c>
      <c r="AO21" s="396" t="s">
        <v>8</v>
      </c>
      <c r="AP21" s="396" t="s">
        <v>9</v>
      </c>
      <c r="AQ21" s="396" t="s">
        <v>30</v>
      </c>
      <c r="AR21" s="396" t="s">
        <v>29</v>
      </c>
      <c r="AS21" s="396" t="s">
        <v>0</v>
      </c>
      <c r="AT21" s="396" t="s">
        <v>34</v>
      </c>
      <c r="AU21" s="396" t="s">
        <v>8</v>
      </c>
      <c r="AV21" s="396" t="s">
        <v>9</v>
      </c>
      <c r="AW21" s="406" t="s">
        <v>30</v>
      </c>
      <c r="AX21" s="407" t="s">
        <v>29</v>
      </c>
      <c r="AY21" s="396" t="s">
        <v>0</v>
      </c>
      <c r="AZ21" s="396" t="s">
        <v>34</v>
      </c>
      <c r="BA21" s="396" t="s">
        <v>8</v>
      </c>
      <c r="BB21" s="396" t="s">
        <v>9</v>
      </c>
      <c r="BC21" s="396" t="s">
        <v>30</v>
      </c>
      <c r="BD21" s="396" t="s">
        <v>29</v>
      </c>
      <c r="BE21" s="396" t="s">
        <v>0</v>
      </c>
      <c r="BF21" s="396" t="s">
        <v>34</v>
      </c>
      <c r="BG21" s="396" t="s">
        <v>8</v>
      </c>
      <c r="BH21" s="396" t="s">
        <v>9</v>
      </c>
      <c r="BI21" s="396" t="s">
        <v>30</v>
      </c>
      <c r="BJ21" s="396" t="s">
        <v>29</v>
      </c>
      <c r="BK21" s="396" t="s">
        <v>0</v>
      </c>
      <c r="BL21" s="396" t="s">
        <v>34</v>
      </c>
      <c r="BM21" s="396" t="s">
        <v>8</v>
      </c>
      <c r="BN21" s="396" t="s">
        <v>9</v>
      </c>
      <c r="BO21" s="396" t="s">
        <v>30</v>
      </c>
      <c r="BP21" s="396" t="s">
        <v>29</v>
      </c>
      <c r="BQ21" s="396" t="s">
        <v>0</v>
      </c>
      <c r="BR21" s="396" t="s">
        <v>34</v>
      </c>
      <c r="BS21" s="396" t="s">
        <v>8</v>
      </c>
      <c r="BT21" s="396" t="s">
        <v>9</v>
      </c>
      <c r="BU21" s="406" t="s">
        <v>30</v>
      </c>
    </row>
    <row r="22" spans="1:112" x14ac:dyDescent="0.2">
      <c r="A22" s="63" t="s">
        <v>3</v>
      </c>
      <c r="B22" s="63">
        <f>B6</f>
        <v>0</v>
      </c>
      <c r="C22" s="26">
        <f t="shared" ref="C22:G22" si="0">C6</f>
        <v>0</v>
      </c>
      <c r="D22" s="48">
        <f t="shared" si="0"/>
        <v>0</v>
      </c>
      <c r="E22" s="26">
        <f t="shared" si="0"/>
        <v>0</v>
      </c>
      <c r="F22" s="26">
        <f t="shared" si="0"/>
        <v>0</v>
      </c>
      <c r="G22" s="32">
        <f t="shared" si="0"/>
        <v>0</v>
      </c>
      <c r="H22" s="25">
        <f t="shared" ref="H22" si="1">H6+B22</f>
        <v>0</v>
      </c>
      <c r="I22" s="26">
        <f t="shared" ref="I22:BT22" si="2">I6+C22</f>
        <v>0</v>
      </c>
      <c r="J22" s="48">
        <f t="shared" si="2"/>
        <v>0</v>
      </c>
      <c r="K22" s="26">
        <f t="shared" si="2"/>
        <v>0</v>
      </c>
      <c r="L22" s="26">
        <f t="shared" si="2"/>
        <v>0</v>
      </c>
      <c r="M22" s="408">
        <f t="shared" si="2"/>
        <v>0</v>
      </c>
      <c r="N22" s="26">
        <f t="shared" si="2"/>
        <v>0</v>
      </c>
      <c r="O22" s="26">
        <f t="shared" si="2"/>
        <v>0</v>
      </c>
      <c r="P22" s="48">
        <f t="shared" si="2"/>
        <v>0</v>
      </c>
      <c r="Q22" s="26">
        <f t="shared" si="2"/>
        <v>0</v>
      </c>
      <c r="R22" s="26">
        <f t="shared" si="2"/>
        <v>0</v>
      </c>
      <c r="S22" s="26">
        <f t="shared" si="2"/>
        <v>0</v>
      </c>
      <c r="T22" s="180">
        <f t="shared" si="2"/>
        <v>0</v>
      </c>
      <c r="U22" s="26">
        <f t="shared" si="2"/>
        <v>0</v>
      </c>
      <c r="V22" s="48">
        <f t="shared" si="2"/>
        <v>0</v>
      </c>
      <c r="W22" s="26">
        <f t="shared" si="2"/>
        <v>0</v>
      </c>
      <c r="X22" s="26">
        <f t="shared" si="2"/>
        <v>0</v>
      </c>
      <c r="Y22" s="408">
        <f t="shared" si="2"/>
        <v>0</v>
      </c>
      <c r="Z22" s="54">
        <f t="shared" si="2"/>
        <v>0</v>
      </c>
      <c r="AA22" s="54">
        <f t="shared" si="2"/>
        <v>0</v>
      </c>
      <c r="AB22" s="48">
        <f t="shared" si="2"/>
        <v>0</v>
      </c>
      <c r="AC22" s="54">
        <f t="shared" si="2"/>
        <v>0</v>
      </c>
      <c r="AD22" s="54">
        <f t="shared" si="2"/>
        <v>0</v>
      </c>
      <c r="AE22" s="54">
        <f t="shared" si="2"/>
        <v>0</v>
      </c>
      <c r="AF22" s="180">
        <f t="shared" si="2"/>
        <v>0</v>
      </c>
      <c r="AG22" s="26">
        <f t="shared" si="2"/>
        <v>0</v>
      </c>
      <c r="AH22" s="48">
        <f t="shared" si="2"/>
        <v>0</v>
      </c>
      <c r="AI22" s="26">
        <f t="shared" si="2"/>
        <v>0</v>
      </c>
      <c r="AJ22" s="26">
        <f t="shared" si="2"/>
        <v>0</v>
      </c>
      <c r="AK22" s="26">
        <f t="shared" si="2"/>
        <v>0</v>
      </c>
      <c r="AL22" s="180">
        <f t="shared" si="2"/>
        <v>0</v>
      </c>
      <c r="AM22" s="26">
        <f t="shared" si="2"/>
        <v>0</v>
      </c>
      <c r="AN22" s="48">
        <f t="shared" si="2"/>
        <v>0</v>
      </c>
      <c r="AO22" s="26">
        <f t="shared" si="2"/>
        <v>0</v>
      </c>
      <c r="AP22" s="26">
        <f t="shared" si="2"/>
        <v>0</v>
      </c>
      <c r="AQ22" s="408">
        <f t="shared" si="2"/>
        <v>0</v>
      </c>
      <c r="AR22" s="26">
        <f t="shared" si="2"/>
        <v>0</v>
      </c>
      <c r="AS22" s="26">
        <f t="shared" si="2"/>
        <v>0</v>
      </c>
      <c r="AT22" s="48">
        <f t="shared" si="2"/>
        <v>0</v>
      </c>
      <c r="AU22" s="26">
        <f t="shared" si="2"/>
        <v>0</v>
      </c>
      <c r="AV22" s="26">
        <f t="shared" si="2"/>
        <v>0</v>
      </c>
      <c r="AW22" s="32">
        <f t="shared" si="2"/>
        <v>0</v>
      </c>
      <c r="AX22" s="26">
        <f t="shared" si="2"/>
        <v>0</v>
      </c>
      <c r="AY22" s="26">
        <f t="shared" si="2"/>
        <v>0</v>
      </c>
      <c r="AZ22" s="48">
        <f t="shared" si="2"/>
        <v>0</v>
      </c>
      <c r="BA22" s="26">
        <f t="shared" si="2"/>
        <v>0</v>
      </c>
      <c r="BB22" s="26">
        <f t="shared" si="2"/>
        <v>0</v>
      </c>
      <c r="BC22" s="32">
        <f t="shared" si="2"/>
        <v>0</v>
      </c>
      <c r="BD22" s="25">
        <f t="shared" si="2"/>
        <v>0</v>
      </c>
      <c r="BE22" s="26">
        <f t="shared" si="2"/>
        <v>0</v>
      </c>
      <c r="BF22" s="48">
        <f t="shared" si="2"/>
        <v>0</v>
      </c>
      <c r="BG22" s="26">
        <f t="shared" si="2"/>
        <v>0</v>
      </c>
      <c r="BH22" s="26">
        <f t="shared" si="2"/>
        <v>0</v>
      </c>
      <c r="BI22" s="408">
        <f t="shared" si="2"/>
        <v>0</v>
      </c>
      <c r="BJ22" s="26">
        <f t="shared" si="2"/>
        <v>0</v>
      </c>
      <c r="BK22" s="26">
        <f t="shared" si="2"/>
        <v>0</v>
      </c>
      <c r="BL22" s="48">
        <f t="shared" si="2"/>
        <v>0</v>
      </c>
      <c r="BM22" s="26">
        <f t="shared" si="2"/>
        <v>0</v>
      </c>
      <c r="BN22" s="26">
        <f t="shared" si="2"/>
        <v>0</v>
      </c>
      <c r="BO22" s="32">
        <f t="shared" si="2"/>
        <v>0</v>
      </c>
      <c r="BP22" s="25">
        <f t="shared" si="2"/>
        <v>0</v>
      </c>
      <c r="BQ22" s="26">
        <f t="shared" si="2"/>
        <v>0</v>
      </c>
      <c r="BR22" s="48">
        <f t="shared" si="2"/>
        <v>0</v>
      </c>
      <c r="BS22" s="26">
        <f t="shared" si="2"/>
        <v>0</v>
      </c>
      <c r="BT22" s="26">
        <f t="shared" si="2"/>
        <v>0</v>
      </c>
      <c r="BU22" s="32">
        <f>BU6+BO22</f>
        <v>0</v>
      </c>
    </row>
    <row r="23" spans="1:112" x14ac:dyDescent="0.2">
      <c r="A23" s="63"/>
      <c r="B23" s="63"/>
      <c r="C23" s="26"/>
      <c r="D23" s="48"/>
      <c r="E23" s="26"/>
      <c r="F23" s="26"/>
      <c r="G23" s="32"/>
      <c r="H23" s="25"/>
      <c r="I23" s="26"/>
      <c r="J23" s="48"/>
      <c r="K23" s="26"/>
      <c r="L23" s="26"/>
      <c r="M23" s="32"/>
      <c r="N23" s="26"/>
      <c r="O23" s="26"/>
      <c r="P23" s="48"/>
      <c r="Q23" s="26"/>
      <c r="R23" s="26"/>
      <c r="S23" s="26"/>
      <c r="T23" s="25"/>
      <c r="U23" s="26"/>
      <c r="V23" s="48"/>
      <c r="W23" s="26"/>
      <c r="X23" s="26"/>
      <c r="Y23" s="32"/>
      <c r="Z23" s="54"/>
      <c r="AA23" s="54"/>
      <c r="AB23" s="48"/>
      <c r="AC23" s="54"/>
      <c r="AD23" s="54"/>
      <c r="AE23" s="54"/>
      <c r="AF23" s="25"/>
      <c r="AG23" s="26"/>
      <c r="AH23" s="48"/>
      <c r="AI23" s="26"/>
      <c r="AJ23" s="26"/>
      <c r="AK23" s="26"/>
      <c r="AL23" s="25"/>
      <c r="AM23" s="26"/>
      <c r="AN23" s="48"/>
      <c r="AO23" s="26"/>
      <c r="AP23" s="26"/>
      <c r="AQ23" s="32"/>
      <c r="AR23" s="26"/>
      <c r="AS23" s="26"/>
      <c r="AT23" s="48"/>
      <c r="AU23" s="26"/>
      <c r="AV23" s="26"/>
      <c r="AW23" s="32"/>
      <c r="AX23" s="26"/>
      <c r="AY23" s="26"/>
      <c r="AZ23" s="48"/>
      <c r="BA23" s="26"/>
      <c r="BB23" s="26"/>
      <c r="BC23" s="32"/>
      <c r="BD23" s="25"/>
      <c r="BE23" s="26"/>
      <c r="BF23" s="48"/>
      <c r="BG23" s="26"/>
      <c r="BH23" s="26"/>
      <c r="BI23" s="32"/>
      <c r="BJ23" s="26"/>
      <c r="BK23" s="26"/>
      <c r="BL23" s="48"/>
      <c r="BM23" s="26"/>
      <c r="BN23" s="26"/>
      <c r="BO23" s="32"/>
      <c r="BP23" s="25"/>
      <c r="BQ23" s="26"/>
      <c r="BR23" s="48"/>
      <c r="BS23" s="26"/>
      <c r="BT23" s="26"/>
      <c r="BU23" s="32"/>
    </row>
    <row r="24" spans="1:112" x14ac:dyDescent="0.2">
      <c r="A24" s="63" t="s">
        <v>7</v>
      </c>
      <c r="B24" s="26">
        <f t="shared" ref="B24:G24" si="3">B7</f>
        <v>0</v>
      </c>
      <c r="C24" s="26">
        <f t="shared" si="3"/>
        <v>0</v>
      </c>
      <c r="D24" s="48">
        <f t="shared" si="3"/>
        <v>0</v>
      </c>
      <c r="E24" s="26">
        <f t="shared" si="3"/>
        <v>0</v>
      </c>
      <c r="F24" s="26">
        <f t="shared" si="3"/>
        <v>0</v>
      </c>
      <c r="G24" s="32">
        <f t="shared" si="3"/>
        <v>0</v>
      </c>
      <c r="H24" s="25">
        <f t="shared" ref="H24:AM24" si="4">H7+B24</f>
        <v>0</v>
      </c>
      <c r="I24" s="26">
        <f t="shared" si="4"/>
        <v>0</v>
      </c>
      <c r="J24" s="48">
        <f t="shared" si="4"/>
        <v>0</v>
      </c>
      <c r="K24" s="26">
        <f t="shared" si="4"/>
        <v>0</v>
      </c>
      <c r="L24" s="26">
        <f t="shared" si="4"/>
        <v>0</v>
      </c>
      <c r="M24" s="32">
        <f t="shared" si="4"/>
        <v>0</v>
      </c>
      <c r="N24" s="26">
        <f t="shared" si="4"/>
        <v>0</v>
      </c>
      <c r="O24" s="26">
        <f t="shared" si="4"/>
        <v>0</v>
      </c>
      <c r="P24" s="48">
        <f t="shared" si="4"/>
        <v>0</v>
      </c>
      <c r="Q24" s="26">
        <f t="shared" si="4"/>
        <v>0</v>
      </c>
      <c r="R24" s="26">
        <f t="shared" si="4"/>
        <v>0</v>
      </c>
      <c r="S24" s="26">
        <f t="shared" si="4"/>
        <v>0</v>
      </c>
      <c r="T24" s="25">
        <f t="shared" si="4"/>
        <v>0</v>
      </c>
      <c r="U24" s="26">
        <f t="shared" si="4"/>
        <v>0</v>
      </c>
      <c r="V24" s="48">
        <f t="shared" si="4"/>
        <v>0</v>
      </c>
      <c r="W24" s="26">
        <f t="shared" si="4"/>
        <v>0</v>
      </c>
      <c r="X24" s="26">
        <f t="shared" si="4"/>
        <v>0</v>
      </c>
      <c r="Y24" s="32">
        <f t="shared" si="4"/>
        <v>0</v>
      </c>
      <c r="Z24" s="54">
        <f t="shared" si="4"/>
        <v>0</v>
      </c>
      <c r="AA24" s="54">
        <f t="shared" si="4"/>
        <v>0</v>
      </c>
      <c r="AB24" s="48">
        <f t="shared" si="4"/>
        <v>0</v>
      </c>
      <c r="AC24" s="54">
        <f t="shared" si="4"/>
        <v>0</v>
      </c>
      <c r="AD24" s="54">
        <f t="shared" si="4"/>
        <v>0</v>
      </c>
      <c r="AE24" s="54">
        <f t="shared" si="4"/>
        <v>0</v>
      </c>
      <c r="AF24" s="25">
        <f t="shared" si="4"/>
        <v>0</v>
      </c>
      <c r="AG24" s="26">
        <f t="shared" si="4"/>
        <v>0</v>
      </c>
      <c r="AH24" s="48">
        <f t="shared" si="4"/>
        <v>0</v>
      </c>
      <c r="AI24" s="26">
        <f t="shared" si="4"/>
        <v>0</v>
      </c>
      <c r="AJ24" s="26">
        <f t="shared" si="4"/>
        <v>0</v>
      </c>
      <c r="AK24" s="26">
        <f t="shared" si="4"/>
        <v>0</v>
      </c>
      <c r="AL24" s="25">
        <f t="shared" si="4"/>
        <v>0</v>
      </c>
      <c r="AM24" s="26">
        <f t="shared" si="4"/>
        <v>0</v>
      </c>
      <c r="AN24" s="48">
        <f t="shared" ref="AN24:BS24" si="5">AN7+AH24</f>
        <v>0</v>
      </c>
      <c r="AO24" s="26">
        <f t="shared" si="5"/>
        <v>0</v>
      </c>
      <c r="AP24" s="26">
        <f t="shared" si="5"/>
        <v>0</v>
      </c>
      <c r="AQ24" s="32">
        <f t="shared" si="5"/>
        <v>0</v>
      </c>
      <c r="AR24" s="26">
        <f t="shared" si="5"/>
        <v>0</v>
      </c>
      <c r="AS24" s="26">
        <f t="shared" si="5"/>
        <v>0</v>
      </c>
      <c r="AT24" s="48">
        <f t="shared" si="5"/>
        <v>0</v>
      </c>
      <c r="AU24" s="26">
        <f t="shared" si="5"/>
        <v>0</v>
      </c>
      <c r="AV24" s="26">
        <f t="shared" si="5"/>
        <v>0</v>
      </c>
      <c r="AW24" s="32">
        <f t="shared" si="5"/>
        <v>0</v>
      </c>
      <c r="AX24" s="26">
        <f t="shared" si="5"/>
        <v>0</v>
      </c>
      <c r="AY24" s="26">
        <f t="shared" si="5"/>
        <v>0</v>
      </c>
      <c r="AZ24" s="48">
        <f t="shared" si="5"/>
        <v>0</v>
      </c>
      <c r="BA24" s="26">
        <f t="shared" si="5"/>
        <v>0</v>
      </c>
      <c r="BB24" s="26">
        <f t="shared" si="5"/>
        <v>0</v>
      </c>
      <c r="BC24" s="32">
        <f t="shared" si="5"/>
        <v>0</v>
      </c>
      <c r="BD24" s="25">
        <f t="shared" si="5"/>
        <v>0</v>
      </c>
      <c r="BE24" s="26">
        <f t="shared" si="5"/>
        <v>0</v>
      </c>
      <c r="BF24" s="48">
        <f t="shared" si="5"/>
        <v>0</v>
      </c>
      <c r="BG24" s="26">
        <f t="shared" si="5"/>
        <v>0</v>
      </c>
      <c r="BH24" s="26">
        <f t="shared" si="5"/>
        <v>0</v>
      </c>
      <c r="BI24" s="32">
        <f t="shared" si="5"/>
        <v>0</v>
      </c>
      <c r="BJ24" s="26">
        <f t="shared" si="5"/>
        <v>0</v>
      </c>
      <c r="BK24" s="26">
        <f t="shared" si="5"/>
        <v>0</v>
      </c>
      <c r="BL24" s="48">
        <f t="shared" si="5"/>
        <v>0</v>
      </c>
      <c r="BM24" s="26">
        <f t="shared" si="5"/>
        <v>0</v>
      </c>
      <c r="BN24" s="26">
        <f t="shared" si="5"/>
        <v>0</v>
      </c>
      <c r="BO24" s="32">
        <f t="shared" si="5"/>
        <v>0</v>
      </c>
      <c r="BP24" s="25">
        <f t="shared" si="5"/>
        <v>0</v>
      </c>
      <c r="BQ24" s="26">
        <f t="shared" si="5"/>
        <v>0</v>
      </c>
      <c r="BR24" s="48">
        <f t="shared" si="5"/>
        <v>0</v>
      </c>
      <c r="BS24" s="26">
        <f t="shared" si="5"/>
        <v>0</v>
      </c>
      <c r="BT24" s="26">
        <f t="shared" ref="BT24:BU24" si="6">BT7+BN24</f>
        <v>0</v>
      </c>
      <c r="BU24" s="32">
        <f t="shared" si="6"/>
        <v>0</v>
      </c>
    </row>
    <row r="25" spans="1:112" x14ac:dyDescent="0.2">
      <c r="A25" s="63" t="s">
        <v>5</v>
      </c>
      <c r="B25" s="26">
        <f t="shared" ref="B25:G25" si="7">B8</f>
        <v>0</v>
      </c>
      <c r="C25" s="26">
        <f t="shared" si="7"/>
        <v>0</v>
      </c>
      <c r="D25" s="48">
        <f t="shared" si="7"/>
        <v>0</v>
      </c>
      <c r="E25" s="26">
        <f t="shared" si="7"/>
        <v>0</v>
      </c>
      <c r="F25" s="26">
        <f t="shared" si="7"/>
        <v>0</v>
      </c>
      <c r="G25" s="156">
        <f t="shared" si="7"/>
        <v>0</v>
      </c>
      <c r="H25" s="25">
        <f t="shared" ref="H25:BS25" si="8">H8+B25</f>
        <v>0</v>
      </c>
      <c r="I25" s="26">
        <f t="shared" si="8"/>
        <v>0</v>
      </c>
      <c r="J25" s="48">
        <f t="shared" si="8"/>
        <v>0</v>
      </c>
      <c r="K25" s="26">
        <f t="shared" si="8"/>
        <v>0</v>
      </c>
      <c r="L25" s="26">
        <f t="shared" si="8"/>
        <v>0</v>
      </c>
      <c r="M25" s="156">
        <f t="shared" si="8"/>
        <v>0</v>
      </c>
      <c r="N25" s="26">
        <f t="shared" si="8"/>
        <v>0</v>
      </c>
      <c r="O25" s="26">
        <f t="shared" si="8"/>
        <v>0</v>
      </c>
      <c r="P25" s="436">
        <f t="shared" si="8"/>
        <v>0</v>
      </c>
      <c r="Q25" s="26">
        <f t="shared" si="8"/>
        <v>0</v>
      </c>
      <c r="R25" s="26">
        <f t="shared" si="8"/>
        <v>0</v>
      </c>
      <c r="S25" s="54">
        <f t="shared" si="8"/>
        <v>0</v>
      </c>
      <c r="T25" s="25">
        <f t="shared" si="8"/>
        <v>0</v>
      </c>
      <c r="U25" s="26">
        <f t="shared" si="8"/>
        <v>0</v>
      </c>
      <c r="V25" s="48">
        <f t="shared" si="8"/>
        <v>0</v>
      </c>
      <c r="W25" s="26">
        <f t="shared" si="8"/>
        <v>0</v>
      </c>
      <c r="X25" s="26">
        <f t="shared" si="8"/>
        <v>0</v>
      </c>
      <c r="Y25" s="156">
        <f t="shared" si="8"/>
        <v>0</v>
      </c>
      <c r="Z25" s="54">
        <f t="shared" si="8"/>
        <v>0</v>
      </c>
      <c r="AA25" s="54">
        <f t="shared" si="8"/>
        <v>0</v>
      </c>
      <c r="AB25" s="48">
        <f t="shared" si="8"/>
        <v>0</v>
      </c>
      <c r="AC25" s="54">
        <f t="shared" si="8"/>
        <v>0</v>
      </c>
      <c r="AD25" s="54">
        <f t="shared" si="8"/>
        <v>0</v>
      </c>
      <c r="AE25" s="54">
        <f t="shared" si="8"/>
        <v>0</v>
      </c>
      <c r="AF25" s="25">
        <f t="shared" si="8"/>
        <v>0</v>
      </c>
      <c r="AG25" s="26">
        <f t="shared" si="8"/>
        <v>0</v>
      </c>
      <c r="AH25" s="48">
        <f t="shared" si="8"/>
        <v>0</v>
      </c>
      <c r="AI25" s="26">
        <f t="shared" si="8"/>
        <v>0</v>
      </c>
      <c r="AJ25" s="26">
        <f t="shared" si="8"/>
        <v>0</v>
      </c>
      <c r="AK25" s="54">
        <f t="shared" si="8"/>
        <v>0</v>
      </c>
      <c r="AL25" s="25">
        <f t="shared" si="8"/>
        <v>0</v>
      </c>
      <c r="AM25" s="26">
        <f t="shared" si="8"/>
        <v>0</v>
      </c>
      <c r="AN25" s="48">
        <f t="shared" si="8"/>
        <v>0</v>
      </c>
      <c r="AO25" s="26">
        <f t="shared" si="8"/>
        <v>0</v>
      </c>
      <c r="AP25" s="26">
        <f t="shared" si="8"/>
        <v>0</v>
      </c>
      <c r="AQ25" s="156">
        <f t="shared" si="8"/>
        <v>0</v>
      </c>
      <c r="AR25" s="26">
        <f t="shared" si="8"/>
        <v>0</v>
      </c>
      <c r="AS25" s="26">
        <f t="shared" si="8"/>
        <v>0</v>
      </c>
      <c r="AT25" s="48">
        <f t="shared" si="8"/>
        <v>0</v>
      </c>
      <c r="AU25" s="26">
        <f t="shared" si="8"/>
        <v>0</v>
      </c>
      <c r="AV25" s="26">
        <f t="shared" si="8"/>
        <v>0</v>
      </c>
      <c r="AW25" s="156">
        <f t="shared" si="8"/>
        <v>0</v>
      </c>
      <c r="AX25" s="26">
        <f t="shared" si="8"/>
        <v>0</v>
      </c>
      <c r="AY25" s="26">
        <f t="shared" si="8"/>
        <v>0</v>
      </c>
      <c r="AZ25" s="48">
        <f t="shared" si="8"/>
        <v>0</v>
      </c>
      <c r="BA25" s="26">
        <f t="shared" si="8"/>
        <v>0</v>
      </c>
      <c r="BB25" s="26">
        <f t="shared" si="8"/>
        <v>0</v>
      </c>
      <c r="BC25" s="156">
        <f t="shared" si="8"/>
        <v>0</v>
      </c>
      <c r="BD25" s="25">
        <f t="shared" si="8"/>
        <v>0</v>
      </c>
      <c r="BE25" s="26">
        <f t="shared" si="8"/>
        <v>0</v>
      </c>
      <c r="BF25" s="48">
        <f t="shared" si="8"/>
        <v>0</v>
      </c>
      <c r="BG25" s="26">
        <f t="shared" si="8"/>
        <v>0</v>
      </c>
      <c r="BH25" s="26">
        <f t="shared" si="8"/>
        <v>0</v>
      </c>
      <c r="BI25" s="156">
        <f t="shared" si="8"/>
        <v>0</v>
      </c>
      <c r="BJ25" s="26">
        <f t="shared" si="8"/>
        <v>0</v>
      </c>
      <c r="BK25" s="26">
        <f t="shared" si="8"/>
        <v>0</v>
      </c>
      <c r="BL25" s="436">
        <f t="shared" si="8"/>
        <v>0</v>
      </c>
      <c r="BM25" s="26">
        <f t="shared" si="8"/>
        <v>0</v>
      </c>
      <c r="BN25" s="26">
        <f t="shared" si="8"/>
        <v>0</v>
      </c>
      <c r="BO25" s="156">
        <f t="shared" si="8"/>
        <v>0</v>
      </c>
      <c r="BP25" s="25">
        <f t="shared" si="8"/>
        <v>0</v>
      </c>
      <c r="BQ25" s="26">
        <f t="shared" si="8"/>
        <v>0</v>
      </c>
      <c r="BR25" s="48">
        <f t="shared" si="8"/>
        <v>0</v>
      </c>
      <c r="BS25" s="26">
        <f t="shared" si="8"/>
        <v>0</v>
      </c>
      <c r="BT25" s="26">
        <f>BT8+BN25</f>
        <v>0</v>
      </c>
      <c r="BU25" s="156">
        <f>BU8+BO25</f>
        <v>0</v>
      </c>
    </row>
    <row r="26" spans="1:112" x14ac:dyDescent="0.2">
      <c r="A26" s="64" t="s">
        <v>35</v>
      </c>
      <c r="B26" s="26">
        <f t="shared" ref="B26:G26" si="9">B9</f>
        <v>0</v>
      </c>
      <c r="C26" s="26">
        <f t="shared" si="9"/>
        <v>0</v>
      </c>
      <c r="D26" s="436">
        <f t="shared" si="9"/>
        <v>0</v>
      </c>
      <c r="E26" s="26">
        <f t="shared" si="9"/>
        <v>0</v>
      </c>
      <c r="F26" s="26">
        <f t="shared" si="9"/>
        <v>0</v>
      </c>
      <c r="G26" s="156">
        <f t="shared" si="9"/>
        <v>0</v>
      </c>
      <c r="H26" s="25">
        <f t="shared" ref="H26:BS26" si="10">H9+B26</f>
        <v>0</v>
      </c>
      <c r="I26" s="26">
        <f t="shared" si="10"/>
        <v>0</v>
      </c>
      <c r="J26" s="48">
        <f t="shared" si="10"/>
        <v>0</v>
      </c>
      <c r="K26" s="26">
        <f t="shared" si="10"/>
        <v>0</v>
      </c>
      <c r="L26" s="26">
        <f t="shared" si="10"/>
        <v>0</v>
      </c>
      <c r="M26" s="156">
        <f t="shared" si="10"/>
        <v>0</v>
      </c>
      <c r="N26" s="26">
        <f t="shared" si="10"/>
        <v>0</v>
      </c>
      <c r="O26" s="26">
        <f t="shared" si="10"/>
        <v>0</v>
      </c>
      <c r="P26" s="436">
        <f t="shared" si="10"/>
        <v>0</v>
      </c>
      <c r="Q26" s="26">
        <f t="shared" si="10"/>
        <v>0</v>
      </c>
      <c r="R26" s="26">
        <f t="shared" si="10"/>
        <v>0</v>
      </c>
      <c r="S26" s="54">
        <f t="shared" si="10"/>
        <v>0</v>
      </c>
      <c r="T26" s="25">
        <f t="shared" si="10"/>
        <v>0</v>
      </c>
      <c r="U26" s="26">
        <f t="shared" si="10"/>
        <v>0</v>
      </c>
      <c r="V26" s="436">
        <f t="shared" si="10"/>
        <v>0</v>
      </c>
      <c r="W26" s="26">
        <f t="shared" si="10"/>
        <v>0</v>
      </c>
      <c r="X26" s="26">
        <f t="shared" si="10"/>
        <v>0</v>
      </c>
      <c r="Y26" s="156">
        <f t="shared" si="10"/>
        <v>0</v>
      </c>
      <c r="Z26" s="54">
        <f t="shared" si="10"/>
        <v>0</v>
      </c>
      <c r="AA26" s="54">
        <f t="shared" si="10"/>
        <v>0</v>
      </c>
      <c r="AB26" s="436">
        <f t="shared" si="10"/>
        <v>0</v>
      </c>
      <c r="AC26" s="54">
        <f t="shared" si="10"/>
        <v>0</v>
      </c>
      <c r="AD26" s="54">
        <f t="shared" si="10"/>
        <v>0</v>
      </c>
      <c r="AE26" s="54">
        <f t="shared" si="10"/>
        <v>0</v>
      </c>
      <c r="AF26" s="25">
        <f t="shared" si="10"/>
        <v>0</v>
      </c>
      <c r="AG26" s="26">
        <f t="shared" si="10"/>
        <v>0</v>
      </c>
      <c r="AH26" s="48">
        <f t="shared" si="10"/>
        <v>0</v>
      </c>
      <c r="AI26" s="26">
        <f t="shared" si="10"/>
        <v>0</v>
      </c>
      <c r="AJ26" s="26">
        <f t="shared" si="10"/>
        <v>0</v>
      </c>
      <c r="AK26" s="54">
        <f t="shared" si="10"/>
        <v>0</v>
      </c>
      <c r="AL26" s="25">
        <f t="shared" si="10"/>
        <v>0</v>
      </c>
      <c r="AM26" s="26">
        <f t="shared" si="10"/>
        <v>0</v>
      </c>
      <c r="AN26" s="48">
        <f t="shared" si="10"/>
        <v>0</v>
      </c>
      <c r="AO26" s="26">
        <f t="shared" si="10"/>
        <v>0</v>
      </c>
      <c r="AP26" s="26">
        <f t="shared" si="10"/>
        <v>0</v>
      </c>
      <c r="AQ26" s="156">
        <f t="shared" si="10"/>
        <v>0</v>
      </c>
      <c r="AR26" s="26">
        <f t="shared" si="10"/>
        <v>0</v>
      </c>
      <c r="AS26" s="26">
        <f t="shared" si="10"/>
        <v>0</v>
      </c>
      <c r="AT26" s="48">
        <f t="shared" si="10"/>
        <v>0</v>
      </c>
      <c r="AU26" s="26">
        <f t="shared" si="10"/>
        <v>0</v>
      </c>
      <c r="AV26" s="26">
        <f t="shared" si="10"/>
        <v>0</v>
      </c>
      <c r="AW26" s="156">
        <f t="shared" si="10"/>
        <v>0</v>
      </c>
      <c r="AX26" s="26">
        <f t="shared" si="10"/>
        <v>0</v>
      </c>
      <c r="AY26" s="26">
        <f t="shared" si="10"/>
        <v>0</v>
      </c>
      <c r="AZ26" s="48">
        <f t="shared" si="10"/>
        <v>0</v>
      </c>
      <c r="BA26" s="26">
        <f t="shared" si="10"/>
        <v>0</v>
      </c>
      <c r="BB26" s="26">
        <f t="shared" si="10"/>
        <v>0</v>
      </c>
      <c r="BC26" s="156">
        <f t="shared" si="10"/>
        <v>0</v>
      </c>
      <c r="BD26" s="25">
        <f t="shared" si="10"/>
        <v>0</v>
      </c>
      <c r="BE26" s="26">
        <f t="shared" si="10"/>
        <v>0</v>
      </c>
      <c r="BF26" s="436">
        <f t="shared" si="10"/>
        <v>0</v>
      </c>
      <c r="BG26" s="26">
        <f t="shared" si="10"/>
        <v>0</v>
      </c>
      <c r="BH26" s="26">
        <f t="shared" si="10"/>
        <v>0</v>
      </c>
      <c r="BI26" s="156">
        <f t="shared" si="10"/>
        <v>0</v>
      </c>
      <c r="BJ26" s="26">
        <f t="shared" si="10"/>
        <v>0</v>
      </c>
      <c r="BK26" s="26">
        <f t="shared" si="10"/>
        <v>0</v>
      </c>
      <c r="BL26" s="436">
        <f t="shared" si="10"/>
        <v>0</v>
      </c>
      <c r="BM26" s="26">
        <f t="shared" si="10"/>
        <v>0</v>
      </c>
      <c r="BN26" s="26">
        <f t="shared" si="10"/>
        <v>0</v>
      </c>
      <c r="BO26" s="156">
        <f t="shared" si="10"/>
        <v>0</v>
      </c>
      <c r="BP26" s="25">
        <f t="shared" si="10"/>
        <v>0</v>
      </c>
      <c r="BQ26" s="26">
        <f t="shared" si="10"/>
        <v>0</v>
      </c>
      <c r="BR26" s="436">
        <f t="shared" si="10"/>
        <v>0</v>
      </c>
      <c r="BS26" s="26">
        <f t="shared" si="10"/>
        <v>0</v>
      </c>
      <c r="BT26" s="26">
        <f>BT9+BN26</f>
        <v>0</v>
      </c>
      <c r="BU26" s="156">
        <f>BU9+BO26</f>
        <v>0</v>
      </c>
    </row>
    <row r="27" spans="1:112" s="410" customFormat="1" x14ac:dyDescent="0.2">
      <c r="A27" s="64" t="s">
        <v>36</v>
      </c>
      <c r="B27" s="84">
        <f>SUM(B24:B26)</f>
        <v>0</v>
      </c>
      <c r="C27" s="84">
        <f t="shared" ref="C27:BN27" si="11">SUM(C24:C26)</f>
        <v>0</v>
      </c>
      <c r="D27" s="435">
        <f t="shared" si="11"/>
        <v>0</v>
      </c>
      <c r="E27" s="84">
        <f t="shared" si="11"/>
        <v>0</v>
      </c>
      <c r="F27" s="84">
        <f t="shared" si="11"/>
        <v>0</v>
      </c>
      <c r="G27" s="155">
        <f t="shared" si="11"/>
        <v>0</v>
      </c>
      <c r="H27" s="84">
        <f t="shared" si="11"/>
        <v>0</v>
      </c>
      <c r="I27" s="84">
        <f t="shared" si="11"/>
        <v>0</v>
      </c>
      <c r="J27" s="435">
        <f t="shared" si="11"/>
        <v>0</v>
      </c>
      <c r="K27" s="84">
        <f t="shared" si="11"/>
        <v>0</v>
      </c>
      <c r="L27" s="84">
        <f t="shared" si="11"/>
        <v>0</v>
      </c>
      <c r="M27" s="155">
        <f t="shared" si="11"/>
        <v>0</v>
      </c>
      <c r="N27" s="84">
        <f t="shared" si="11"/>
        <v>0</v>
      </c>
      <c r="O27" s="84">
        <f t="shared" si="11"/>
        <v>0</v>
      </c>
      <c r="P27" s="435">
        <f t="shared" si="11"/>
        <v>0</v>
      </c>
      <c r="Q27" s="84">
        <f t="shared" si="11"/>
        <v>0</v>
      </c>
      <c r="R27" s="84">
        <f t="shared" si="11"/>
        <v>0</v>
      </c>
      <c r="S27" s="84">
        <f t="shared" si="11"/>
        <v>0</v>
      </c>
      <c r="T27" s="83">
        <f t="shared" si="11"/>
        <v>0</v>
      </c>
      <c r="U27" s="84">
        <f t="shared" si="11"/>
        <v>0</v>
      </c>
      <c r="V27" s="435">
        <f t="shared" si="11"/>
        <v>0</v>
      </c>
      <c r="W27" s="84">
        <f t="shared" si="11"/>
        <v>0</v>
      </c>
      <c r="X27" s="84">
        <f t="shared" si="11"/>
        <v>0</v>
      </c>
      <c r="Y27" s="155">
        <f t="shared" si="11"/>
        <v>0</v>
      </c>
      <c r="Z27" s="84">
        <f t="shared" si="11"/>
        <v>0</v>
      </c>
      <c r="AA27" s="84">
        <f t="shared" si="11"/>
        <v>0</v>
      </c>
      <c r="AB27" s="435">
        <f t="shared" si="11"/>
        <v>0</v>
      </c>
      <c r="AC27" s="84">
        <f t="shared" si="11"/>
        <v>0</v>
      </c>
      <c r="AD27" s="84">
        <f t="shared" si="11"/>
        <v>0</v>
      </c>
      <c r="AE27" s="84">
        <f t="shared" si="11"/>
        <v>0</v>
      </c>
      <c r="AF27" s="83">
        <f t="shared" si="11"/>
        <v>0</v>
      </c>
      <c r="AG27" s="84">
        <f t="shared" si="11"/>
        <v>0</v>
      </c>
      <c r="AH27" s="435">
        <f t="shared" si="11"/>
        <v>0</v>
      </c>
      <c r="AI27" s="84">
        <f t="shared" si="11"/>
        <v>0</v>
      </c>
      <c r="AJ27" s="84">
        <f t="shared" si="11"/>
        <v>0</v>
      </c>
      <c r="AK27" s="84">
        <f t="shared" si="11"/>
        <v>0</v>
      </c>
      <c r="AL27" s="83">
        <f t="shared" si="11"/>
        <v>0</v>
      </c>
      <c r="AM27" s="84">
        <f t="shared" si="11"/>
        <v>0</v>
      </c>
      <c r="AN27" s="435">
        <f t="shared" si="11"/>
        <v>0</v>
      </c>
      <c r="AO27" s="84">
        <f t="shared" si="11"/>
        <v>0</v>
      </c>
      <c r="AP27" s="84">
        <f t="shared" si="11"/>
        <v>0</v>
      </c>
      <c r="AQ27" s="155">
        <f t="shared" si="11"/>
        <v>0</v>
      </c>
      <c r="AR27" s="84">
        <f t="shared" si="11"/>
        <v>0</v>
      </c>
      <c r="AS27" s="84">
        <f t="shared" si="11"/>
        <v>0</v>
      </c>
      <c r="AT27" s="435">
        <f t="shared" si="11"/>
        <v>0</v>
      </c>
      <c r="AU27" s="84">
        <f t="shared" si="11"/>
        <v>0</v>
      </c>
      <c r="AV27" s="84">
        <f t="shared" si="11"/>
        <v>0</v>
      </c>
      <c r="AW27" s="155">
        <f t="shared" si="11"/>
        <v>0</v>
      </c>
      <c r="AX27" s="84">
        <f t="shared" si="11"/>
        <v>0</v>
      </c>
      <c r="AY27" s="84">
        <f t="shared" si="11"/>
        <v>0</v>
      </c>
      <c r="AZ27" s="84">
        <f t="shared" si="11"/>
        <v>0</v>
      </c>
      <c r="BA27" s="84">
        <f t="shared" si="11"/>
        <v>0</v>
      </c>
      <c r="BB27" s="84">
        <f t="shared" si="11"/>
        <v>0</v>
      </c>
      <c r="BC27" s="155">
        <f t="shared" si="11"/>
        <v>0</v>
      </c>
      <c r="BD27" s="84">
        <f t="shared" si="11"/>
        <v>0</v>
      </c>
      <c r="BE27" s="84">
        <f t="shared" si="11"/>
        <v>0</v>
      </c>
      <c r="BF27" s="435">
        <f t="shared" si="11"/>
        <v>0</v>
      </c>
      <c r="BG27" s="84">
        <f t="shared" si="11"/>
        <v>0</v>
      </c>
      <c r="BH27" s="84">
        <f t="shared" si="11"/>
        <v>0</v>
      </c>
      <c r="BI27" s="155">
        <f t="shared" si="11"/>
        <v>0</v>
      </c>
      <c r="BJ27" s="84">
        <f t="shared" si="11"/>
        <v>0</v>
      </c>
      <c r="BK27" s="84">
        <f t="shared" si="11"/>
        <v>0</v>
      </c>
      <c r="BL27" s="435">
        <f t="shared" si="11"/>
        <v>0</v>
      </c>
      <c r="BM27" s="84">
        <f t="shared" si="11"/>
        <v>0</v>
      </c>
      <c r="BN27" s="84">
        <f t="shared" si="11"/>
        <v>0</v>
      </c>
      <c r="BO27" s="155">
        <f t="shared" ref="BO27:BU27" si="12">SUM(BO24:BO26)</f>
        <v>0</v>
      </c>
      <c r="BP27" s="84">
        <f t="shared" si="12"/>
        <v>0</v>
      </c>
      <c r="BQ27" s="84">
        <f t="shared" si="12"/>
        <v>0</v>
      </c>
      <c r="BR27" s="435">
        <f t="shared" si="12"/>
        <v>0</v>
      </c>
      <c r="BS27" s="84">
        <f t="shared" si="12"/>
        <v>0</v>
      </c>
      <c r="BT27" s="84">
        <f t="shared" si="12"/>
        <v>0</v>
      </c>
      <c r="BU27" s="155">
        <f t="shared" si="12"/>
        <v>0</v>
      </c>
      <c r="BV27" s="409"/>
      <c r="BW27" s="409"/>
      <c r="BX27" s="409"/>
      <c r="BY27" s="409"/>
      <c r="BZ27" s="409"/>
      <c r="CA27" s="409"/>
      <c r="CB27" s="409"/>
      <c r="CC27" s="409"/>
      <c r="CD27" s="409"/>
      <c r="CE27" s="409"/>
      <c r="CF27" s="409"/>
      <c r="CG27" s="409"/>
      <c r="CH27" s="409"/>
      <c r="CI27" s="409"/>
      <c r="CJ27" s="409"/>
      <c r="CK27" s="409"/>
      <c r="CL27" s="409"/>
      <c r="CM27" s="409"/>
      <c r="CN27" s="409"/>
      <c r="CO27" s="409"/>
      <c r="CP27" s="409"/>
      <c r="CQ27" s="409"/>
      <c r="CR27" s="409"/>
      <c r="CS27" s="409"/>
      <c r="CT27" s="409"/>
      <c r="CU27" s="409"/>
      <c r="CV27" s="409"/>
      <c r="CW27" s="409"/>
      <c r="CX27" s="409"/>
      <c r="CY27" s="409"/>
      <c r="CZ27" s="409"/>
      <c r="DA27" s="409"/>
      <c r="DB27" s="409"/>
      <c r="DC27" s="409"/>
      <c r="DD27" s="409"/>
      <c r="DE27" s="409"/>
      <c r="DF27" s="409"/>
      <c r="DG27" s="409"/>
      <c r="DH27" s="409"/>
    </row>
    <row r="28" spans="1:112" x14ac:dyDescent="0.2">
      <c r="A28" s="64"/>
      <c r="B28" s="38"/>
      <c r="C28" s="38"/>
      <c r="D28" s="433"/>
      <c r="E28" s="38"/>
      <c r="F28" s="38"/>
      <c r="G28" s="39"/>
      <c r="H28" s="38"/>
      <c r="I28" s="38"/>
      <c r="J28" s="433"/>
      <c r="K28" s="38"/>
      <c r="L28" s="38"/>
      <c r="M28" s="39"/>
      <c r="N28" s="38"/>
      <c r="O28" s="38"/>
      <c r="P28" s="433"/>
      <c r="Q28" s="38"/>
      <c r="R28" s="38"/>
      <c r="S28" s="38"/>
      <c r="T28" s="37"/>
      <c r="U28" s="38"/>
      <c r="V28" s="433"/>
      <c r="W28" s="38"/>
      <c r="X28" s="38"/>
      <c r="Y28" s="39"/>
      <c r="Z28" s="38"/>
      <c r="AA28" s="38"/>
      <c r="AB28" s="433"/>
      <c r="AC28" s="38"/>
      <c r="AD28" s="38"/>
      <c r="AE28" s="38"/>
      <c r="AF28" s="37"/>
      <c r="AG28" s="38"/>
      <c r="AH28" s="433"/>
      <c r="AI28" s="38"/>
      <c r="AJ28" s="38"/>
      <c r="AK28" s="38"/>
      <c r="AL28" s="37"/>
      <c r="AM28" s="38"/>
      <c r="AN28" s="433"/>
      <c r="AO28" s="38"/>
      <c r="AP28" s="38"/>
      <c r="AQ28" s="39"/>
      <c r="AR28" s="38"/>
      <c r="AS28" s="38"/>
      <c r="AT28" s="433"/>
      <c r="AU28" s="38"/>
      <c r="AV28" s="38"/>
      <c r="AW28" s="39"/>
      <c r="AX28" s="38"/>
      <c r="AY28" s="38"/>
      <c r="AZ28" s="38"/>
      <c r="BA28" s="38"/>
      <c r="BB28" s="38"/>
      <c r="BC28" s="38"/>
      <c r="BD28" s="381"/>
      <c r="BE28" s="38"/>
      <c r="BF28" s="433"/>
      <c r="BG28" s="38"/>
      <c r="BH28" s="38"/>
      <c r="BI28" s="39"/>
      <c r="BJ28" s="38"/>
      <c r="BK28" s="38"/>
      <c r="BL28" s="433"/>
      <c r="BM28" s="38"/>
      <c r="BN28" s="38"/>
      <c r="BO28" s="39"/>
      <c r="BP28" s="38"/>
      <c r="BQ28" s="38"/>
      <c r="BR28" s="433"/>
      <c r="BS28" s="38"/>
      <c r="BT28" s="38"/>
      <c r="BU28" s="39"/>
    </row>
    <row r="29" spans="1:112" x14ac:dyDescent="0.2">
      <c r="A29" s="64" t="s">
        <v>37</v>
      </c>
      <c r="B29" s="38">
        <f>B22-B27</f>
        <v>0</v>
      </c>
      <c r="C29" s="38">
        <f t="shared" ref="C29:BN29" si="13">C22-C27</f>
        <v>0</v>
      </c>
      <c r="D29" s="433">
        <f t="shared" si="13"/>
        <v>0</v>
      </c>
      <c r="E29" s="38">
        <f t="shared" si="13"/>
        <v>0</v>
      </c>
      <c r="F29" s="38">
        <f t="shared" si="13"/>
        <v>0</v>
      </c>
      <c r="G29" s="39">
        <f t="shared" si="13"/>
        <v>0</v>
      </c>
      <c r="H29" s="38">
        <f t="shared" si="13"/>
        <v>0</v>
      </c>
      <c r="I29" s="38">
        <f t="shared" si="13"/>
        <v>0</v>
      </c>
      <c r="J29" s="433">
        <f t="shared" si="13"/>
        <v>0</v>
      </c>
      <c r="K29" s="38">
        <f t="shared" si="13"/>
        <v>0</v>
      </c>
      <c r="L29" s="38">
        <f t="shared" si="13"/>
        <v>0</v>
      </c>
      <c r="M29" s="39">
        <f t="shared" si="13"/>
        <v>0</v>
      </c>
      <c r="N29" s="38">
        <f t="shared" si="13"/>
        <v>0</v>
      </c>
      <c r="O29" s="38">
        <f t="shared" si="13"/>
        <v>0</v>
      </c>
      <c r="P29" s="433">
        <f t="shared" si="13"/>
        <v>0</v>
      </c>
      <c r="Q29" s="38">
        <f t="shared" si="13"/>
        <v>0</v>
      </c>
      <c r="R29" s="38">
        <f t="shared" si="13"/>
        <v>0</v>
      </c>
      <c r="S29" s="38">
        <f t="shared" si="13"/>
        <v>0</v>
      </c>
      <c r="T29" s="37">
        <f t="shared" si="13"/>
        <v>0</v>
      </c>
      <c r="U29" s="38">
        <f t="shared" si="13"/>
        <v>0</v>
      </c>
      <c r="V29" s="433">
        <f t="shared" si="13"/>
        <v>0</v>
      </c>
      <c r="W29" s="38">
        <f t="shared" si="13"/>
        <v>0</v>
      </c>
      <c r="X29" s="38">
        <f t="shared" si="13"/>
        <v>0</v>
      </c>
      <c r="Y29" s="39">
        <f t="shared" si="13"/>
        <v>0</v>
      </c>
      <c r="Z29" s="38">
        <f t="shared" si="13"/>
        <v>0</v>
      </c>
      <c r="AA29" s="38">
        <f t="shared" si="13"/>
        <v>0</v>
      </c>
      <c r="AB29" s="433">
        <f t="shared" si="13"/>
        <v>0</v>
      </c>
      <c r="AC29" s="38">
        <f t="shared" si="13"/>
        <v>0</v>
      </c>
      <c r="AD29" s="38">
        <f t="shared" si="13"/>
        <v>0</v>
      </c>
      <c r="AE29" s="38">
        <f t="shared" si="13"/>
        <v>0</v>
      </c>
      <c r="AF29" s="37">
        <f t="shared" si="13"/>
        <v>0</v>
      </c>
      <c r="AG29" s="38">
        <f t="shared" si="13"/>
        <v>0</v>
      </c>
      <c r="AH29" s="433">
        <f t="shared" si="13"/>
        <v>0</v>
      </c>
      <c r="AI29" s="38">
        <f t="shared" si="13"/>
        <v>0</v>
      </c>
      <c r="AJ29" s="38">
        <f t="shared" si="13"/>
        <v>0</v>
      </c>
      <c r="AK29" s="38">
        <f t="shared" si="13"/>
        <v>0</v>
      </c>
      <c r="AL29" s="37">
        <f t="shared" si="13"/>
        <v>0</v>
      </c>
      <c r="AM29" s="38">
        <f t="shared" si="13"/>
        <v>0</v>
      </c>
      <c r="AN29" s="433">
        <f t="shared" si="13"/>
        <v>0</v>
      </c>
      <c r="AO29" s="38">
        <f t="shared" si="13"/>
        <v>0</v>
      </c>
      <c r="AP29" s="38">
        <f t="shared" si="13"/>
        <v>0</v>
      </c>
      <c r="AQ29" s="39">
        <f t="shared" si="13"/>
        <v>0</v>
      </c>
      <c r="AR29" s="38">
        <f t="shared" si="13"/>
        <v>0</v>
      </c>
      <c r="AS29" s="38">
        <f t="shared" si="13"/>
        <v>0</v>
      </c>
      <c r="AT29" s="433">
        <f t="shared" si="13"/>
        <v>0</v>
      </c>
      <c r="AU29" s="38">
        <f t="shared" si="13"/>
        <v>0</v>
      </c>
      <c r="AV29" s="38">
        <f t="shared" si="13"/>
        <v>0</v>
      </c>
      <c r="AW29" s="39">
        <f t="shared" si="13"/>
        <v>0</v>
      </c>
      <c r="AX29" s="38">
        <f t="shared" si="13"/>
        <v>0</v>
      </c>
      <c r="AY29" s="38">
        <f t="shared" si="13"/>
        <v>0</v>
      </c>
      <c r="AZ29" s="38">
        <f t="shared" si="13"/>
        <v>0</v>
      </c>
      <c r="BA29" s="38">
        <f t="shared" si="13"/>
        <v>0</v>
      </c>
      <c r="BB29" s="38">
        <f t="shared" si="13"/>
        <v>0</v>
      </c>
      <c r="BC29" s="38">
        <f t="shared" si="13"/>
        <v>0</v>
      </c>
      <c r="BD29" s="37">
        <f t="shared" si="13"/>
        <v>0</v>
      </c>
      <c r="BE29" s="38">
        <f t="shared" si="13"/>
        <v>0</v>
      </c>
      <c r="BF29" s="433">
        <f t="shared" si="13"/>
        <v>0</v>
      </c>
      <c r="BG29" s="38">
        <f t="shared" si="13"/>
        <v>0</v>
      </c>
      <c r="BH29" s="38">
        <f t="shared" si="13"/>
        <v>0</v>
      </c>
      <c r="BI29" s="39">
        <f t="shared" si="13"/>
        <v>0</v>
      </c>
      <c r="BJ29" s="38">
        <f t="shared" si="13"/>
        <v>0</v>
      </c>
      <c r="BK29" s="38">
        <f t="shared" si="13"/>
        <v>0</v>
      </c>
      <c r="BL29" s="433">
        <f t="shared" si="13"/>
        <v>0</v>
      </c>
      <c r="BM29" s="38">
        <f t="shared" si="13"/>
        <v>0</v>
      </c>
      <c r="BN29" s="38">
        <f t="shared" si="13"/>
        <v>0</v>
      </c>
      <c r="BO29" s="39">
        <f t="shared" ref="BO29:BU29" si="14">BO22-BO27</f>
        <v>0</v>
      </c>
      <c r="BP29" s="38">
        <f t="shared" si="14"/>
        <v>0</v>
      </c>
      <c r="BQ29" s="38">
        <f t="shared" si="14"/>
        <v>0</v>
      </c>
      <c r="BR29" s="433">
        <f t="shared" si="14"/>
        <v>0</v>
      </c>
      <c r="BS29" s="38">
        <f t="shared" si="14"/>
        <v>0</v>
      </c>
      <c r="BT29" s="38">
        <f t="shared" si="14"/>
        <v>0</v>
      </c>
      <c r="BU29" s="39">
        <f t="shared" si="14"/>
        <v>0</v>
      </c>
    </row>
    <row r="30" spans="1:112" x14ac:dyDescent="0.2">
      <c r="A30" s="64" t="s">
        <v>24</v>
      </c>
      <c r="B30" s="411" t="e">
        <f>B29/B22</f>
        <v>#DIV/0!</v>
      </c>
      <c r="C30" s="411" t="e">
        <f t="shared" ref="C30:BN30" si="15">C29/C22</f>
        <v>#DIV/0!</v>
      </c>
      <c r="D30" s="434"/>
      <c r="E30" s="411" t="e">
        <f t="shared" si="15"/>
        <v>#DIV/0!</v>
      </c>
      <c r="F30" s="411" t="e">
        <f t="shared" si="15"/>
        <v>#DIV/0!</v>
      </c>
      <c r="G30" s="412" t="e">
        <f t="shared" si="15"/>
        <v>#DIV/0!</v>
      </c>
      <c r="H30" s="411" t="e">
        <f t="shared" si="15"/>
        <v>#DIV/0!</v>
      </c>
      <c r="I30" s="411" t="e">
        <f t="shared" si="15"/>
        <v>#DIV/0!</v>
      </c>
      <c r="J30" s="434"/>
      <c r="K30" s="411" t="e">
        <f t="shared" si="15"/>
        <v>#DIV/0!</v>
      </c>
      <c r="L30" s="411" t="e">
        <f t="shared" si="15"/>
        <v>#DIV/0!</v>
      </c>
      <c r="M30" s="412" t="e">
        <f t="shared" si="15"/>
        <v>#DIV/0!</v>
      </c>
      <c r="N30" s="411" t="e">
        <f t="shared" si="15"/>
        <v>#DIV/0!</v>
      </c>
      <c r="O30" s="411" t="e">
        <f t="shared" si="15"/>
        <v>#DIV/0!</v>
      </c>
      <c r="P30" s="434"/>
      <c r="Q30" s="411" t="e">
        <f t="shared" si="15"/>
        <v>#DIV/0!</v>
      </c>
      <c r="R30" s="411" t="e">
        <f t="shared" si="15"/>
        <v>#DIV/0!</v>
      </c>
      <c r="S30" s="411" t="e">
        <f t="shared" si="15"/>
        <v>#DIV/0!</v>
      </c>
      <c r="T30" s="413" t="e">
        <f t="shared" si="15"/>
        <v>#DIV/0!</v>
      </c>
      <c r="U30" s="411" t="e">
        <f t="shared" si="15"/>
        <v>#DIV/0!</v>
      </c>
      <c r="V30" s="434"/>
      <c r="W30" s="411" t="e">
        <f t="shared" si="15"/>
        <v>#DIV/0!</v>
      </c>
      <c r="X30" s="411" t="e">
        <f t="shared" si="15"/>
        <v>#DIV/0!</v>
      </c>
      <c r="Y30" s="412" t="e">
        <f t="shared" si="15"/>
        <v>#DIV/0!</v>
      </c>
      <c r="Z30" s="411" t="e">
        <f t="shared" si="15"/>
        <v>#DIV/0!</v>
      </c>
      <c r="AA30" s="411" t="e">
        <f t="shared" si="15"/>
        <v>#DIV/0!</v>
      </c>
      <c r="AB30" s="434"/>
      <c r="AC30" s="411" t="e">
        <f t="shared" si="15"/>
        <v>#DIV/0!</v>
      </c>
      <c r="AD30" s="411" t="e">
        <f t="shared" si="15"/>
        <v>#DIV/0!</v>
      </c>
      <c r="AE30" s="411" t="e">
        <f t="shared" si="15"/>
        <v>#DIV/0!</v>
      </c>
      <c r="AF30" s="413" t="e">
        <f t="shared" si="15"/>
        <v>#DIV/0!</v>
      </c>
      <c r="AG30" s="411" t="e">
        <f t="shared" si="15"/>
        <v>#DIV/0!</v>
      </c>
      <c r="AH30" s="434"/>
      <c r="AI30" s="411" t="e">
        <f t="shared" si="15"/>
        <v>#DIV/0!</v>
      </c>
      <c r="AJ30" s="411" t="e">
        <f t="shared" si="15"/>
        <v>#DIV/0!</v>
      </c>
      <c r="AK30" s="411" t="e">
        <f t="shared" si="15"/>
        <v>#DIV/0!</v>
      </c>
      <c r="AL30" s="413" t="e">
        <f t="shared" si="15"/>
        <v>#DIV/0!</v>
      </c>
      <c r="AM30" s="411" t="e">
        <f t="shared" si="15"/>
        <v>#DIV/0!</v>
      </c>
      <c r="AN30" s="434"/>
      <c r="AO30" s="411" t="e">
        <f t="shared" si="15"/>
        <v>#DIV/0!</v>
      </c>
      <c r="AP30" s="411" t="e">
        <f t="shared" si="15"/>
        <v>#DIV/0!</v>
      </c>
      <c r="AQ30" s="412" t="e">
        <f t="shared" si="15"/>
        <v>#DIV/0!</v>
      </c>
      <c r="AR30" s="411" t="e">
        <f t="shared" si="15"/>
        <v>#DIV/0!</v>
      </c>
      <c r="AS30" s="411" t="e">
        <f t="shared" si="15"/>
        <v>#DIV/0!</v>
      </c>
      <c r="AT30" s="434"/>
      <c r="AU30" s="411" t="e">
        <f t="shared" si="15"/>
        <v>#DIV/0!</v>
      </c>
      <c r="AV30" s="411" t="e">
        <f t="shared" si="15"/>
        <v>#DIV/0!</v>
      </c>
      <c r="AW30" s="412" t="e">
        <f t="shared" si="15"/>
        <v>#DIV/0!</v>
      </c>
      <c r="AX30" s="411" t="e">
        <f t="shared" si="15"/>
        <v>#DIV/0!</v>
      </c>
      <c r="AY30" s="411" t="e">
        <f t="shared" si="15"/>
        <v>#DIV/0!</v>
      </c>
      <c r="AZ30" s="411"/>
      <c r="BA30" s="411" t="e">
        <f t="shared" si="15"/>
        <v>#DIV/0!</v>
      </c>
      <c r="BB30" s="411" t="e">
        <f t="shared" si="15"/>
        <v>#DIV/0!</v>
      </c>
      <c r="BC30" s="411" t="e">
        <f t="shared" si="15"/>
        <v>#DIV/0!</v>
      </c>
      <c r="BD30" s="413" t="e">
        <f t="shared" si="15"/>
        <v>#DIV/0!</v>
      </c>
      <c r="BE30" s="411" t="e">
        <f t="shared" si="15"/>
        <v>#DIV/0!</v>
      </c>
      <c r="BF30" s="434"/>
      <c r="BG30" s="411" t="e">
        <f t="shared" si="15"/>
        <v>#DIV/0!</v>
      </c>
      <c r="BH30" s="411" t="e">
        <f t="shared" si="15"/>
        <v>#DIV/0!</v>
      </c>
      <c r="BI30" s="412" t="e">
        <f t="shared" si="15"/>
        <v>#DIV/0!</v>
      </c>
      <c r="BJ30" s="411" t="e">
        <f t="shared" si="15"/>
        <v>#DIV/0!</v>
      </c>
      <c r="BK30" s="411" t="e">
        <f t="shared" si="15"/>
        <v>#DIV/0!</v>
      </c>
      <c r="BL30" s="434"/>
      <c r="BM30" s="411" t="e">
        <f t="shared" si="15"/>
        <v>#DIV/0!</v>
      </c>
      <c r="BN30" s="411" t="e">
        <f t="shared" si="15"/>
        <v>#DIV/0!</v>
      </c>
      <c r="BO30" s="412" t="e">
        <f t="shared" ref="BO30:BU30" si="16">BO29/BO22</f>
        <v>#DIV/0!</v>
      </c>
      <c r="BP30" s="411" t="e">
        <f t="shared" si="16"/>
        <v>#DIV/0!</v>
      </c>
      <c r="BQ30" s="411" t="e">
        <f t="shared" si="16"/>
        <v>#DIV/0!</v>
      </c>
      <c r="BR30" s="434"/>
      <c r="BS30" s="411" t="e">
        <f t="shared" si="16"/>
        <v>#DIV/0!</v>
      </c>
      <c r="BT30" s="411" t="e">
        <f t="shared" si="16"/>
        <v>#DIV/0!</v>
      </c>
      <c r="BU30" s="412" t="e">
        <f t="shared" si="16"/>
        <v>#DIV/0!</v>
      </c>
    </row>
    <row r="31" spans="1:112" x14ac:dyDescent="0.2">
      <c r="A31" s="64"/>
      <c r="B31" s="38"/>
      <c r="C31" s="38"/>
      <c r="D31" s="433"/>
      <c r="E31" s="38"/>
      <c r="F31" s="38"/>
      <c r="G31" s="39"/>
      <c r="H31" s="38"/>
      <c r="I31" s="38"/>
      <c r="J31" s="433"/>
      <c r="K31" s="38"/>
      <c r="L31" s="38"/>
      <c r="M31" s="39"/>
      <c r="N31" s="38"/>
      <c r="O31" s="38"/>
      <c r="P31" s="433"/>
      <c r="Q31" s="38"/>
      <c r="R31" s="38"/>
      <c r="S31" s="38"/>
      <c r="T31" s="37"/>
      <c r="U31" s="38"/>
      <c r="V31" s="433"/>
      <c r="W31" s="38"/>
      <c r="X31" s="38"/>
      <c r="Y31" s="39"/>
      <c r="Z31" s="38"/>
      <c r="AA31" s="38"/>
      <c r="AB31" s="433"/>
      <c r="AC31" s="38"/>
      <c r="AD31" s="38"/>
      <c r="AE31" s="38"/>
      <c r="AF31" s="37"/>
      <c r="AG31" s="38"/>
      <c r="AH31" s="433"/>
      <c r="AI31" s="38"/>
      <c r="AJ31" s="38"/>
      <c r="AK31" s="38"/>
      <c r="AL31" s="37"/>
      <c r="AM31" s="38"/>
      <c r="AN31" s="433"/>
      <c r="AO31" s="38"/>
      <c r="AP31" s="38"/>
      <c r="AQ31" s="39"/>
      <c r="AR31" s="38"/>
      <c r="AS31" s="38"/>
      <c r="AT31" s="433"/>
      <c r="AU31" s="38"/>
      <c r="AV31" s="38"/>
      <c r="AW31" s="39"/>
      <c r="AX31" s="38"/>
      <c r="AY31" s="38"/>
      <c r="AZ31" s="38"/>
      <c r="BA31" s="38"/>
      <c r="BB31" s="38"/>
      <c r="BC31" s="38"/>
      <c r="BD31" s="37"/>
      <c r="BE31" s="38"/>
      <c r="BF31" s="433"/>
      <c r="BG31" s="38"/>
      <c r="BH31" s="38"/>
      <c r="BI31" s="39"/>
      <c r="BJ31" s="38"/>
      <c r="BK31" s="38"/>
      <c r="BL31" s="433"/>
      <c r="BM31" s="38"/>
      <c r="BN31" s="38"/>
      <c r="BO31" s="39"/>
      <c r="BP31" s="38"/>
      <c r="BQ31" s="38"/>
      <c r="BR31" s="433"/>
      <c r="BS31" s="38"/>
      <c r="BT31" s="38"/>
      <c r="BU31" s="39"/>
    </row>
    <row r="32" spans="1:112" x14ac:dyDescent="0.2">
      <c r="A32" s="63" t="s">
        <v>2</v>
      </c>
      <c r="B32" s="26">
        <f>B10+D10/2</f>
        <v>0</v>
      </c>
      <c r="C32" s="26">
        <f>C10+D10/2</f>
        <v>0</v>
      </c>
      <c r="D32" s="436">
        <f t="shared" ref="D32:G32" si="17">D10</f>
        <v>0</v>
      </c>
      <c r="E32" s="26">
        <f t="shared" si="17"/>
        <v>0</v>
      </c>
      <c r="F32" s="26">
        <f t="shared" si="17"/>
        <v>0</v>
      </c>
      <c r="G32" s="156">
        <f t="shared" si="17"/>
        <v>0</v>
      </c>
      <c r="H32" s="26">
        <f>H10+B32+J10/2</f>
        <v>0</v>
      </c>
      <c r="I32" s="54">
        <f>I10+C32+J10/2</f>
        <v>0</v>
      </c>
      <c r="J32" s="436">
        <f t="shared" ref="J32:BS32" si="18">J10+D32</f>
        <v>0</v>
      </c>
      <c r="K32" s="26">
        <f t="shared" si="18"/>
        <v>0</v>
      </c>
      <c r="L32" s="26">
        <f t="shared" si="18"/>
        <v>0</v>
      </c>
      <c r="M32" s="156">
        <f t="shared" si="18"/>
        <v>0</v>
      </c>
      <c r="N32" s="26">
        <f>N10+H32+P10/2</f>
        <v>0</v>
      </c>
      <c r="O32" s="54">
        <f>O10+I32+P10/2</f>
        <v>0</v>
      </c>
      <c r="P32" s="436">
        <f t="shared" si="18"/>
        <v>0</v>
      </c>
      <c r="Q32" s="26">
        <f t="shared" si="18"/>
        <v>0</v>
      </c>
      <c r="R32" s="26">
        <f t="shared" si="18"/>
        <v>0</v>
      </c>
      <c r="S32" s="54">
        <f t="shared" si="18"/>
        <v>0</v>
      </c>
      <c r="T32" s="26">
        <f>T10+N32+V10/2</f>
        <v>0</v>
      </c>
      <c r="U32" s="54">
        <f>U10+O32+V10/2</f>
        <v>0</v>
      </c>
      <c r="V32" s="436">
        <f t="shared" si="18"/>
        <v>0</v>
      </c>
      <c r="W32" s="26">
        <f t="shared" si="18"/>
        <v>0</v>
      </c>
      <c r="X32" s="26">
        <f t="shared" si="18"/>
        <v>0</v>
      </c>
      <c r="Y32" s="156">
        <f t="shared" si="18"/>
        <v>0</v>
      </c>
      <c r="Z32" s="26">
        <f>Z10+T32+AB10/2</f>
        <v>0</v>
      </c>
      <c r="AA32" s="54">
        <f>AA10+U32+AB10/2</f>
        <v>0</v>
      </c>
      <c r="AB32" s="436">
        <f t="shared" si="18"/>
        <v>0</v>
      </c>
      <c r="AC32" s="54">
        <f t="shared" si="18"/>
        <v>0</v>
      </c>
      <c r="AD32" s="54">
        <f t="shared" si="18"/>
        <v>0</v>
      </c>
      <c r="AE32" s="54">
        <f t="shared" si="18"/>
        <v>0</v>
      </c>
      <c r="AF32" s="26">
        <f>AF10+Z32+AH10/2</f>
        <v>0</v>
      </c>
      <c r="AG32" s="54">
        <f>AG10+AA32+AH10/2</f>
        <v>0</v>
      </c>
      <c r="AH32" s="436">
        <f t="shared" si="18"/>
        <v>0</v>
      </c>
      <c r="AI32" s="26">
        <f t="shared" si="18"/>
        <v>0</v>
      </c>
      <c r="AJ32" s="26">
        <f t="shared" si="18"/>
        <v>0</v>
      </c>
      <c r="AK32" s="54">
        <f t="shared" si="18"/>
        <v>0</v>
      </c>
      <c r="AL32" s="26">
        <f>AL10+AF32+AN10/2</f>
        <v>0</v>
      </c>
      <c r="AM32" s="54">
        <f>AM10+AG32+AN10/2</f>
        <v>0</v>
      </c>
      <c r="AN32" s="436">
        <f t="shared" si="18"/>
        <v>0</v>
      </c>
      <c r="AO32" s="26">
        <f t="shared" si="18"/>
        <v>0</v>
      </c>
      <c r="AP32" s="26">
        <f t="shared" si="18"/>
        <v>0</v>
      </c>
      <c r="AQ32" s="156">
        <f t="shared" si="18"/>
        <v>0</v>
      </c>
      <c r="AR32" s="26">
        <f>AR10+AL32+AT10/2</f>
        <v>0</v>
      </c>
      <c r="AS32" s="54">
        <f>AS10+AM32+AT10/2</f>
        <v>0</v>
      </c>
      <c r="AT32" s="436">
        <f t="shared" si="18"/>
        <v>0</v>
      </c>
      <c r="AU32" s="26">
        <f t="shared" si="18"/>
        <v>0</v>
      </c>
      <c r="AV32" s="26">
        <f t="shared" si="18"/>
        <v>0</v>
      </c>
      <c r="AW32" s="156">
        <f t="shared" si="18"/>
        <v>0</v>
      </c>
      <c r="AX32" s="26">
        <f>AX10+AR32+AZ10/2</f>
        <v>0</v>
      </c>
      <c r="AY32" s="54">
        <f>AY10+AS32+AZ10/2</f>
        <v>0</v>
      </c>
      <c r="AZ32" s="48">
        <f t="shared" si="18"/>
        <v>0</v>
      </c>
      <c r="BA32" s="26">
        <f t="shared" si="18"/>
        <v>0</v>
      </c>
      <c r="BB32" s="26">
        <f t="shared" si="18"/>
        <v>0</v>
      </c>
      <c r="BC32" s="54">
        <f t="shared" si="18"/>
        <v>0</v>
      </c>
      <c r="BD32" s="26">
        <f>BD10+AX32+BF10/2</f>
        <v>0</v>
      </c>
      <c r="BE32" s="54">
        <f>BE10+AY32+BF10/2</f>
        <v>0</v>
      </c>
      <c r="BF32" s="436">
        <f t="shared" si="18"/>
        <v>0</v>
      </c>
      <c r="BG32" s="26">
        <f t="shared" si="18"/>
        <v>0</v>
      </c>
      <c r="BH32" s="26">
        <f t="shared" si="18"/>
        <v>0</v>
      </c>
      <c r="BI32" s="156">
        <f t="shared" si="18"/>
        <v>0</v>
      </c>
      <c r="BJ32" s="26">
        <f>BJ10+BD32+BL10/2</f>
        <v>0</v>
      </c>
      <c r="BK32" s="54">
        <f>BK10+BE32+BL10/2</f>
        <v>0</v>
      </c>
      <c r="BL32" s="436">
        <f t="shared" si="18"/>
        <v>0</v>
      </c>
      <c r="BM32" s="26">
        <f t="shared" si="18"/>
        <v>0</v>
      </c>
      <c r="BN32" s="26">
        <f t="shared" si="18"/>
        <v>0</v>
      </c>
      <c r="BO32" s="156">
        <f t="shared" si="18"/>
        <v>0</v>
      </c>
      <c r="BP32" s="26">
        <f>BP10+BJ32+BR10/2</f>
        <v>0</v>
      </c>
      <c r="BQ32" s="54">
        <f>BQ10+BK32+BR10/2</f>
        <v>0</v>
      </c>
      <c r="BR32" s="436">
        <f t="shared" si="18"/>
        <v>0</v>
      </c>
      <c r="BS32" s="26">
        <f t="shared" si="18"/>
        <v>0</v>
      </c>
      <c r="BT32" s="26">
        <f t="shared" ref="BT32:BU34" si="19">BT10+BN32</f>
        <v>0</v>
      </c>
      <c r="BU32" s="156">
        <f t="shared" si="19"/>
        <v>0</v>
      </c>
    </row>
    <row r="33" spans="1:112" x14ac:dyDescent="0.2">
      <c r="A33" s="63" t="s">
        <v>38</v>
      </c>
      <c r="B33" s="26">
        <f t="shared" ref="B33:B34" si="20">B11+D11/2</f>
        <v>0</v>
      </c>
      <c r="C33" s="26">
        <f>C11+D11/2</f>
        <v>0</v>
      </c>
      <c r="D33" s="436">
        <f t="shared" ref="D33:G33" si="21">D11</f>
        <v>0</v>
      </c>
      <c r="E33" s="26">
        <f t="shared" si="21"/>
        <v>0</v>
      </c>
      <c r="F33" s="26">
        <f t="shared" si="21"/>
        <v>0</v>
      </c>
      <c r="G33" s="156">
        <f t="shared" si="21"/>
        <v>0</v>
      </c>
      <c r="H33" s="26">
        <f>H11+B33+J11/2</f>
        <v>0</v>
      </c>
      <c r="I33" s="54">
        <f>I11+C33+J11/2</f>
        <v>0</v>
      </c>
      <c r="J33" s="436">
        <f t="shared" ref="J33:BS33" si="22">J11+D33</f>
        <v>0</v>
      </c>
      <c r="K33" s="26">
        <f t="shared" si="22"/>
        <v>0</v>
      </c>
      <c r="L33" s="26">
        <f t="shared" si="22"/>
        <v>0</v>
      </c>
      <c r="M33" s="156">
        <f t="shared" si="22"/>
        <v>0</v>
      </c>
      <c r="N33" s="26">
        <f>N11+H33+P11/2</f>
        <v>0</v>
      </c>
      <c r="O33" s="54">
        <f>O11+I33+P11/2</f>
        <v>0</v>
      </c>
      <c r="P33" s="436">
        <f t="shared" si="22"/>
        <v>0</v>
      </c>
      <c r="Q33" s="26">
        <f t="shared" si="22"/>
        <v>0</v>
      </c>
      <c r="R33" s="26">
        <f t="shared" si="22"/>
        <v>0</v>
      </c>
      <c r="S33" s="54">
        <f t="shared" si="22"/>
        <v>0</v>
      </c>
      <c r="T33" s="26">
        <f>T11+N33+V11/2</f>
        <v>0</v>
      </c>
      <c r="U33" s="54">
        <f>U11+O33+V11/2</f>
        <v>0</v>
      </c>
      <c r="V33" s="436">
        <f t="shared" si="22"/>
        <v>0</v>
      </c>
      <c r="W33" s="26">
        <f t="shared" si="22"/>
        <v>0</v>
      </c>
      <c r="X33" s="26">
        <f t="shared" si="22"/>
        <v>0</v>
      </c>
      <c r="Y33" s="156">
        <f t="shared" si="22"/>
        <v>0</v>
      </c>
      <c r="Z33" s="26">
        <f>Z11+T33+AB11/2</f>
        <v>0</v>
      </c>
      <c r="AA33" s="54">
        <f>AA11+U33+AB11/2</f>
        <v>0</v>
      </c>
      <c r="AB33" s="436">
        <f t="shared" si="22"/>
        <v>0</v>
      </c>
      <c r="AC33" s="54">
        <f t="shared" si="22"/>
        <v>0</v>
      </c>
      <c r="AD33" s="54">
        <f t="shared" si="22"/>
        <v>0</v>
      </c>
      <c r="AE33" s="54">
        <f t="shared" si="22"/>
        <v>0</v>
      </c>
      <c r="AF33" s="26">
        <f>AF11+Z33+AH11/2</f>
        <v>0</v>
      </c>
      <c r="AG33" s="54">
        <f>AG11+AA33+AH11/2</f>
        <v>0</v>
      </c>
      <c r="AH33" s="436">
        <f t="shared" si="22"/>
        <v>0</v>
      </c>
      <c r="AI33" s="26">
        <f t="shared" si="22"/>
        <v>0</v>
      </c>
      <c r="AJ33" s="26">
        <f t="shared" si="22"/>
        <v>0</v>
      </c>
      <c r="AK33" s="54">
        <f t="shared" si="22"/>
        <v>0</v>
      </c>
      <c r="AL33" s="26">
        <f>AL11+AF33+AN11/2</f>
        <v>0</v>
      </c>
      <c r="AM33" s="54">
        <f>AM11+AG33+AN11/2</f>
        <v>0</v>
      </c>
      <c r="AN33" s="436">
        <f t="shared" si="22"/>
        <v>0</v>
      </c>
      <c r="AO33" s="26">
        <f t="shared" si="22"/>
        <v>0</v>
      </c>
      <c r="AP33" s="26">
        <f t="shared" si="22"/>
        <v>0</v>
      </c>
      <c r="AQ33" s="156">
        <f t="shared" si="22"/>
        <v>0</v>
      </c>
      <c r="AR33" s="26">
        <f>AR11+AL33+AT11/2</f>
        <v>0</v>
      </c>
      <c r="AS33" s="54">
        <f>AS11+AM33+AT11/2</f>
        <v>0</v>
      </c>
      <c r="AT33" s="436">
        <f t="shared" si="22"/>
        <v>0</v>
      </c>
      <c r="AU33" s="26">
        <f t="shared" si="22"/>
        <v>0</v>
      </c>
      <c r="AV33" s="26">
        <f t="shared" si="22"/>
        <v>0</v>
      </c>
      <c r="AW33" s="156">
        <f t="shared" si="22"/>
        <v>0</v>
      </c>
      <c r="AX33" s="26">
        <f>AX11+AR33+AZ11/2</f>
        <v>0</v>
      </c>
      <c r="AY33" s="54">
        <f>AY11+AS33+AZ11/2</f>
        <v>0</v>
      </c>
      <c r="AZ33" s="48">
        <f t="shared" si="22"/>
        <v>0</v>
      </c>
      <c r="BA33" s="26">
        <f t="shared" si="22"/>
        <v>0</v>
      </c>
      <c r="BB33" s="26">
        <f t="shared" si="22"/>
        <v>0</v>
      </c>
      <c r="BC33" s="54">
        <f t="shared" si="22"/>
        <v>0</v>
      </c>
      <c r="BD33" s="26">
        <f>BD11+AX33+BF11/2</f>
        <v>0</v>
      </c>
      <c r="BE33" s="54">
        <f>BE11+AY33+BF11/2</f>
        <v>0</v>
      </c>
      <c r="BF33" s="436">
        <f t="shared" si="22"/>
        <v>0</v>
      </c>
      <c r="BG33" s="26">
        <f t="shared" si="22"/>
        <v>0</v>
      </c>
      <c r="BH33" s="26">
        <f t="shared" si="22"/>
        <v>0</v>
      </c>
      <c r="BI33" s="156">
        <f t="shared" si="22"/>
        <v>0</v>
      </c>
      <c r="BJ33" s="26">
        <f>BJ11+BD33+BL11/2</f>
        <v>0</v>
      </c>
      <c r="BK33" s="54">
        <f>BK11+BE33+BL11/2</f>
        <v>0</v>
      </c>
      <c r="BL33" s="436">
        <f t="shared" si="22"/>
        <v>0</v>
      </c>
      <c r="BM33" s="26">
        <f t="shared" si="22"/>
        <v>0</v>
      </c>
      <c r="BN33" s="26">
        <f t="shared" si="22"/>
        <v>0</v>
      </c>
      <c r="BO33" s="156">
        <f t="shared" si="22"/>
        <v>0</v>
      </c>
      <c r="BP33" s="26">
        <f>BP11+BJ33+BR11/2</f>
        <v>0</v>
      </c>
      <c r="BQ33" s="54">
        <f>BQ11+BK33+BR11/2</f>
        <v>0</v>
      </c>
      <c r="BR33" s="436">
        <f t="shared" si="22"/>
        <v>0</v>
      </c>
      <c r="BS33" s="26">
        <f t="shared" si="22"/>
        <v>0</v>
      </c>
      <c r="BT33" s="26">
        <f t="shared" si="19"/>
        <v>0</v>
      </c>
      <c r="BU33" s="156">
        <f t="shared" si="19"/>
        <v>0</v>
      </c>
    </row>
    <row r="34" spans="1:112" x14ac:dyDescent="0.2">
      <c r="A34" s="63" t="s">
        <v>39</v>
      </c>
      <c r="B34" s="26">
        <f t="shared" si="20"/>
        <v>0</v>
      </c>
      <c r="C34" s="26">
        <f>C12+D12/2</f>
        <v>0</v>
      </c>
      <c r="D34" s="436">
        <f t="shared" ref="D34:G34" si="23">D12</f>
        <v>0</v>
      </c>
      <c r="E34" s="54">
        <f t="shared" si="23"/>
        <v>0</v>
      </c>
      <c r="F34" s="26">
        <f t="shared" si="23"/>
        <v>0</v>
      </c>
      <c r="G34" s="156">
        <f t="shared" si="23"/>
        <v>0</v>
      </c>
      <c r="H34" s="26">
        <f>H12+B34+J12/2</f>
        <v>0</v>
      </c>
      <c r="I34" s="54">
        <f>I12+C34+J12/2</f>
        <v>0</v>
      </c>
      <c r="J34" s="436">
        <f t="shared" ref="J34:BS34" si="24">J12+D34</f>
        <v>0</v>
      </c>
      <c r="K34" s="54">
        <f t="shared" si="24"/>
        <v>0</v>
      </c>
      <c r="L34" s="54">
        <f t="shared" si="24"/>
        <v>0</v>
      </c>
      <c r="M34" s="156">
        <f t="shared" si="24"/>
        <v>0</v>
      </c>
      <c r="N34" s="26">
        <f>N12+H34+P12/2</f>
        <v>0</v>
      </c>
      <c r="O34" s="54">
        <f>O12+I34+P12/2</f>
        <v>0</v>
      </c>
      <c r="P34" s="436">
        <f t="shared" si="24"/>
        <v>0</v>
      </c>
      <c r="Q34" s="54">
        <f t="shared" si="24"/>
        <v>0</v>
      </c>
      <c r="R34" s="54">
        <f t="shared" si="24"/>
        <v>0</v>
      </c>
      <c r="S34" s="54">
        <f t="shared" si="24"/>
        <v>0</v>
      </c>
      <c r="T34" s="26">
        <f>T12+N34+V12/2</f>
        <v>0</v>
      </c>
      <c r="U34" s="54">
        <f>U12+O34+V12/2</f>
        <v>0</v>
      </c>
      <c r="V34" s="436">
        <f t="shared" si="24"/>
        <v>0</v>
      </c>
      <c r="W34" s="54">
        <f t="shared" si="24"/>
        <v>0</v>
      </c>
      <c r="X34" s="54">
        <f t="shared" si="24"/>
        <v>0</v>
      </c>
      <c r="Y34" s="156">
        <f t="shared" si="24"/>
        <v>0</v>
      </c>
      <c r="Z34" s="26">
        <f>Z12+T34+AB12/2</f>
        <v>0</v>
      </c>
      <c r="AA34" s="54">
        <f>AA12+U34+AB12/2</f>
        <v>0</v>
      </c>
      <c r="AB34" s="436">
        <f t="shared" si="24"/>
        <v>0</v>
      </c>
      <c r="AC34" s="54">
        <f t="shared" si="24"/>
        <v>0</v>
      </c>
      <c r="AD34" s="54">
        <f t="shared" si="24"/>
        <v>0</v>
      </c>
      <c r="AE34" s="54">
        <f t="shared" si="24"/>
        <v>0</v>
      </c>
      <c r="AF34" s="26">
        <f>AF12+Z34+AH12/2</f>
        <v>0</v>
      </c>
      <c r="AG34" s="54">
        <f>AG12+AA34+AH12/2</f>
        <v>0</v>
      </c>
      <c r="AH34" s="436">
        <f t="shared" si="24"/>
        <v>0</v>
      </c>
      <c r="AI34" s="54">
        <f t="shared" si="24"/>
        <v>0</v>
      </c>
      <c r="AJ34" s="54">
        <f t="shared" si="24"/>
        <v>0</v>
      </c>
      <c r="AK34" s="54">
        <f t="shared" si="24"/>
        <v>0</v>
      </c>
      <c r="AL34" s="26">
        <f>AL12+AF34+AN12/2</f>
        <v>0</v>
      </c>
      <c r="AM34" s="54">
        <f>AM12+AG34+AN12/2</f>
        <v>0</v>
      </c>
      <c r="AN34" s="436">
        <f t="shared" si="24"/>
        <v>0</v>
      </c>
      <c r="AO34" s="54">
        <f t="shared" si="24"/>
        <v>0</v>
      </c>
      <c r="AP34" s="54">
        <f t="shared" si="24"/>
        <v>0</v>
      </c>
      <c r="AQ34" s="156">
        <f t="shared" si="24"/>
        <v>0</v>
      </c>
      <c r="AR34" s="26">
        <f>AR12+AL34+AT12/2</f>
        <v>0</v>
      </c>
      <c r="AS34" s="54">
        <f>AS12+AM34+AT12/2</f>
        <v>0</v>
      </c>
      <c r="AT34" s="436">
        <f t="shared" si="24"/>
        <v>0</v>
      </c>
      <c r="AU34" s="54">
        <f t="shared" si="24"/>
        <v>0</v>
      </c>
      <c r="AV34" s="54">
        <f t="shared" si="24"/>
        <v>0</v>
      </c>
      <c r="AW34" s="156">
        <f t="shared" si="24"/>
        <v>0</v>
      </c>
      <c r="AX34" s="26">
        <f>AX12+AR34+AZ12/2</f>
        <v>0</v>
      </c>
      <c r="AY34" s="54">
        <f>AY12+AS34+AZ12/2</f>
        <v>0</v>
      </c>
      <c r="AZ34" s="48">
        <f t="shared" si="24"/>
        <v>0</v>
      </c>
      <c r="BA34" s="54">
        <f t="shared" si="24"/>
        <v>0</v>
      </c>
      <c r="BB34" s="54">
        <f t="shared" si="24"/>
        <v>0</v>
      </c>
      <c r="BC34" s="54">
        <f t="shared" si="24"/>
        <v>0</v>
      </c>
      <c r="BD34" s="26">
        <f>BD12+AX34+BF12/2</f>
        <v>0</v>
      </c>
      <c r="BE34" s="54">
        <f>BE12+AY34+BF12/2</f>
        <v>0</v>
      </c>
      <c r="BF34" s="436">
        <f t="shared" si="24"/>
        <v>0</v>
      </c>
      <c r="BG34" s="54">
        <f t="shared" si="24"/>
        <v>0</v>
      </c>
      <c r="BH34" s="54">
        <f t="shared" si="24"/>
        <v>0</v>
      </c>
      <c r="BI34" s="156">
        <f t="shared" si="24"/>
        <v>0</v>
      </c>
      <c r="BJ34" s="26">
        <f>BJ12+BD34+BL12/2</f>
        <v>0</v>
      </c>
      <c r="BK34" s="54">
        <f>BK12+BE34+BL12/2</f>
        <v>0</v>
      </c>
      <c r="BL34" s="436">
        <f t="shared" si="24"/>
        <v>0</v>
      </c>
      <c r="BM34" s="54">
        <f t="shared" si="24"/>
        <v>0</v>
      </c>
      <c r="BN34" s="54">
        <f t="shared" si="24"/>
        <v>0</v>
      </c>
      <c r="BO34" s="156">
        <f t="shared" si="24"/>
        <v>0</v>
      </c>
      <c r="BP34" s="26">
        <f>BP12+BJ34+BR12/2</f>
        <v>0</v>
      </c>
      <c r="BQ34" s="54">
        <f>BQ12+BK34+BR12/2</f>
        <v>0</v>
      </c>
      <c r="BR34" s="436">
        <f t="shared" si="24"/>
        <v>0</v>
      </c>
      <c r="BS34" s="54">
        <f t="shared" si="24"/>
        <v>0</v>
      </c>
      <c r="BT34" s="54">
        <f t="shared" si="19"/>
        <v>0</v>
      </c>
      <c r="BU34" s="156">
        <f t="shared" si="19"/>
        <v>0</v>
      </c>
    </row>
    <row r="35" spans="1:112" s="410" customFormat="1" x14ac:dyDescent="0.2">
      <c r="A35" s="38" t="s">
        <v>27</v>
      </c>
      <c r="B35" s="414">
        <f>SUM(B32:B34)</f>
        <v>0</v>
      </c>
      <c r="C35" s="414">
        <f t="shared" ref="C35:BN35" si="25">SUM(C32:C34)</f>
        <v>0</v>
      </c>
      <c r="D35" s="437">
        <f t="shared" si="25"/>
        <v>0</v>
      </c>
      <c r="E35" s="414">
        <f t="shared" si="25"/>
        <v>0</v>
      </c>
      <c r="F35" s="414">
        <f t="shared" si="25"/>
        <v>0</v>
      </c>
      <c r="G35" s="415">
        <f t="shared" si="25"/>
        <v>0</v>
      </c>
      <c r="H35" s="414">
        <f t="shared" si="25"/>
        <v>0</v>
      </c>
      <c r="I35" s="414">
        <f t="shared" si="25"/>
        <v>0</v>
      </c>
      <c r="J35" s="437">
        <f t="shared" si="25"/>
        <v>0</v>
      </c>
      <c r="K35" s="414">
        <f t="shared" si="25"/>
        <v>0</v>
      </c>
      <c r="L35" s="414">
        <f t="shared" si="25"/>
        <v>0</v>
      </c>
      <c r="M35" s="415">
        <f t="shared" si="25"/>
        <v>0</v>
      </c>
      <c r="N35" s="414">
        <f t="shared" ref="N35" si="26">SUM(N32:N34)</f>
        <v>0</v>
      </c>
      <c r="O35" s="414">
        <f t="shared" ref="O35" si="27">SUM(O32:O34)</f>
        <v>0</v>
      </c>
      <c r="P35" s="437">
        <f t="shared" si="25"/>
        <v>0</v>
      </c>
      <c r="Q35" s="414">
        <f t="shared" si="25"/>
        <v>0</v>
      </c>
      <c r="R35" s="414">
        <f t="shared" si="25"/>
        <v>0</v>
      </c>
      <c r="S35" s="414">
        <f t="shared" si="25"/>
        <v>0</v>
      </c>
      <c r="T35" s="414">
        <f t="shared" ref="T35" si="28">SUM(T32:T34)</f>
        <v>0</v>
      </c>
      <c r="U35" s="414">
        <f t="shared" ref="U35" si="29">SUM(U32:U34)</f>
        <v>0</v>
      </c>
      <c r="V35" s="437">
        <f t="shared" si="25"/>
        <v>0</v>
      </c>
      <c r="W35" s="414">
        <f t="shared" si="25"/>
        <v>0</v>
      </c>
      <c r="X35" s="414">
        <f t="shared" si="25"/>
        <v>0</v>
      </c>
      <c r="Y35" s="415">
        <f t="shared" si="25"/>
        <v>0</v>
      </c>
      <c r="Z35" s="414">
        <f t="shared" ref="Z35" si="30">SUM(Z32:Z34)</f>
        <v>0</v>
      </c>
      <c r="AA35" s="414">
        <f t="shared" ref="AA35" si="31">SUM(AA32:AA34)</f>
        <v>0</v>
      </c>
      <c r="AB35" s="437">
        <f t="shared" si="25"/>
        <v>0</v>
      </c>
      <c r="AC35" s="414">
        <f t="shared" si="25"/>
        <v>0</v>
      </c>
      <c r="AD35" s="414">
        <f t="shared" si="25"/>
        <v>0</v>
      </c>
      <c r="AE35" s="414">
        <f t="shared" si="25"/>
        <v>0</v>
      </c>
      <c r="AF35" s="414">
        <f t="shared" ref="AF35" si="32">SUM(AF32:AF34)</f>
        <v>0</v>
      </c>
      <c r="AG35" s="414">
        <f t="shared" ref="AG35" si="33">SUM(AG32:AG34)</f>
        <v>0</v>
      </c>
      <c r="AH35" s="437">
        <f t="shared" si="25"/>
        <v>0</v>
      </c>
      <c r="AI35" s="414">
        <f t="shared" si="25"/>
        <v>0</v>
      </c>
      <c r="AJ35" s="414">
        <f t="shared" si="25"/>
        <v>0</v>
      </c>
      <c r="AK35" s="414">
        <f t="shared" si="25"/>
        <v>0</v>
      </c>
      <c r="AL35" s="414">
        <f t="shared" ref="AL35" si="34">SUM(AL32:AL34)</f>
        <v>0</v>
      </c>
      <c r="AM35" s="414">
        <f t="shared" ref="AM35" si="35">SUM(AM32:AM34)</f>
        <v>0</v>
      </c>
      <c r="AN35" s="437">
        <f t="shared" si="25"/>
        <v>0</v>
      </c>
      <c r="AO35" s="414">
        <f t="shared" si="25"/>
        <v>0</v>
      </c>
      <c r="AP35" s="414">
        <f t="shared" si="25"/>
        <v>0</v>
      </c>
      <c r="AQ35" s="415">
        <f t="shared" si="25"/>
        <v>0</v>
      </c>
      <c r="AR35" s="414">
        <f t="shared" ref="AR35" si="36">SUM(AR32:AR34)</f>
        <v>0</v>
      </c>
      <c r="AS35" s="414">
        <f t="shared" ref="AS35" si="37">SUM(AS32:AS34)</f>
        <v>0</v>
      </c>
      <c r="AT35" s="437">
        <f t="shared" si="25"/>
        <v>0</v>
      </c>
      <c r="AU35" s="414">
        <f t="shared" si="25"/>
        <v>0</v>
      </c>
      <c r="AV35" s="414">
        <f t="shared" si="25"/>
        <v>0</v>
      </c>
      <c r="AW35" s="415">
        <f t="shared" si="25"/>
        <v>0</v>
      </c>
      <c r="AX35" s="414">
        <f t="shared" ref="AX35" si="38">SUM(AX32:AX34)</f>
        <v>0</v>
      </c>
      <c r="AY35" s="414">
        <f t="shared" ref="AY35" si="39">SUM(AY32:AY34)</f>
        <v>0</v>
      </c>
      <c r="AZ35" s="414">
        <f t="shared" si="25"/>
        <v>0</v>
      </c>
      <c r="BA35" s="414">
        <f t="shared" si="25"/>
        <v>0</v>
      </c>
      <c r="BB35" s="414">
        <f t="shared" si="25"/>
        <v>0</v>
      </c>
      <c r="BC35" s="414">
        <f t="shared" si="25"/>
        <v>0</v>
      </c>
      <c r="BD35" s="414">
        <f t="shared" ref="BD35" si="40">SUM(BD32:BD34)</f>
        <v>0</v>
      </c>
      <c r="BE35" s="414">
        <f t="shared" ref="BE35" si="41">SUM(BE32:BE34)</f>
        <v>0</v>
      </c>
      <c r="BF35" s="437">
        <f t="shared" si="25"/>
        <v>0</v>
      </c>
      <c r="BG35" s="414">
        <f t="shared" si="25"/>
        <v>0</v>
      </c>
      <c r="BH35" s="414">
        <f t="shared" si="25"/>
        <v>0</v>
      </c>
      <c r="BI35" s="415">
        <f t="shared" si="25"/>
        <v>0</v>
      </c>
      <c r="BJ35" s="414">
        <f t="shared" ref="BJ35" si="42">SUM(BJ32:BJ34)</f>
        <v>0</v>
      </c>
      <c r="BK35" s="414">
        <f t="shared" ref="BK35" si="43">SUM(BK32:BK34)</f>
        <v>0</v>
      </c>
      <c r="BL35" s="437">
        <f t="shared" si="25"/>
        <v>0</v>
      </c>
      <c r="BM35" s="414">
        <f t="shared" si="25"/>
        <v>0</v>
      </c>
      <c r="BN35" s="414">
        <f t="shared" si="25"/>
        <v>0</v>
      </c>
      <c r="BO35" s="415">
        <f t="shared" ref="BO35:BU35" si="44">SUM(BO32:BO34)</f>
        <v>0</v>
      </c>
      <c r="BP35" s="414">
        <f t="shared" ref="BP35" si="45">SUM(BP32:BP34)</f>
        <v>0</v>
      </c>
      <c r="BQ35" s="414">
        <f t="shared" ref="BQ35" si="46">SUM(BQ32:BQ34)</f>
        <v>0</v>
      </c>
      <c r="BR35" s="437">
        <f t="shared" si="44"/>
        <v>0</v>
      </c>
      <c r="BS35" s="414">
        <f t="shared" si="44"/>
        <v>0</v>
      </c>
      <c r="BT35" s="414">
        <f t="shared" si="44"/>
        <v>0</v>
      </c>
      <c r="BU35" s="415">
        <f t="shared" si="44"/>
        <v>0</v>
      </c>
      <c r="BV35" s="409"/>
      <c r="BW35" s="409"/>
      <c r="BX35" s="409"/>
      <c r="BY35" s="409"/>
      <c r="BZ35" s="409"/>
      <c r="CA35" s="409"/>
      <c r="CB35" s="409"/>
      <c r="CC35" s="409"/>
      <c r="CD35" s="409"/>
      <c r="CE35" s="409"/>
      <c r="CF35" s="409"/>
      <c r="CG35" s="409"/>
      <c r="CH35" s="409"/>
      <c r="CI35" s="409"/>
      <c r="CJ35" s="409"/>
      <c r="CK35" s="409"/>
      <c r="CL35" s="409"/>
      <c r="CM35" s="409"/>
      <c r="CN35" s="409"/>
      <c r="CO35" s="409"/>
      <c r="CP35" s="409"/>
      <c r="CQ35" s="409"/>
      <c r="CR35" s="409"/>
      <c r="CS35" s="409"/>
      <c r="CT35" s="409"/>
      <c r="CU35" s="409"/>
      <c r="CV35" s="409"/>
      <c r="CW35" s="409"/>
      <c r="CX35" s="409"/>
      <c r="CY35" s="409"/>
      <c r="CZ35" s="409"/>
      <c r="DA35" s="409"/>
      <c r="DB35" s="409"/>
      <c r="DC35" s="409"/>
      <c r="DD35" s="409"/>
      <c r="DE35" s="409"/>
      <c r="DF35" s="409"/>
      <c r="DG35" s="409"/>
      <c r="DH35" s="409"/>
    </row>
    <row r="36" spans="1:112" x14ac:dyDescent="0.2">
      <c r="A36" s="63" t="s">
        <v>25</v>
      </c>
      <c r="B36" s="26">
        <f>B13+D13/2</f>
        <v>0</v>
      </c>
      <c r="C36" s="26">
        <f>C13+D13/2</f>
        <v>0</v>
      </c>
      <c r="D36" s="436">
        <f t="shared" ref="D36:G36" si="47">D13</f>
        <v>0</v>
      </c>
      <c r="E36" s="26">
        <f t="shared" si="47"/>
        <v>0</v>
      </c>
      <c r="F36" s="54">
        <f t="shared" si="47"/>
        <v>0</v>
      </c>
      <c r="G36" s="156">
        <f t="shared" si="47"/>
        <v>0</v>
      </c>
      <c r="H36" s="26">
        <f>H13+B36+J13/2</f>
        <v>0</v>
      </c>
      <c r="I36" s="54">
        <f>I13+C36+J13/2</f>
        <v>0</v>
      </c>
      <c r="J36" s="436">
        <f t="shared" ref="J36:BS36" si="48">J13+D36</f>
        <v>0</v>
      </c>
      <c r="K36" s="26">
        <f t="shared" si="48"/>
        <v>0</v>
      </c>
      <c r="L36" s="54">
        <f t="shared" si="48"/>
        <v>0</v>
      </c>
      <c r="M36" s="156">
        <f t="shared" si="48"/>
        <v>0</v>
      </c>
      <c r="N36" s="26">
        <f>N13+H36+P13/2</f>
        <v>0</v>
      </c>
      <c r="O36" s="54">
        <f>O13+I36+P13/2</f>
        <v>0</v>
      </c>
      <c r="P36" s="436">
        <f t="shared" si="48"/>
        <v>0</v>
      </c>
      <c r="Q36" s="26">
        <f t="shared" si="48"/>
        <v>0</v>
      </c>
      <c r="R36" s="54">
        <f t="shared" si="48"/>
        <v>0</v>
      </c>
      <c r="S36" s="54">
        <f t="shared" si="48"/>
        <v>0</v>
      </c>
      <c r="T36" s="26">
        <f>T13+N36+V13/2</f>
        <v>0</v>
      </c>
      <c r="U36" s="54">
        <f>U13+O36+V13/2</f>
        <v>0</v>
      </c>
      <c r="V36" s="436">
        <f t="shared" si="48"/>
        <v>0</v>
      </c>
      <c r="W36" s="26">
        <f t="shared" si="48"/>
        <v>0</v>
      </c>
      <c r="X36" s="54">
        <f t="shared" si="48"/>
        <v>0</v>
      </c>
      <c r="Y36" s="156">
        <f t="shared" si="48"/>
        <v>0</v>
      </c>
      <c r="Z36" s="26">
        <f>Z13+T36+AB13/2</f>
        <v>0</v>
      </c>
      <c r="AA36" s="54">
        <f>AA13+U36+AB13/2</f>
        <v>0</v>
      </c>
      <c r="AB36" s="436">
        <f t="shared" si="48"/>
        <v>0</v>
      </c>
      <c r="AC36" s="54">
        <f t="shared" si="48"/>
        <v>0</v>
      </c>
      <c r="AD36" s="54">
        <f t="shared" si="48"/>
        <v>0</v>
      </c>
      <c r="AE36" s="54">
        <f t="shared" si="48"/>
        <v>0</v>
      </c>
      <c r="AF36" s="26">
        <f>AF13+Z36+AH13/2</f>
        <v>0</v>
      </c>
      <c r="AG36" s="54">
        <f>AG13+AA36+AH13/2</f>
        <v>0</v>
      </c>
      <c r="AH36" s="436">
        <f t="shared" si="48"/>
        <v>0</v>
      </c>
      <c r="AI36" s="26">
        <f t="shared" si="48"/>
        <v>0</v>
      </c>
      <c r="AJ36" s="54">
        <f t="shared" si="48"/>
        <v>0</v>
      </c>
      <c r="AK36" s="54">
        <f t="shared" si="48"/>
        <v>0</v>
      </c>
      <c r="AL36" s="26">
        <f>AL13+AF36+AN13/2</f>
        <v>0</v>
      </c>
      <c r="AM36" s="54">
        <f>AM13+AG36+AN13/2</f>
        <v>0</v>
      </c>
      <c r="AN36" s="436">
        <f t="shared" si="48"/>
        <v>0</v>
      </c>
      <c r="AO36" s="26">
        <f t="shared" si="48"/>
        <v>0</v>
      </c>
      <c r="AP36" s="54">
        <f t="shared" si="48"/>
        <v>0</v>
      </c>
      <c r="AQ36" s="156">
        <f t="shared" si="48"/>
        <v>0</v>
      </c>
      <c r="AR36" s="26">
        <f>AR13+AL36+AT13/2</f>
        <v>0</v>
      </c>
      <c r="AS36" s="54">
        <f>AS13+AM36+AT13/2</f>
        <v>0</v>
      </c>
      <c r="AT36" s="436">
        <f t="shared" si="48"/>
        <v>0</v>
      </c>
      <c r="AU36" s="26">
        <f t="shared" si="48"/>
        <v>0</v>
      </c>
      <c r="AV36" s="54">
        <f t="shared" si="48"/>
        <v>0</v>
      </c>
      <c r="AW36" s="156">
        <f t="shared" si="48"/>
        <v>0</v>
      </c>
      <c r="AX36" s="26">
        <f>AX13+AR36+AZ13/2</f>
        <v>0</v>
      </c>
      <c r="AY36" s="54">
        <f>AY13+AS36+AZ13/2</f>
        <v>0</v>
      </c>
      <c r="AZ36" s="48">
        <f t="shared" si="48"/>
        <v>0</v>
      </c>
      <c r="BA36" s="26">
        <f t="shared" si="48"/>
        <v>0</v>
      </c>
      <c r="BB36" s="54">
        <f t="shared" si="48"/>
        <v>0</v>
      </c>
      <c r="BC36" s="54">
        <f t="shared" si="48"/>
        <v>0</v>
      </c>
      <c r="BD36" s="26">
        <f>BD13+AX36+BF13/2</f>
        <v>0</v>
      </c>
      <c r="BE36" s="54">
        <f>BE13+AY36+BF13/2</f>
        <v>0</v>
      </c>
      <c r="BF36" s="436">
        <f t="shared" si="48"/>
        <v>0</v>
      </c>
      <c r="BG36" s="26">
        <f t="shared" si="48"/>
        <v>0</v>
      </c>
      <c r="BH36" s="54">
        <f t="shared" si="48"/>
        <v>0</v>
      </c>
      <c r="BI36" s="156">
        <f t="shared" si="48"/>
        <v>0</v>
      </c>
      <c r="BJ36" s="26">
        <f>BJ13+BD36+BL13/2</f>
        <v>0</v>
      </c>
      <c r="BK36" s="54">
        <f>BK13+BE36+BL13/2</f>
        <v>0</v>
      </c>
      <c r="BL36" s="436">
        <f t="shared" si="48"/>
        <v>0</v>
      </c>
      <c r="BM36" s="26">
        <f t="shared" si="48"/>
        <v>0</v>
      </c>
      <c r="BN36" s="54">
        <f t="shared" si="48"/>
        <v>0</v>
      </c>
      <c r="BO36" s="156">
        <f t="shared" si="48"/>
        <v>0</v>
      </c>
      <c r="BP36" s="26">
        <f>BP13+BJ36+BR13/2</f>
        <v>0</v>
      </c>
      <c r="BQ36" s="54">
        <f>BQ13+BK36+BR13/2</f>
        <v>0</v>
      </c>
      <c r="BR36" s="436">
        <f t="shared" si="48"/>
        <v>0</v>
      </c>
      <c r="BS36" s="26">
        <f t="shared" si="48"/>
        <v>0</v>
      </c>
      <c r="BT36" s="54">
        <f t="shared" ref="BT36:BU39" si="49">BT13+BN36</f>
        <v>0</v>
      </c>
      <c r="BU36" s="156">
        <f t="shared" si="49"/>
        <v>0</v>
      </c>
    </row>
    <row r="37" spans="1:112" x14ac:dyDescent="0.2">
      <c r="A37" s="63" t="s">
        <v>26</v>
      </c>
      <c r="B37" s="26">
        <f>B14+D14/2</f>
        <v>0</v>
      </c>
      <c r="C37" s="26">
        <f>C14+D14/2</f>
        <v>0</v>
      </c>
      <c r="D37" s="436">
        <f t="shared" ref="D37:G37" si="50">D14</f>
        <v>0</v>
      </c>
      <c r="E37" s="26">
        <f t="shared" si="50"/>
        <v>0</v>
      </c>
      <c r="F37" s="54">
        <f t="shared" si="50"/>
        <v>0</v>
      </c>
      <c r="G37" s="156">
        <f t="shared" si="50"/>
        <v>0</v>
      </c>
      <c r="H37" s="26">
        <f>H14+B37+J14/2</f>
        <v>0</v>
      </c>
      <c r="I37" s="54">
        <f>I14+C37+J14/2</f>
        <v>0</v>
      </c>
      <c r="J37" s="48">
        <f t="shared" ref="J37:BS37" si="51">J14+D37</f>
        <v>0</v>
      </c>
      <c r="K37" s="26">
        <f t="shared" si="51"/>
        <v>0</v>
      </c>
      <c r="L37" s="54">
        <f t="shared" si="51"/>
        <v>0</v>
      </c>
      <c r="M37" s="156">
        <f t="shared" si="51"/>
        <v>0</v>
      </c>
      <c r="N37" s="26">
        <f>N14+H37+P14/2</f>
        <v>0</v>
      </c>
      <c r="O37" s="54">
        <f>O14+I37+P14/2</f>
        <v>0</v>
      </c>
      <c r="P37" s="436">
        <f t="shared" si="51"/>
        <v>0</v>
      </c>
      <c r="Q37" s="26">
        <f t="shared" si="51"/>
        <v>0</v>
      </c>
      <c r="R37" s="54">
        <f t="shared" si="51"/>
        <v>0</v>
      </c>
      <c r="S37" s="54">
        <f t="shared" si="51"/>
        <v>0</v>
      </c>
      <c r="T37" s="26">
        <f>T14+N37+V14/2</f>
        <v>0</v>
      </c>
      <c r="U37" s="54">
        <f>U14+O37+V14/2</f>
        <v>0</v>
      </c>
      <c r="V37" s="436">
        <f t="shared" si="51"/>
        <v>0</v>
      </c>
      <c r="W37" s="26">
        <f t="shared" si="51"/>
        <v>0</v>
      </c>
      <c r="X37" s="54">
        <f t="shared" si="51"/>
        <v>0</v>
      </c>
      <c r="Y37" s="156">
        <f t="shared" si="51"/>
        <v>0</v>
      </c>
      <c r="Z37" s="26">
        <f>Z14+T37+AB14/2</f>
        <v>0</v>
      </c>
      <c r="AA37" s="54">
        <f>AA14+U37+AB14/2</f>
        <v>0</v>
      </c>
      <c r="AB37" s="436">
        <f t="shared" si="51"/>
        <v>0</v>
      </c>
      <c r="AC37" s="54">
        <f t="shared" si="51"/>
        <v>0</v>
      </c>
      <c r="AD37" s="54">
        <f t="shared" si="51"/>
        <v>0</v>
      </c>
      <c r="AE37" s="54">
        <f t="shared" si="51"/>
        <v>0</v>
      </c>
      <c r="AF37" s="26">
        <f>AF14+Z37+AH14/2</f>
        <v>0</v>
      </c>
      <c r="AG37" s="54">
        <f>AG14+AA37+AH14/2</f>
        <v>0</v>
      </c>
      <c r="AH37" s="436">
        <f t="shared" si="51"/>
        <v>0</v>
      </c>
      <c r="AI37" s="26">
        <f t="shared" si="51"/>
        <v>0</v>
      </c>
      <c r="AJ37" s="54">
        <f t="shared" si="51"/>
        <v>0</v>
      </c>
      <c r="AK37" s="54">
        <f t="shared" si="51"/>
        <v>0</v>
      </c>
      <c r="AL37" s="26">
        <f>AL14+AF37+AN14/2</f>
        <v>0</v>
      </c>
      <c r="AM37" s="54">
        <f>AM14+AG37+AN14/2</f>
        <v>0</v>
      </c>
      <c r="AN37" s="436">
        <f t="shared" si="51"/>
        <v>0</v>
      </c>
      <c r="AO37" s="26">
        <f t="shared" si="51"/>
        <v>0</v>
      </c>
      <c r="AP37" s="54">
        <f t="shared" si="51"/>
        <v>0</v>
      </c>
      <c r="AQ37" s="156">
        <f t="shared" si="51"/>
        <v>0</v>
      </c>
      <c r="AR37" s="26">
        <f>AR14+AL37+AT14/2</f>
        <v>0</v>
      </c>
      <c r="AS37" s="54">
        <f>AS14+AM37+AT14/2</f>
        <v>0</v>
      </c>
      <c r="AT37" s="436">
        <f t="shared" si="51"/>
        <v>0</v>
      </c>
      <c r="AU37" s="26">
        <f t="shared" si="51"/>
        <v>0</v>
      </c>
      <c r="AV37" s="54">
        <f t="shared" si="51"/>
        <v>0</v>
      </c>
      <c r="AW37" s="156">
        <f t="shared" si="51"/>
        <v>0</v>
      </c>
      <c r="AX37" s="26">
        <f>AX14+AR37+AZ14/2</f>
        <v>0</v>
      </c>
      <c r="AY37" s="54">
        <f>AY14+AS37+AZ14/2</f>
        <v>0</v>
      </c>
      <c r="AZ37" s="48">
        <f t="shared" si="51"/>
        <v>0</v>
      </c>
      <c r="BA37" s="26">
        <f t="shared" si="51"/>
        <v>0</v>
      </c>
      <c r="BB37" s="54">
        <f t="shared" si="51"/>
        <v>0</v>
      </c>
      <c r="BC37" s="54">
        <f t="shared" si="51"/>
        <v>0</v>
      </c>
      <c r="BD37" s="26">
        <f>BD14+AX37+BF14/2</f>
        <v>0</v>
      </c>
      <c r="BE37" s="54">
        <f>BE14+AY37+BF14/2</f>
        <v>0</v>
      </c>
      <c r="BF37" s="436">
        <f t="shared" si="51"/>
        <v>0</v>
      </c>
      <c r="BG37" s="26">
        <f t="shared" si="51"/>
        <v>0</v>
      </c>
      <c r="BH37" s="54">
        <f t="shared" si="51"/>
        <v>0</v>
      </c>
      <c r="BI37" s="156">
        <f t="shared" si="51"/>
        <v>0</v>
      </c>
      <c r="BJ37" s="26">
        <f>BJ14+BD37+BL14/2</f>
        <v>0</v>
      </c>
      <c r="BK37" s="54">
        <f>BK14+BE37+BL14/2</f>
        <v>0</v>
      </c>
      <c r="BL37" s="436">
        <f t="shared" si="51"/>
        <v>0</v>
      </c>
      <c r="BM37" s="26">
        <f t="shared" si="51"/>
        <v>0</v>
      </c>
      <c r="BN37" s="54">
        <f t="shared" si="51"/>
        <v>0</v>
      </c>
      <c r="BO37" s="156">
        <f t="shared" si="51"/>
        <v>0</v>
      </c>
      <c r="BP37" s="26">
        <f>BP14+BJ37+BR14/2</f>
        <v>0</v>
      </c>
      <c r="BQ37" s="54">
        <f>BQ14+BK37+BR14/2</f>
        <v>0</v>
      </c>
      <c r="BR37" s="436">
        <f t="shared" si="51"/>
        <v>0</v>
      </c>
      <c r="BS37" s="26">
        <f t="shared" si="51"/>
        <v>0</v>
      </c>
      <c r="BT37" s="54">
        <f t="shared" si="49"/>
        <v>0</v>
      </c>
      <c r="BU37" s="156">
        <f t="shared" si="49"/>
        <v>0</v>
      </c>
    </row>
    <row r="38" spans="1:112" x14ac:dyDescent="0.2">
      <c r="A38" s="175" t="s">
        <v>49</v>
      </c>
      <c r="B38" s="26">
        <f>B15+D15/2</f>
        <v>0</v>
      </c>
      <c r="C38" s="26">
        <f>C15+D15/2</f>
        <v>0</v>
      </c>
      <c r="D38" s="438">
        <f t="shared" ref="D38:G38" si="52">D15</f>
        <v>0</v>
      </c>
      <c r="E38" s="54">
        <f t="shared" si="52"/>
        <v>0</v>
      </c>
      <c r="F38" s="54">
        <f t="shared" si="52"/>
        <v>0</v>
      </c>
      <c r="G38" s="156">
        <f t="shared" si="52"/>
        <v>0</v>
      </c>
      <c r="H38" s="26">
        <f>H15+B38+J15/2</f>
        <v>0</v>
      </c>
      <c r="I38" s="54">
        <f>I15+C38+J15/2</f>
        <v>0</v>
      </c>
      <c r="J38" s="401">
        <f t="shared" ref="J38:BS38" si="53">J15+D38</f>
        <v>0</v>
      </c>
      <c r="K38" s="54">
        <f t="shared" si="53"/>
        <v>0</v>
      </c>
      <c r="L38" s="299">
        <f t="shared" si="53"/>
        <v>0</v>
      </c>
      <c r="M38" s="156">
        <f t="shared" si="53"/>
        <v>0</v>
      </c>
      <c r="N38" s="26">
        <f>N15+H38+P15/2</f>
        <v>0</v>
      </c>
      <c r="O38" s="54">
        <f>O15+I38+P15/2</f>
        <v>0</v>
      </c>
      <c r="P38" s="438">
        <f t="shared" si="53"/>
        <v>0</v>
      </c>
      <c r="Q38" s="54">
        <f t="shared" si="53"/>
        <v>0</v>
      </c>
      <c r="R38" s="299">
        <f t="shared" si="53"/>
        <v>0</v>
      </c>
      <c r="S38" s="299">
        <f t="shared" si="53"/>
        <v>0</v>
      </c>
      <c r="T38" s="26">
        <f>T15+N38+V15/2</f>
        <v>0</v>
      </c>
      <c r="U38" s="54">
        <f>U15+O38+V15/2</f>
        <v>0</v>
      </c>
      <c r="V38" s="438">
        <f t="shared" si="53"/>
        <v>0</v>
      </c>
      <c r="W38" s="54">
        <f t="shared" si="53"/>
        <v>0</v>
      </c>
      <c r="X38" s="299">
        <f t="shared" si="53"/>
        <v>0</v>
      </c>
      <c r="Y38" s="218">
        <f t="shared" si="53"/>
        <v>0</v>
      </c>
      <c r="Z38" s="26">
        <f>Z15+T38+AB15/2</f>
        <v>0</v>
      </c>
      <c r="AA38" s="54">
        <f>AA15+U38+AB15/2</f>
        <v>0</v>
      </c>
      <c r="AB38" s="438">
        <f t="shared" si="53"/>
        <v>0</v>
      </c>
      <c r="AC38" s="54">
        <f t="shared" si="53"/>
        <v>0</v>
      </c>
      <c r="AD38" s="299">
        <f t="shared" si="53"/>
        <v>0</v>
      </c>
      <c r="AE38" s="54">
        <f t="shared" si="53"/>
        <v>0</v>
      </c>
      <c r="AF38" s="26">
        <f>AF15+Z38+AH15/2</f>
        <v>0</v>
      </c>
      <c r="AG38" s="54">
        <f>AG15+AA38+AH15/2</f>
        <v>0</v>
      </c>
      <c r="AH38" s="438">
        <f t="shared" si="53"/>
        <v>0</v>
      </c>
      <c r="AI38" s="54">
        <f t="shared" si="53"/>
        <v>0</v>
      </c>
      <c r="AJ38" s="299">
        <f t="shared" si="53"/>
        <v>0</v>
      </c>
      <c r="AK38" s="54">
        <f t="shared" si="53"/>
        <v>0</v>
      </c>
      <c r="AL38" s="26">
        <f>AL15+AF38+AN15/2</f>
        <v>0</v>
      </c>
      <c r="AM38" s="54">
        <f>AM15+AG38+AN15/2</f>
        <v>0</v>
      </c>
      <c r="AN38" s="438">
        <f t="shared" si="53"/>
        <v>0</v>
      </c>
      <c r="AO38" s="54">
        <f t="shared" si="53"/>
        <v>0</v>
      </c>
      <c r="AP38" s="299">
        <f t="shared" si="53"/>
        <v>0</v>
      </c>
      <c r="AQ38" s="156">
        <f t="shared" si="53"/>
        <v>0</v>
      </c>
      <c r="AR38" s="26">
        <f>AR15+AL38+AT15/2</f>
        <v>0</v>
      </c>
      <c r="AS38" s="54">
        <f>AS15+AM38+AT15/2</f>
        <v>0</v>
      </c>
      <c r="AT38" s="438">
        <f t="shared" si="53"/>
        <v>0</v>
      </c>
      <c r="AU38" s="54">
        <f t="shared" si="53"/>
        <v>0</v>
      </c>
      <c r="AV38" s="299">
        <f t="shared" si="53"/>
        <v>0</v>
      </c>
      <c r="AW38" s="156">
        <f t="shared" si="53"/>
        <v>0</v>
      </c>
      <c r="AX38" s="26">
        <f>AX15+AR38+AZ15/2</f>
        <v>0</v>
      </c>
      <c r="AY38" s="54">
        <f>AY15+AS38+AZ15/2</f>
        <v>0</v>
      </c>
      <c r="AZ38" s="401">
        <f t="shared" si="53"/>
        <v>0</v>
      </c>
      <c r="BA38" s="54">
        <f t="shared" si="53"/>
        <v>0</v>
      </c>
      <c r="BB38" s="299">
        <f t="shared" si="53"/>
        <v>0</v>
      </c>
      <c r="BC38" s="54">
        <f t="shared" si="53"/>
        <v>0</v>
      </c>
      <c r="BD38" s="26">
        <f>BD15+AX38+BF15/2</f>
        <v>0</v>
      </c>
      <c r="BE38" s="54">
        <f>BE15+AY38+BF15/2</f>
        <v>0</v>
      </c>
      <c r="BF38" s="438">
        <f t="shared" si="53"/>
        <v>0</v>
      </c>
      <c r="BG38" s="54">
        <f t="shared" si="53"/>
        <v>0</v>
      </c>
      <c r="BH38" s="299">
        <f t="shared" si="53"/>
        <v>0</v>
      </c>
      <c r="BI38" s="156">
        <f t="shared" si="53"/>
        <v>0</v>
      </c>
      <c r="BJ38" s="26">
        <f>BJ15+BD38+BL15/2</f>
        <v>0</v>
      </c>
      <c r="BK38" s="54">
        <f>BK15+BE38+BL15/2</f>
        <v>0</v>
      </c>
      <c r="BL38" s="438">
        <f t="shared" si="53"/>
        <v>0</v>
      </c>
      <c r="BM38" s="54">
        <f t="shared" si="53"/>
        <v>0</v>
      </c>
      <c r="BN38" s="299">
        <f t="shared" si="53"/>
        <v>0</v>
      </c>
      <c r="BO38" s="156">
        <f t="shared" si="53"/>
        <v>0</v>
      </c>
      <c r="BP38" s="26">
        <f>BP15+BJ38+BR15/2</f>
        <v>0</v>
      </c>
      <c r="BQ38" s="54">
        <f>BQ15+BK38+BR15/2</f>
        <v>0</v>
      </c>
      <c r="BR38" s="438">
        <f t="shared" si="53"/>
        <v>0</v>
      </c>
      <c r="BS38" s="54">
        <f t="shared" si="53"/>
        <v>0</v>
      </c>
      <c r="BT38" s="299">
        <f t="shared" si="49"/>
        <v>0</v>
      </c>
      <c r="BU38" s="156">
        <f t="shared" si="49"/>
        <v>0</v>
      </c>
    </row>
    <row r="39" spans="1:112" ht="13.5" thickBot="1" x14ac:dyDescent="0.25">
      <c r="A39" s="38" t="s">
        <v>6</v>
      </c>
      <c r="B39" s="402">
        <f>B29-B35-B36-B37-B38</f>
        <v>0</v>
      </c>
      <c r="C39" s="402">
        <f t="shared" ref="C39:G39" si="54">C16</f>
        <v>0</v>
      </c>
      <c r="D39" s="439">
        <f t="shared" si="54"/>
        <v>0</v>
      </c>
      <c r="E39" s="402">
        <f t="shared" si="54"/>
        <v>0</v>
      </c>
      <c r="F39" s="402">
        <f t="shared" si="54"/>
        <v>0</v>
      </c>
      <c r="G39" s="416">
        <f t="shared" si="54"/>
        <v>0</v>
      </c>
      <c r="H39" s="402">
        <f t="shared" ref="H39:BS39" si="55">H16+B39</f>
        <v>0</v>
      </c>
      <c r="I39" s="402">
        <f t="shared" si="55"/>
        <v>0</v>
      </c>
      <c r="J39" s="439">
        <f t="shared" si="55"/>
        <v>0</v>
      </c>
      <c r="K39" s="402">
        <f t="shared" si="55"/>
        <v>0</v>
      </c>
      <c r="L39" s="402">
        <f t="shared" si="55"/>
        <v>0</v>
      </c>
      <c r="M39" s="416">
        <f t="shared" si="55"/>
        <v>0</v>
      </c>
      <c r="N39" s="402">
        <f t="shared" ref="N39" si="56">N16+H39</f>
        <v>0</v>
      </c>
      <c r="O39" s="402">
        <f t="shared" ref="O39" si="57">O16+I39</f>
        <v>0</v>
      </c>
      <c r="P39" s="439">
        <f t="shared" si="55"/>
        <v>0</v>
      </c>
      <c r="Q39" s="402">
        <f t="shared" si="55"/>
        <v>0</v>
      </c>
      <c r="R39" s="402">
        <f t="shared" si="55"/>
        <v>0</v>
      </c>
      <c r="S39" s="402">
        <f t="shared" si="55"/>
        <v>0</v>
      </c>
      <c r="T39" s="402">
        <f t="shared" ref="T39" si="58">T16+N39</f>
        <v>0</v>
      </c>
      <c r="U39" s="402">
        <f t="shared" ref="U39" si="59">U16+O39</f>
        <v>0</v>
      </c>
      <c r="V39" s="439">
        <f t="shared" si="55"/>
        <v>0</v>
      </c>
      <c r="W39" s="402">
        <f t="shared" si="55"/>
        <v>0</v>
      </c>
      <c r="X39" s="402">
        <f t="shared" si="55"/>
        <v>0</v>
      </c>
      <c r="Y39" s="416">
        <f t="shared" si="55"/>
        <v>0</v>
      </c>
      <c r="Z39" s="402">
        <f t="shared" ref="Z39" si="60">Z16+T39</f>
        <v>0</v>
      </c>
      <c r="AA39" s="402">
        <f t="shared" ref="AA39" si="61">AA16+U39</f>
        <v>0</v>
      </c>
      <c r="AB39" s="439">
        <f t="shared" si="55"/>
        <v>0</v>
      </c>
      <c r="AC39" s="402">
        <f t="shared" si="55"/>
        <v>0</v>
      </c>
      <c r="AD39" s="402">
        <f t="shared" si="55"/>
        <v>0</v>
      </c>
      <c r="AE39" s="402">
        <f t="shared" si="55"/>
        <v>0</v>
      </c>
      <c r="AF39" s="402">
        <f t="shared" ref="AF39" si="62">AF16+Z39</f>
        <v>0</v>
      </c>
      <c r="AG39" s="402">
        <f t="shared" ref="AG39" si="63">AG16+AA39</f>
        <v>0</v>
      </c>
      <c r="AH39" s="439">
        <f t="shared" si="55"/>
        <v>0</v>
      </c>
      <c r="AI39" s="402">
        <f t="shared" si="55"/>
        <v>0</v>
      </c>
      <c r="AJ39" s="402">
        <f t="shared" si="55"/>
        <v>0</v>
      </c>
      <c r="AK39" s="402">
        <f t="shared" si="55"/>
        <v>0</v>
      </c>
      <c r="AL39" s="402">
        <f t="shared" ref="AL39" si="64">AL16+AF39</f>
        <v>0</v>
      </c>
      <c r="AM39" s="402">
        <f t="shared" ref="AM39" si="65">AM16+AG39</f>
        <v>0</v>
      </c>
      <c r="AN39" s="439">
        <f t="shared" si="55"/>
        <v>0</v>
      </c>
      <c r="AO39" s="402">
        <f t="shared" si="55"/>
        <v>0</v>
      </c>
      <c r="AP39" s="402">
        <f t="shared" si="55"/>
        <v>0</v>
      </c>
      <c r="AQ39" s="416">
        <f t="shared" si="55"/>
        <v>0</v>
      </c>
      <c r="AR39" s="402">
        <f t="shared" ref="AR39" si="66">AR16+AL39</f>
        <v>0</v>
      </c>
      <c r="AS39" s="402">
        <f t="shared" ref="AS39" si="67">AS16+AM39</f>
        <v>0</v>
      </c>
      <c r="AT39" s="439">
        <f t="shared" si="55"/>
        <v>0</v>
      </c>
      <c r="AU39" s="402">
        <f t="shared" si="55"/>
        <v>0</v>
      </c>
      <c r="AV39" s="402">
        <f t="shared" si="55"/>
        <v>0</v>
      </c>
      <c r="AW39" s="416">
        <f t="shared" si="55"/>
        <v>0</v>
      </c>
      <c r="AX39" s="402">
        <f t="shared" ref="AX39" si="68">AX16+AR39</f>
        <v>0</v>
      </c>
      <c r="AY39" s="402">
        <f t="shared" ref="AY39" si="69">AY16+AS39</f>
        <v>0</v>
      </c>
      <c r="AZ39" s="402">
        <f t="shared" si="55"/>
        <v>0</v>
      </c>
      <c r="BA39" s="402">
        <f t="shared" si="55"/>
        <v>0</v>
      </c>
      <c r="BB39" s="402">
        <f t="shared" si="55"/>
        <v>0</v>
      </c>
      <c r="BC39" s="402">
        <f t="shared" si="55"/>
        <v>0</v>
      </c>
      <c r="BD39" s="402">
        <f t="shared" ref="BD39" si="70">BD16+AX39</f>
        <v>0</v>
      </c>
      <c r="BE39" s="402">
        <f t="shared" ref="BE39" si="71">BE16+AY39</f>
        <v>0</v>
      </c>
      <c r="BF39" s="439">
        <f t="shared" si="55"/>
        <v>0</v>
      </c>
      <c r="BG39" s="402">
        <f t="shared" si="55"/>
        <v>0</v>
      </c>
      <c r="BH39" s="402">
        <f t="shared" si="55"/>
        <v>0</v>
      </c>
      <c r="BI39" s="416">
        <f t="shared" si="55"/>
        <v>0</v>
      </c>
      <c r="BJ39" s="402">
        <f t="shared" ref="BJ39" si="72">BJ16+BD39</f>
        <v>0</v>
      </c>
      <c r="BK39" s="402">
        <f t="shared" ref="BK39" si="73">BK16+BE39</f>
        <v>0</v>
      </c>
      <c r="BL39" s="439">
        <f t="shared" si="55"/>
        <v>0</v>
      </c>
      <c r="BM39" s="402">
        <f t="shared" si="55"/>
        <v>0</v>
      </c>
      <c r="BN39" s="402">
        <f t="shared" si="55"/>
        <v>0</v>
      </c>
      <c r="BO39" s="402">
        <f t="shared" si="55"/>
        <v>0</v>
      </c>
      <c r="BP39" s="402">
        <f t="shared" ref="BP39" si="74">BP16+BJ39</f>
        <v>0</v>
      </c>
      <c r="BQ39" s="402">
        <f t="shared" ref="BQ39" si="75">BQ16+BK39</f>
        <v>0</v>
      </c>
      <c r="BR39" s="439">
        <f t="shared" si="55"/>
        <v>0</v>
      </c>
      <c r="BS39" s="402">
        <f t="shared" si="55"/>
        <v>0</v>
      </c>
      <c r="BT39" s="402">
        <f t="shared" si="49"/>
        <v>0</v>
      </c>
      <c r="BU39" s="416">
        <f t="shared" si="49"/>
        <v>0</v>
      </c>
    </row>
    <row r="40" spans="1:112" ht="13.5" thickTop="1" x14ac:dyDescent="0.2">
      <c r="A40" s="63"/>
    </row>
    <row r="41" spans="1:112" x14ac:dyDescent="0.2">
      <c r="A41" s="63"/>
    </row>
    <row r="42" spans="1:112" x14ac:dyDescent="0.2">
      <c r="A42" s="63"/>
    </row>
    <row r="43" spans="1:112" x14ac:dyDescent="0.2">
      <c r="A43" s="63"/>
    </row>
    <row r="44" spans="1:112" hidden="1" x14ac:dyDescent="0.2">
      <c r="A44" s="63"/>
    </row>
    <row r="45" spans="1:112" x14ac:dyDescent="0.2">
      <c r="A45" s="63"/>
    </row>
    <row r="46" spans="1:112" x14ac:dyDescent="0.2">
      <c r="A46" s="63"/>
    </row>
    <row r="47" spans="1:112" x14ac:dyDescent="0.2">
      <c r="A47" s="175"/>
    </row>
    <row r="48" spans="1:112" hidden="1" x14ac:dyDescent="0.2">
      <c r="A48" s="63"/>
      <c r="B48" s="26"/>
      <c r="C48" s="26"/>
      <c r="D48" s="401"/>
      <c r="E48" s="54"/>
      <c r="F48" s="299"/>
      <c r="G48" s="54"/>
      <c r="H48" s="26"/>
      <c r="I48" s="26"/>
      <c r="J48" s="401"/>
      <c r="K48" s="54"/>
      <c r="L48" s="54"/>
      <c r="M48" s="54"/>
      <c r="N48" s="26"/>
      <c r="O48" s="26"/>
      <c r="P48" s="401"/>
      <c r="Q48" s="26"/>
      <c r="R48" s="26"/>
      <c r="S48" s="299"/>
      <c r="T48" s="26"/>
      <c r="U48" s="26"/>
      <c r="V48" s="401"/>
      <c r="W48" s="26"/>
      <c r="X48" s="26"/>
      <c r="Y48" s="299"/>
      <c r="Z48" s="26"/>
      <c r="AA48" s="26"/>
      <c r="AB48" s="401"/>
      <c r="AC48" s="26"/>
      <c r="AD48" s="26"/>
      <c r="AE48" s="299"/>
      <c r="AF48" s="54"/>
    </row>
  </sheetData>
  <mergeCells count="24">
    <mergeCell ref="AR20:AW20"/>
    <mergeCell ref="AX20:BC20"/>
    <mergeCell ref="BD20:BI20"/>
    <mergeCell ref="B20:G20"/>
    <mergeCell ref="H20:M20"/>
    <mergeCell ref="N20:S20"/>
    <mergeCell ref="T20:Y20"/>
    <mergeCell ref="Z20:AE20"/>
    <mergeCell ref="BJ20:BO20"/>
    <mergeCell ref="BP20:BU20"/>
    <mergeCell ref="B4:G4"/>
    <mergeCell ref="BD4:BI4"/>
    <mergeCell ref="BJ4:BO4"/>
    <mergeCell ref="BP4:BU4"/>
    <mergeCell ref="T4:Y4"/>
    <mergeCell ref="Z4:AE4"/>
    <mergeCell ref="H4:M4"/>
    <mergeCell ref="N4:S4"/>
    <mergeCell ref="AF4:AK4"/>
    <mergeCell ref="AL4:AQ4"/>
    <mergeCell ref="AR4:AW4"/>
    <mergeCell ref="AX4:BC4"/>
    <mergeCell ref="AF20:AK20"/>
    <mergeCell ref="AL20:AQ20"/>
  </mergeCells>
  <pageMargins left="0.7" right="0.7" top="0.75" bottom="0.75" header="0.3" footer="0.3"/>
  <pageSetup scale="38" orientation="landscape" r:id="rId1"/>
  <colBreaks count="2" manualBreakCount="2">
    <brk id="25" min="1" max="38" man="1"/>
    <brk id="49" min="1" max="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468"/>
  <sheetViews>
    <sheetView topLeftCell="D1" zoomScale="70" zoomScaleNormal="70" zoomScaleSheetLayoutView="85" workbookViewId="0">
      <selection activeCell="D8" sqref="D8:F8"/>
    </sheetView>
  </sheetViews>
  <sheetFormatPr defaultRowHeight="12.75" outlineLevelCol="1" x14ac:dyDescent="0.2"/>
  <cols>
    <col min="1" max="1" width="6" style="2" customWidth="1"/>
    <col min="2" max="2" width="7.5703125" style="2" customWidth="1"/>
    <col min="3" max="3" width="12.140625" style="2" customWidth="1"/>
    <col min="4" max="4" width="14.7109375" style="2" customWidth="1"/>
    <col min="5" max="5" width="17.7109375" style="2" customWidth="1"/>
    <col min="6" max="6" width="15.140625" style="2" customWidth="1"/>
    <col min="7" max="8" width="16.7109375" style="2" customWidth="1"/>
    <col min="9" max="9" width="15.140625" style="2" customWidth="1"/>
    <col min="10" max="10" width="15.140625" style="2" customWidth="1" outlineLevel="1"/>
    <col min="11" max="16" width="15.140625" style="2" customWidth="1"/>
    <col min="17" max="18" width="15.140625" style="2" customWidth="1" outlineLevel="1"/>
    <col min="19" max="19" width="15.140625" style="3" customWidth="1" outlineLevel="1"/>
    <col min="20" max="21" width="15.140625" style="1" customWidth="1"/>
    <col min="22" max="22" width="15.140625" style="2" customWidth="1"/>
    <col min="23" max="31" width="7.28515625" style="2" customWidth="1"/>
    <col min="32" max="50" width="7.7109375" style="2" customWidth="1"/>
    <col min="51" max="51" width="15.140625" style="2" bestFit="1" customWidth="1"/>
    <col min="52" max="16384" width="9.140625" style="2"/>
  </cols>
  <sheetData>
    <row r="1" spans="1:27" s="328" customFormat="1" ht="13.5" thickBot="1" x14ac:dyDescent="0.25">
      <c r="A1" s="327" t="s">
        <v>86</v>
      </c>
      <c r="E1" s="1"/>
      <c r="F1" s="1"/>
      <c r="G1" s="1"/>
      <c r="H1" s="1"/>
      <c r="I1" s="1"/>
    </row>
    <row r="2" spans="1:27" ht="12.75" customHeight="1" thickTop="1" thickBot="1" x14ac:dyDescent="0.25">
      <c r="A2" s="6" t="s">
        <v>43</v>
      </c>
      <c r="C2" s="1"/>
      <c r="D2" s="1"/>
      <c r="E2" s="371" t="s">
        <v>64</v>
      </c>
      <c r="F2" s="372"/>
      <c r="G2" s="373"/>
      <c r="H2" s="373"/>
      <c r="I2" s="383" t="s">
        <v>52</v>
      </c>
      <c r="J2" s="1"/>
      <c r="K2" s="1"/>
      <c r="L2" s="1"/>
      <c r="M2" s="1"/>
      <c r="N2" s="1"/>
      <c r="O2" s="1"/>
      <c r="P2" s="1"/>
      <c r="Q2" s="1"/>
      <c r="R2" s="1"/>
      <c r="S2" s="1"/>
      <c r="V2" s="1"/>
    </row>
    <row r="3" spans="1:27" ht="13.5" thickTop="1" x14ac:dyDescent="0.2">
      <c r="A3" s="7"/>
      <c r="C3" s="1"/>
      <c r="D3" s="1"/>
      <c r="E3" s="382" t="s">
        <v>66</v>
      </c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V3" s="1"/>
    </row>
    <row r="4" spans="1:27" x14ac:dyDescent="0.2">
      <c r="A4" s="213"/>
      <c r="B4" s="213"/>
      <c r="C4" s="1"/>
      <c r="D4" s="1"/>
      <c r="E4" s="37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V4" s="1"/>
    </row>
    <row r="5" spans="1:27" ht="13.5" thickBot="1" x14ac:dyDescent="0.25">
      <c r="C5" s="4"/>
      <c r="D5" s="5"/>
      <c r="E5" s="37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7" ht="13.5" hidden="1" thickBot="1" x14ac:dyDescent="0.25">
      <c r="C6" s="417"/>
      <c r="D6" s="216" t="str">
        <f>I2&amp;"BEAUTY"</f>
        <v>JANUARYBEAUTY</v>
      </c>
      <c r="E6" s="5" t="str">
        <f>LEFT($I$2,3)&amp;"BEAUTY"</f>
        <v>JANBEAUTY</v>
      </c>
      <c r="F6" s="5"/>
      <c r="G6" s="5" t="str">
        <f>I2&amp;"DENTAL"</f>
        <v>JANUARYDENTAL</v>
      </c>
      <c r="H6" s="5" t="str">
        <f>LEFT($I$2,3)&amp;"DENTAL"</f>
        <v>JANDENTAL</v>
      </c>
      <c r="I6" s="5"/>
      <c r="J6" s="5" t="str">
        <f>I2&amp;"CORPORATE"</f>
        <v>JANUARYCORPORATE</v>
      </c>
      <c r="K6" s="5" t="str">
        <f>LEFT($I$2,3)&amp;"CORPORATE"</f>
        <v>JANCORPORATE</v>
      </c>
      <c r="L6" s="5" t="str">
        <f>I2&amp;"KOKEN"</f>
        <v>JANUARYKOKEN</v>
      </c>
      <c r="M6" s="5" t="str">
        <f>LEFT($I$2,3)&amp;"KOKEN"</f>
        <v>JANKOKEN</v>
      </c>
      <c r="N6" s="5"/>
      <c r="O6" s="5" t="str">
        <f>I2&amp;"MARBLE"</f>
        <v>JANUARYMARBLE</v>
      </c>
      <c r="P6" s="5" t="str">
        <f>LEFT($I$2,3)&amp;"MARBLE"</f>
        <v>JANMARBLE</v>
      </c>
      <c r="Q6" s="5" t="str">
        <f t="array" ref="Q6">I2&amp;"INTERCOMPANY"</f>
        <v>JANUARYINTERCOMPANY</v>
      </c>
      <c r="R6" s="5" t="str">
        <f>LEFT($I$2,3)&amp;"INTERCOMPANY"</f>
        <v>JANINTERCOMPANY</v>
      </c>
      <c r="S6" s="5"/>
      <c r="T6" s="5"/>
      <c r="U6" s="5"/>
      <c r="V6" s="5"/>
    </row>
    <row r="7" spans="1:27" s="211" customFormat="1" ht="15.75" customHeight="1" x14ac:dyDescent="0.25">
      <c r="C7" s="418"/>
      <c r="D7" s="463" t="s">
        <v>89</v>
      </c>
      <c r="E7" s="464"/>
      <c r="F7" s="464"/>
      <c r="G7" s="464"/>
      <c r="H7" s="464"/>
      <c r="I7" s="464"/>
      <c r="J7" s="464"/>
      <c r="K7" s="464"/>
      <c r="L7" s="464"/>
      <c r="M7" s="464"/>
      <c r="N7" s="464"/>
      <c r="O7" s="464"/>
      <c r="P7" s="464"/>
      <c r="Q7" s="464"/>
      <c r="R7" s="464"/>
      <c r="S7" s="464"/>
      <c r="T7" s="464"/>
      <c r="U7" s="464"/>
      <c r="V7" s="465"/>
    </row>
    <row r="8" spans="1:27" s="211" customFormat="1" ht="15.75" customHeight="1" x14ac:dyDescent="0.25">
      <c r="C8" s="418"/>
      <c r="D8" s="466" t="s">
        <v>81</v>
      </c>
      <c r="E8" s="467"/>
      <c r="F8" s="468"/>
      <c r="G8" s="466" t="s">
        <v>82</v>
      </c>
      <c r="H8" s="467"/>
      <c r="I8" s="468"/>
      <c r="J8" s="419" t="s">
        <v>1</v>
      </c>
      <c r="K8" s="466" t="s">
        <v>83</v>
      </c>
      <c r="L8" s="467"/>
      <c r="M8" s="468"/>
      <c r="N8" s="469" t="s">
        <v>84</v>
      </c>
      <c r="O8" s="469"/>
      <c r="P8" s="469"/>
      <c r="Q8" s="469" t="s">
        <v>30</v>
      </c>
      <c r="R8" s="469"/>
      <c r="S8" s="469"/>
      <c r="T8" s="470" t="s">
        <v>10</v>
      </c>
      <c r="U8" s="471"/>
      <c r="V8" s="472"/>
    </row>
    <row r="9" spans="1:27" s="212" customFormat="1" ht="15.75" customHeight="1" x14ac:dyDescent="0.2">
      <c r="C9" s="420"/>
      <c r="D9" s="421" t="s">
        <v>11</v>
      </c>
      <c r="E9" s="422" t="s">
        <v>44</v>
      </c>
      <c r="F9" s="421" t="s">
        <v>32</v>
      </c>
      <c r="G9" s="422" t="s">
        <v>11</v>
      </c>
      <c r="H9" s="422" t="s">
        <v>44</v>
      </c>
      <c r="I9" s="421" t="s">
        <v>32</v>
      </c>
      <c r="J9" s="423" t="s">
        <v>11</v>
      </c>
      <c r="K9" s="422" t="s">
        <v>11</v>
      </c>
      <c r="L9" s="422" t="s">
        <v>44</v>
      </c>
      <c r="M9" s="421" t="s">
        <v>32</v>
      </c>
      <c r="N9" s="422" t="s">
        <v>11</v>
      </c>
      <c r="O9" s="422" t="s">
        <v>44</v>
      </c>
      <c r="P9" s="421" t="s">
        <v>32</v>
      </c>
      <c r="Q9" s="422" t="s">
        <v>11</v>
      </c>
      <c r="R9" s="422" t="s">
        <v>44</v>
      </c>
      <c r="S9" s="421" t="s">
        <v>32</v>
      </c>
      <c r="T9" s="422" t="s">
        <v>11</v>
      </c>
      <c r="U9" s="422" t="s">
        <v>44</v>
      </c>
      <c r="V9" s="421" t="s">
        <v>32</v>
      </c>
    </row>
    <row r="10" spans="1:27" s="210" customFormat="1" x14ac:dyDescent="0.2">
      <c r="A10" s="193"/>
      <c r="B10" s="193"/>
      <c r="C10" s="185" t="s">
        <v>3</v>
      </c>
      <c r="D10" s="78">
        <f t="array" ref="D10:D27" ca="1">INDIRECT(D6)</f>
        <v>0</v>
      </c>
      <c r="E10" s="78">
        <f t="array" ref="E10:E27" ca="1">INDIRECT(E6)</f>
        <v>0</v>
      </c>
      <c r="F10" s="76">
        <f ca="1">E10-D10</f>
        <v>0</v>
      </c>
      <c r="G10" s="77">
        <f t="array" ref="G10:G27" ca="1">INDIRECT(G6)</f>
        <v>0</v>
      </c>
      <c r="H10" s="78">
        <f t="array" ref="H10:H27" ca="1">INDIRECT(H6)</f>
        <v>0</v>
      </c>
      <c r="I10" s="76">
        <f ca="1">H10-G10</f>
        <v>0</v>
      </c>
      <c r="J10" s="76">
        <f t="array" ref="J10:J27" ca="1">INDIRECT(J6)</f>
        <v>0</v>
      </c>
      <c r="K10" s="77">
        <f t="array" ref="K10:K27" ca="1">INDIRECT(L6)</f>
        <v>0</v>
      </c>
      <c r="L10" s="78">
        <f t="array" ref="L10:L27" ca="1">INDIRECT(M6)</f>
        <v>0</v>
      </c>
      <c r="M10" s="76">
        <f ca="1">L10-K10</f>
        <v>0</v>
      </c>
      <c r="N10" s="77">
        <f t="array" ref="N10:N27" ca="1">INDIRECT(O6)</f>
        <v>0</v>
      </c>
      <c r="O10" s="78">
        <f t="array" ref="O10:O27" ca="1">INDIRECT(P6)</f>
        <v>0</v>
      </c>
      <c r="P10" s="76">
        <f ca="1">O10-N10</f>
        <v>0</v>
      </c>
      <c r="Q10" s="78">
        <f t="array" ref="Q10:Q27" ca="1">INDIRECT(Q6)</f>
        <v>0</v>
      </c>
      <c r="R10" s="78">
        <f t="array" ref="R10:R27" ca="1">INDIRECT(R6)</f>
        <v>0</v>
      </c>
      <c r="S10" s="76">
        <f ca="1">R10-Q10</f>
        <v>0</v>
      </c>
      <c r="T10" s="37">
        <f ca="1">SUM(D10,G10,K10,N10,Q10)</f>
        <v>0</v>
      </c>
      <c r="U10" s="78">
        <f ca="1">SUM(E10,H10,L10,O10,R10)</f>
        <v>0</v>
      </c>
      <c r="V10" s="76">
        <f ca="1">U10-T10</f>
        <v>0</v>
      </c>
      <c r="X10" s="369" t="s">
        <v>52</v>
      </c>
    </row>
    <row r="11" spans="1:27" s="443" customFormat="1" x14ac:dyDescent="0.2">
      <c r="A11" s="441"/>
      <c r="B11" s="441"/>
      <c r="C11" s="442"/>
      <c r="D11" s="378">
        <f ca="1"/>
        <v>0</v>
      </c>
      <c r="E11" s="440">
        <f ca="1"/>
        <v>0</v>
      </c>
      <c r="F11" s="451" t="e">
        <f ca="1">F10/D10</f>
        <v>#DIV/0!</v>
      </c>
      <c r="G11" s="379">
        <f ca="1"/>
        <v>0</v>
      </c>
      <c r="H11" s="440">
        <f ca="1"/>
        <v>0</v>
      </c>
      <c r="I11" s="451" t="e">
        <f ca="1">I10/G10</f>
        <v>#DIV/0!</v>
      </c>
      <c r="J11" s="450">
        <f ca="1"/>
        <v>0</v>
      </c>
      <c r="K11" s="379">
        <f ca="1"/>
        <v>0</v>
      </c>
      <c r="L11" s="440">
        <f ca="1"/>
        <v>0</v>
      </c>
      <c r="M11" s="451" t="e">
        <f ca="1">M10/K10</f>
        <v>#DIV/0!</v>
      </c>
      <c r="N11" s="379">
        <f ca="1"/>
        <v>0</v>
      </c>
      <c r="O11" s="440">
        <f ca="1"/>
        <v>0</v>
      </c>
      <c r="P11" s="451" t="e">
        <f ca="1">P10/N10</f>
        <v>#DIV/0!</v>
      </c>
      <c r="Q11" s="440">
        <f ca="1"/>
        <v>0</v>
      </c>
      <c r="R11" s="440">
        <f ca="1"/>
        <v>0</v>
      </c>
      <c r="S11" s="451" t="e">
        <f ca="1">S10/Q10</f>
        <v>#DIV/0!</v>
      </c>
      <c r="T11" s="379"/>
      <c r="U11" s="440"/>
      <c r="V11" s="136" t="e">
        <f ca="1">V10/T10</f>
        <v>#DIV/0!</v>
      </c>
      <c r="X11" s="445" t="s">
        <v>53</v>
      </c>
      <c r="AA11" s="444"/>
    </row>
    <row r="12" spans="1:27" s="9" customFormat="1" x14ac:dyDescent="0.2">
      <c r="A12" s="8"/>
      <c r="B12" s="8"/>
      <c r="C12" s="185" t="s">
        <v>7</v>
      </c>
      <c r="D12" s="26">
        <f ca="1"/>
        <v>0</v>
      </c>
      <c r="E12" s="26">
        <f ca="1"/>
        <v>0</v>
      </c>
      <c r="F12" s="32" t="str">
        <f ca="1">IF(D12-E12=0,"",D12-E12)</f>
        <v/>
      </c>
      <c r="G12" s="25">
        <f ca="1"/>
        <v>0</v>
      </c>
      <c r="H12" s="26">
        <f ca="1"/>
        <v>0</v>
      </c>
      <c r="I12" s="32" t="str">
        <f ca="1">IF(G12-H12=0,"",G12-H12)</f>
        <v/>
      </c>
      <c r="J12" s="448">
        <f ca="1"/>
        <v>0</v>
      </c>
      <c r="K12" s="25">
        <f ca="1"/>
        <v>0</v>
      </c>
      <c r="L12" s="26">
        <f ca="1"/>
        <v>0</v>
      </c>
      <c r="M12" s="32" t="str">
        <f ca="1">IF(K12-L12=0,"",K12-L12)</f>
        <v/>
      </c>
      <c r="N12" s="25">
        <f ca="1"/>
        <v>0</v>
      </c>
      <c r="O12" s="26">
        <f ca="1"/>
        <v>0</v>
      </c>
      <c r="P12" s="32" t="str">
        <f ca="1">IF(N12-O12=0,"",N12-O12)</f>
        <v/>
      </c>
      <c r="Q12" s="36">
        <f ca="1"/>
        <v>0</v>
      </c>
      <c r="R12" s="36">
        <f ca="1"/>
        <v>0</v>
      </c>
      <c r="S12" s="26" t="str">
        <f ca="1">IF(Q12-R12=0,"",Q12-R12)</f>
        <v/>
      </c>
      <c r="T12" s="35">
        <f t="shared" ref="T12:U14" ca="1" si="0">SUM(D12,G12,K12,N12,Q12)</f>
        <v>0</v>
      </c>
      <c r="U12" s="26">
        <f t="shared" ca="1" si="0"/>
        <v>0</v>
      </c>
      <c r="V12" s="32" t="str">
        <f ca="1">IF(T12-U12=0,"",T12-U12)</f>
        <v/>
      </c>
      <c r="X12" s="369" t="s">
        <v>54</v>
      </c>
    </row>
    <row r="13" spans="1:27" x14ac:dyDescent="0.2">
      <c r="A13" s="1"/>
      <c r="B13" s="1"/>
      <c r="C13" s="185" t="s">
        <v>5</v>
      </c>
      <c r="D13" s="26">
        <f ca="1"/>
        <v>0</v>
      </c>
      <c r="E13" s="26">
        <f ca="1"/>
        <v>0</v>
      </c>
      <c r="F13" s="32" t="str">
        <f ca="1">IF(D13-E13=0,"",D13-E13)</f>
        <v/>
      </c>
      <c r="G13" s="25">
        <f ca="1"/>
        <v>0</v>
      </c>
      <c r="H13" s="26">
        <f ca="1"/>
        <v>0</v>
      </c>
      <c r="I13" s="32" t="str">
        <f ca="1">IF(G13-H13=0,"",G13-H13)</f>
        <v/>
      </c>
      <c r="J13" s="448">
        <f ca="1"/>
        <v>0</v>
      </c>
      <c r="K13" s="25">
        <f ca="1"/>
        <v>0</v>
      </c>
      <c r="L13" s="26">
        <f ca="1"/>
        <v>0</v>
      </c>
      <c r="M13" s="32" t="str">
        <f ca="1">IF(K13-L13=0,"",K13-L13)</f>
        <v/>
      </c>
      <c r="N13" s="25">
        <f ca="1"/>
        <v>0</v>
      </c>
      <c r="O13" s="26">
        <f ca="1"/>
        <v>0</v>
      </c>
      <c r="P13" s="32" t="str">
        <f ca="1">IF(N13-O13=0,"",N13-O13)</f>
        <v/>
      </c>
      <c r="Q13" s="426">
        <f ca="1"/>
        <v>0</v>
      </c>
      <c r="R13" s="427">
        <f ca="1"/>
        <v>0</v>
      </c>
      <c r="S13" s="26" t="str">
        <f ca="1">IF(Q13-R13=0,"",Q13-R13)</f>
        <v/>
      </c>
      <c r="T13" s="35">
        <f t="shared" ca="1" si="0"/>
        <v>0</v>
      </c>
      <c r="U13" s="26">
        <f t="shared" ca="1" si="0"/>
        <v>0</v>
      </c>
      <c r="V13" s="32" t="str">
        <f ca="1">IF(T13-U13=0,"",T13-U13)</f>
        <v/>
      </c>
      <c r="X13" s="369" t="s">
        <v>55</v>
      </c>
    </row>
    <row r="14" spans="1:27" x14ac:dyDescent="0.2">
      <c r="A14" s="1"/>
      <c r="B14" s="1"/>
      <c r="C14" s="189" t="s">
        <v>35</v>
      </c>
      <c r="D14" s="26">
        <f ca="1"/>
        <v>0</v>
      </c>
      <c r="E14" s="26">
        <f ca="1"/>
        <v>0</v>
      </c>
      <c r="F14" s="32" t="str">
        <f ca="1">IF(D14-E14=0,"",D14-E14)</f>
        <v/>
      </c>
      <c r="G14" s="25">
        <f ca="1"/>
        <v>0</v>
      </c>
      <c r="H14" s="26">
        <f ca="1"/>
        <v>0</v>
      </c>
      <c r="I14" s="32" t="str">
        <f ca="1">IF(G14-H14=0,"",G14-H14)</f>
        <v/>
      </c>
      <c r="J14" s="449">
        <f ca="1"/>
        <v>0</v>
      </c>
      <c r="K14" s="25">
        <f ca="1"/>
        <v>0</v>
      </c>
      <c r="L14" s="26">
        <f ca="1"/>
        <v>0</v>
      </c>
      <c r="M14" s="32" t="str">
        <f ca="1">IF(K14-L14=0,"",K14-L14)</f>
        <v/>
      </c>
      <c r="N14" s="25">
        <f ca="1"/>
        <v>0</v>
      </c>
      <c r="O14" s="26">
        <f ca="1"/>
        <v>0</v>
      </c>
      <c r="P14" s="32" t="str">
        <f ca="1">IF(N14-O14=0,"",N14-O14)</f>
        <v/>
      </c>
      <c r="Q14" s="428">
        <f ca="1"/>
        <v>0</v>
      </c>
      <c r="R14" s="429">
        <f ca="1"/>
        <v>0</v>
      </c>
      <c r="S14" s="26" t="str">
        <f ca="1">IF(Q14-R14=0,"",Q14-R14)</f>
        <v/>
      </c>
      <c r="T14" s="177">
        <f t="shared" ca="1" si="0"/>
        <v>0</v>
      </c>
      <c r="U14" s="26">
        <f t="shared" ca="1" si="0"/>
        <v>0</v>
      </c>
      <c r="V14" s="32" t="str">
        <f ca="1">IF(T14-U14=0,"",T14-U14)</f>
        <v/>
      </c>
      <c r="X14" s="369" t="s">
        <v>65</v>
      </c>
    </row>
    <row r="15" spans="1:27" s="210" customFormat="1" x14ac:dyDescent="0.2">
      <c r="A15" s="193"/>
      <c r="B15" s="193"/>
      <c r="C15" s="186" t="s">
        <v>36</v>
      </c>
      <c r="D15" s="83">
        <f ca="1"/>
        <v>0</v>
      </c>
      <c r="E15" s="84">
        <f ca="1"/>
        <v>0</v>
      </c>
      <c r="F15" s="155" t="str">
        <f ca="1">IF(SUM(F12:F14)=0,"",SUM(F12:F14))</f>
        <v/>
      </c>
      <c r="G15" s="83">
        <f ca="1"/>
        <v>0</v>
      </c>
      <c r="H15" s="84">
        <f ca="1"/>
        <v>0</v>
      </c>
      <c r="I15" s="155" t="str">
        <f ca="1">IF(SUM(I12:I14)=0,"",SUM(I12:I14))</f>
        <v/>
      </c>
      <c r="J15" s="155">
        <f ca="1"/>
        <v>0</v>
      </c>
      <c r="K15" s="83">
        <f ca="1"/>
        <v>0</v>
      </c>
      <c r="L15" s="84">
        <f ca="1"/>
        <v>0</v>
      </c>
      <c r="M15" s="155" t="str">
        <f ca="1">IF(SUM(M12:M14)=0,"",SUM(M12:M14))</f>
        <v/>
      </c>
      <c r="N15" s="83">
        <f ca="1"/>
        <v>0</v>
      </c>
      <c r="O15" s="84">
        <f ca="1"/>
        <v>0</v>
      </c>
      <c r="P15" s="155" t="str">
        <f ca="1">IF(SUM(P12:P14)=0,"",SUM(P12:P14))</f>
        <v/>
      </c>
      <c r="Q15" s="83">
        <f ca="1"/>
        <v>0</v>
      </c>
      <c r="R15" s="83">
        <f ca="1"/>
        <v>0</v>
      </c>
      <c r="S15" s="84" t="str">
        <f ca="1">IF(SUM(S12:S14)=0,"",SUM(S12:S14))</f>
        <v/>
      </c>
      <c r="T15" s="83">
        <f ca="1">SUM(T12:T14)</f>
        <v>0</v>
      </c>
      <c r="U15" s="84">
        <f ca="1">SUM(U12:U14)</f>
        <v>0</v>
      </c>
      <c r="V15" s="155" t="str">
        <f ca="1">IF(SUM(V12:V14)=0,"",SUM(V12:V14))</f>
        <v/>
      </c>
      <c r="X15" s="369" t="s">
        <v>56</v>
      </c>
    </row>
    <row r="16" spans="1:27" x14ac:dyDescent="0.2">
      <c r="A16" s="1"/>
      <c r="B16" s="1"/>
      <c r="C16" s="186"/>
      <c r="D16" s="375">
        <f ca="1"/>
        <v>0</v>
      </c>
      <c r="E16" s="375">
        <f ca="1"/>
        <v>0</v>
      </c>
      <c r="F16" s="376"/>
      <c r="G16" s="377">
        <f ca="1"/>
        <v>0</v>
      </c>
      <c r="H16" s="375">
        <f ca="1"/>
        <v>0</v>
      </c>
      <c r="I16" s="376"/>
      <c r="J16" s="376">
        <f ca="1"/>
        <v>0</v>
      </c>
      <c r="K16" s="377">
        <f ca="1"/>
        <v>0</v>
      </c>
      <c r="L16" s="375">
        <f ca="1"/>
        <v>0</v>
      </c>
      <c r="M16" s="376"/>
      <c r="N16" s="377">
        <f ca="1"/>
        <v>0</v>
      </c>
      <c r="O16" s="375">
        <f ca="1"/>
        <v>0</v>
      </c>
      <c r="P16" s="376"/>
      <c r="Q16" s="375">
        <f ca="1"/>
        <v>0</v>
      </c>
      <c r="R16" s="375">
        <f ca="1"/>
        <v>0</v>
      </c>
      <c r="S16" s="376"/>
      <c r="T16" s="377"/>
      <c r="U16" s="375"/>
      <c r="V16" s="424" t="e">
        <f ca="1">-V15/T15</f>
        <v>#VALUE!</v>
      </c>
      <c r="X16" s="369" t="s">
        <v>57</v>
      </c>
    </row>
    <row r="17" spans="1:27" s="210" customFormat="1" x14ac:dyDescent="0.2">
      <c r="A17" s="193"/>
      <c r="B17" s="193"/>
      <c r="C17" s="185" t="s">
        <v>37</v>
      </c>
      <c r="D17" s="78">
        <f ca="1"/>
        <v>0</v>
      </c>
      <c r="E17" s="78">
        <f ca="1"/>
        <v>0</v>
      </c>
      <c r="F17" s="76">
        <f ca="1">E17-D17</f>
        <v>0</v>
      </c>
      <c r="G17" s="77">
        <f ca="1"/>
        <v>0</v>
      </c>
      <c r="H17" s="78">
        <f ca="1"/>
        <v>0</v>
      </c>
      <c r="I17" s="76">
        <f ca="1">H17-G17</f>
        <v>0</v>
      </c>
      <c r="J17" s="76">
        <f ca="1"/>
        <v>0</v>
      </c>
      <c r="K17" s="77">
        <f ca="1"/>
        <v>0</v>
      </c>
      <c r="L17" s="78">
        <f ca="1"/>
        <v>0</v>
      </c>
      <c r="M17" s="76">
        <f ca="1">L17-K17</f>
        <v>0</v>
      </c>
      <c r="N17" s="77">
        <f ca="1"/>
        <v>0</v>
      </c>
      <c r="O17" s="78">
        <f ca="1"/>
        <v>0</v>
      </c>
      <c r="P17" s="76">
        <f ca="1">O17-N17</f>
        <v>0</v>
      </c>
      <c r="Q17" s="33">
        <f ca="1"/>
        <v>0</v>
      </c>
      <c r="R17" s="33">
        <f ca="1"/>
        <v>0</v>
      </c>
      <c r="S17" s="76"/>
      <c r="T17" s="77">
        <f ca="1">T10-T15</f>
        <v>0</v>
      </c>
      <c r="U17" s="78">
        <f ca="1">U10-U15</f>
        <v>0</v>
      </c>
      <c r="V17" s="39">
        <f ca="1">U17-T17</f>
        <v>0</v>
      </c>
      <c r="X17" s="369" t="s">
        <v>58</v>
      </c>
    </row>
    <row r="18" spans="1:27" s="215" customFormat="1" x14ac:dyDescent="0.2">
      <c r="A18" s="214"/>
      <c r="B18" s="214"/>
      <c r="C18" s="430" t="s">
        <v>24</v>
      </c>
      <c r="D18" s="129" t="e">
        <f ca="1"/>
        <v>#DIV/0!</v>
      </c>
      <c r="E18" s="129" t="e">
        <f ca="1"/>
        <v>#DIV/0!</v>
      </c>
      <c r="F18" s="136" t="e">
        <f ca="1">IF(E18-D18=0,"",E18-D18)</f>
        <v>#DIV/0!</v>
      </c>
      <c r="G18" s="128" t="e">
        <f ca="1"/>
        <v>#DIV/0!</v>
      </c>
      <c r="H18" s="129" t="e">
        <f ca="1"/>
        <v>#DIV/0!</v>
      </c>
      <c r="I18" s="136" t="e">
        <f ca="1">IF(H18-G18=0,"",H18-G18)</f>
        <v>#DIV/0!</v>
      </c>
      <c r="J18" s="136">
        <f ca="1"/>
        <v>0</v>
      </c>
      <c r="K18" s="128" t="e">
        <f ca="1"/>
        <v>#DIV/0!</v>
      </c>
      <c r="L18" s="129" t="e">
        <f ca="1"/>
        <v>#DIV/0!</v>
      </c>
      <c r="M18" s="136" t="e">
        <f ca="1">IF(L18-K18=0,"",L18-K18)</f>
        <v>#DIV/0!</v>
      </c>
      <c r="N18" s="128" t="e">
        <f ca="1"/>
        <v>#DIV/0!</v>
      </c>
      <c r="O18" s="129" t="e">
        <f ca="1"/>
        <v>#DIV/0!</v>
      </c>
      <c r="P18" s="136" t="e">
        <f ca="1">IF(O18-N18=0,"",O18-N18)</f>
        <v>#DIV/0!</v>
      </c>
      <c r="Q18" s="440">
        <f ca="1"/>
        <v>0</v>
      </c>
      <c r="R18" s="440" t="e">
        <f ca="1"/>
        <v>#DIV/0!</v>
      </c>
      <c r="S18" s="136"/>
      <c r="T18" s="128" t="e">
        <f ca="1">T17/T10</f>
        <v>#DIV/0!</v>
      </c>
      <c r="U18" s="129" t="e">
        <f ca="1">U17/U10</f>
        <v>#DIV/0!</v>
      </c>
      <c r="V18" s="136" t="e">
        <f ca="1">IF(U18-T18=0,"",U18-T18)</f>
        <v>#DIV/0!</v>
      </c>
      <c r="X18" s="215" t="s">
        <v>59</v>
      </c>
    </row>
    <row r="19" spans="1:27" x14ac:dyDescent="0.2">
      <c r="A19" s="1"/>
      <c r="B19" s="1"/>
      <c r="C19" s="185"/>
      <c r="D19" s="431">
        <f ca="1"/>
        <v>0</v>
      </c>
      <c r="E19" s="431">
        <f ca="1"/>
        <v>0</v>
      </c>
      <c r="F19" s="380"/>
      <c r="G19" s="374">
        <f ca="1"/>
        <v>0</v>
      </c>
      <c r="H19" s="431">
        <f ca="1"/>
        <v>0</v>
      </c>
      <c r="I19" s="380"/>
      <c r="J19" s="432">
        <f ca="1"/>
        <v>0</v>
      </c>
      <c r="K19" s="425">
        <f ca="1"/>
        <v>0</v>
      </c>
      <c r="L19" s="431">
        <f ca="1"/>
        <v>0</v>
      </c>
      <c r="M19" s="380"/>
      <c r="N19" s="425">
        <f ca="1"/>
        <v>0</v>
      </c>
      <c r="O19" s="431">
        <f ca="1"/>
        <v>0</v>
      </c>
      <c r="P19" s="380"/>
      <c r="Q19" s="378">
        <f ca="1"/>
        <v>0</v>
      </c>
      <c r="R19" s="378">
        <f ca="1"/>
        <v>0</v>
      </c>
      <c r="S19" s="432"/>
      <c r="T19" s="374"/>
      <c r="U19" s="431"/>
      <c r="V19" s="380"/>
      <c r="X19" s="369" t="s">
        <v>60</v>
      </c>
    </row>
    <row r="20" spans="1:27" x14ac:dyDescent="0.2">
      <c r="A20" s="1"/>
      <c r="B20" s="1"/>
      <c r="C20" s="185" t="s">
        <v>2</v>
      </c>
      <c r="D20" s="26">
        <f ca="1"/>
        <v>0</v>
      </c>
      <c r="E20" s="26">
        <f ca="1"/>
        <v>0</v>
      </c>
      <c r="F20" s="32">
        <f ca="1">D20-E20</f>
        <v>0</v>
      </c>
      <c r="G20" s="25">
        <f ca="1"/>
        <v>0</v>
      </c>
      <c r="H20" s="26">
        <f ca="1"/>
        <v>0</v>
      </c>
      <c r="I20" s="32">
        <f ca="1">G20-H20</f>
        <v>0</v>
      </c>
      <c r="J20" s="32">
        <f ca="1"/>
        <v>0</v>
      </c>
      <c r="K20" s="25">
        <f ca="1"/>
        <v>0</v>
      </c>
      <c r="L20" s="26">
        <f ca="1"/>
        <v>0</v>
      </c>
      <c r="M20" s="32">
        <f ca="1">K20-L20</f>
        <v>0</v>
      </c>
      <c r="N20" s="25">
        <f ca="1"/>
        <v>0</v>
      </c>
      <c r="O20" s="26">
        <f ca="1"/>
        <v>0</v>
      </c>
      <c r="P20" s="32">
        <f ca="1">N20-O20</f>
        <v>0</v>
      </c>
      <c r="Q20" s="33">
        <f ca="1"/>
        <v>0</v>
      </c>
      <c r="R20" s="33">
        <f ca="1"/>
        <v>0</v>
      </c>
      <c r="S20" s="32"/>
      <c r="T20" s="35">
        <f t="shared" ref="T20:T26" ca="1" si="1">SUM(D20,G20,K20,N20,Q20)</f>
        <v>0</v>
      </c>
      <c r="U20" s="26">
        <f t="shared" ref="U20:U26" ca="1" si="2">SUM(E20,H20,L20,O20,R20)</f>
        <v>0</v>
      </c>
      <c r="V20" s="32">
        <f ca="1">T20-U20</f>
        <v>0</v>
      </c>
      <c r="X20" s="369" t="s">
        <v>61</v>
      </c>
    </row>
    <row r="21" spans="1:27" x14ac:dyDescent="0.2">
      <c r="A21" s="1"/>
      <c r="B21" s="1"/>
      <c r="C21" s="185" t="s">
        <v>38</v>
      </c>
      <c r="D21" s="26">
        <f ca="1"/>
        <v>0</v>
      </c>
      <c r="E21" s="26">
        <f ca="1"/>
        <v>0</v>
      </c>
      <c r="F21" s="32">
        <f ca="1">D21-E21</f>
        <v>0</v>
      </c>
      <c r="G21" s="25">
        <f ca="1"/>
        <v>0</v>
      </c>
      <c r="H21" s="26">
        <f ca="1"/>
        <v>0</v>
      </c>
      <c r="I21" s="32">
        <f ca="1">G21-H21</f>
        <v>0</v>
      </c>
      <c r="J21" s="32">
        <f ca="1"/>
        <v>0</v>
      </c>
      <c r="K21" s="25">
        <f ca="1"/>
        <v>0</v>
      </c>
      <c r="L21" s="26">
        <f ca="1"/>
        <v>0</v>
      </c>
      <c r="M21" s="32">
        <f ca="1">K21-L21</f>
        <v>0</v>
      </c>
      <c r="N21" s="25">
        <f ca="1"/>
        <v>0</v>
      </c>
      <c r="O21" s="26">
        <f ca="1"/>
        <v>0</v>
      </c>
      <c r="P21" s="32">
        <f ca="1">N21-O21</f>
        <v>0</v>
      </c>
      <c r="Q21" s="33">
        <f ca="1"/>
        <v>0</v>
      </c>
      <c r="R21" s="33">
        <f ca="1"/>
        <v>0</v>
      </c>
      <c r="S21" s="32"/>
      <c r="T21" s="35">
        <f t="shared" ca="1" si="1"/>
        <v>0</v>
      </c>
      <c r="U21" s="26">
        <f t="shared" ca="1" si="2"/>
        <v>0</v>
      </c>
      <c r="V21" s="32">
        <f ca="1">T21-U21</f>
        <v>0</v>
      </c>
      <c r="X21" s="369" t="s">
        <v>62</v>
      </c>
    </row>
    <row r="22" spans="1:27" x14ac:dyDescent="0.2">
      <c r="A22" s="1"/>
      <c r="B22" s="1"/>
      <c r="C22" s="185" t="s">
        <v>39</v>
      </c>
      <c r="D22" s="26">
        <f ca="1"/>
        <v>0</v>
      </c>
      <c r="E22" s="26">
        <f ca="1"/>
        <v>0</v>
      </c>
      <c r="F22" s="32">
        <f ca="1">D22-E22</f>
        <v>0</v>
      </c>
      <c r="G22" s="25">
        <f ca="1"/>
        <v>0</v>
      </c>
      <c r="H22" s="26">
        <f ca="1"/>
        <v>0</v>
      </c>
      <c r="I22" s="32">
        <f ca="1">G22-H22</f>
        <v>0</v>
      </c>
      <c r="J22" s="32">
        <f ca="1"/>
        <v>0</v>
      </c>
      <c r="K22" s="33">
        <f ca="1"/>
        <v>0</v>
      </c>
      <c r="L22" s="33">
        <f ca="1"/>
        <v>0</v>
      </c>
      <c r="M22" s="34">
        <f ca="1">K22-L22</f>
        <v>0</v>
      </c>
      <c r="N22" s="33">
        <f ca="1"/>
        <v>0</v>
      </c>
      <c r="O22" s="26">
        <f ca="1"/>
        <v>0</v>
      </c>
      <c r="P22" s="32">
        <f ca="1">N22-O22</f>
        <v>0</v>
      </c>
      <c r="Q22" s="33">
        <f ca="1"/>
        <v>0</v>
      </c>
      <c r="R22" s="33">
        <f ca="1"/>
        <v>0</v>
      </c>
      <c r="S22" s="32"/>
      <c r="T22" s="35">
        <f t="shared" ca="1" si="1"/>
        <v>0</v>
      </c>
      <c r="U22" s="26">
        <f t="shared" ca="1" si="2"/>
        <v>0</v>
      </c>
      <c r="V22" s="32">
        <f ca="1">T22-U22</f>
        <v>0</v>
      </c>
    </row>
    <row r="23" spans="1:27" s="210" customFormat="1" x14ac:dyDescent="0.2">
      <c r="A23" s="193"/>
      <c r="B23" s="193"/>
      <c r="C23" s="185" t="s">
        <v>27</v>
      </c>
      <c r="D23" s="87">
        <f ca="1"/>
        <v>0</v>
      </c>
      <c r="E23" s="88">
        <f ca="1"/>
        <v>0</v>
      </c>
      <c r="F23" s="89">
        <f ca="1">D23-E23</f>
        <v>0</v>
      </c>
      <c r="G23" s="87">
        <f ca="1"/>
        <v>0</v>
      </c>
      <c r="H23" s="88">
        <f ca="1"/>
        <v>0</v>
      </c>
      <c r="I23" s="89">
        <f ca="1">G23-H23</f>
        <v>0</v>
      </c>
      <c r="J23" s="89">
        <f ca="1"/>
        <v>0</v>
      </c>
      <c r="K23" s="87">
        <f ca="1"/>
        <v>0</v>
      </c>
      <c r="L23" s="88">
        <f ca="1"/>
        <v>0</v>
      </c>
      <c r="M23" s="89">
        <f ca="1">K23-L23</f>
        <v>0</v>
      </c>
      <c r="N23" s="88">
        <f ca="1"/>
        <v>0</v>
      </c>
      <c r="O23" s="88">
        <f ca="1"/>
        <v>0</v>
      </c>
      <c r="P23" s="274">
        <f ca="1">N23-O23</f>
        <v>0</v>
      </c>
      <c r="Q23" s="88">
        <f ca="1"/>
        <v>0</v>
      </c>
      <c r="R23" s="88">
        <f ca="1"/>
        <v>0</v>
      </c>
      <c r="S23" s="89">
        <f ca="1">Q23-R23</f>
        <v>0</v>
      </c>
      <c r="T23" s="87">
        <f ca="1">SUM(T20:T22)</f>
        <v>0</v>
      </c>
      <c r="U23" s="88">
        <f ca="1">SUM(U20:U22)</f>
        <v>0</v>
      </c>
      <c r="V23" s="89">
        <f ca="1">SUM(V20:V22)</f>
        <v>0</v>
      </c>
      <c r="X23" s="326"/>
      <c r="AA23" s="326"/>
    </row>
    <row r="24" spans="1:27" s="267" customFormat="1" x14ac:dyDescent="0.2">
      <c r="A24" s="266"/>
      <c r="B24" s="266"/>
      <c r="C24" s="189" t="s">
        <v>25</v>
      </c>
      <c r="D24" s="426">
        <f ca="1"/>
        <v>0</v>
      </c>
      <c r="E24" s="54">
        <f ca="1"/>
        <v>0</v>
      </c>
      <c r="F24" s="156">
        <f ca="1">D24-E24</f>
        <v>0</v>
      </c>
      <c r="G24" s="426">
        <f ca="1"/>
        <v>0</v>
      </c>
      <c r="H24" s="54">
        <f ca="1"/>
        <v>0</v>
      </c>
      <c r="I24" s="156">
        <f ca="1">G24-H24</f>
        <v>0</v>
      </c>
      <c r="J24" s="156">
        <f ca="1"/>
        <v>0</v>
      </c>
      <c r="K24" s="53">
        <f ca="1"/>
        <v>-1217.4980327868855</v>
      </c>
      <c r="L24" s="54">
        <f ca="1"/>
        <v>0</v>
      </c>
      <c r="M24" s="156">
        <f ca="1">K24-L24</f>
        <v>-1217.4980327868855</v>
      </c>
      <c r="N24" s="33">
        <f ca="1"/>
        <v>0</v>
      </c>
      <c r="O24" s="446">
        <f ca="1"/>
        <v>0</v>
      </c>
      <c r="P24" s="446">
        <f ca="1">N24-O24</f>
        <v>0</v>
      </c>
      <c r="Q24" s="33">
        <f ca="1"/>
        <v>0</v>
      </c>
      <c r="R24" s="33">
        <f ca="1"/>
        <v>0</v>
      </c>
      <c r="S24" s="156"/>
      <c r="T24" s="264">
        <f t="shared" ca="1" si="1"/>
        <v>-1217.4980327868855</v>
      </c>
      <c r="U24" s="54">
        <f t="shared" ca="1" si="2"/>
        <v>0</v>
      </c>
      <c r="V24" s="156">
        <f ca="1">T24-U24</f>
        <v>-1217.4980327868855</v>
      </c>
    </row>
    <row r="25" spans="1:27" s="267" customFormat="1" x14ac:dyDescent="0.2">
      <c r="A25" s="266"/>
      <c r="B25" s="266"/>
      <c r="C25" s="189" t="s">
        <v>26</v>
      </c>
      <c r="D25" s="448">
        <f ca="1"/>
        <v>0</v>
      </c>
      <c r="E25" s="54">
        <f ca="1"/>
        <v>0</v>
      </c>
      <c r="F25" s="156">
        <f t="shared" ref="F25:F26" ca="1" si="3">D25-E25</f>
        <v>0</v>
      </c>
      <c r="G25" s="448">
        <f ca="1"/>
        <v>0</v>
      </c>
      <c r="H25" s="54">
        <f ca="1"/>
        <v>0</v>
      </c>
      <c r="I25" s="156">
        <f t="shared" ref="I25:I26" ca="1" si="4">G25-H25</f>
        <v>0</v>
      </c>
      <c r="J25" s="165">
        <f ca="1"/>
        <v>0</v>
      </c>
      <c r="K25" s="33">
        <f ca="1"/>
        <v>0</v>
      </c>
      <c r="L25" s="54">
        <f ca="1"/>
        <v>0</v>
      </c>
      <c r="M25" s="156">
        <f t="shared" ref="M25:M26" ca="1" si="5">K25-L25</f>
        <v>0</v>
      </c>
      <c r="N25" s="33">
        <f ca="1"/>
        <v>0</v>
      </c>
      <c r="O25" s="446">
        <f ca="1"/>
        <v>0</v>
      </c>
      <c r="P25" s="446">
        <f t="shared" ref="P25:P26" ca="1" si="6">N25-O25</f>
        <v>0</v>
      </c>
      <c r="Q25" s="33">
        <f ca="1"/>
        <v>0</v>
      </c>
      <c r="R25" s="33">
        <f ca="1"/>
        <v>0</v>
      </c>
      <c r="S25" s="156"/>
      <c r="T25" s="426">
        <f t="shared" ca="1" si="1"/>
        <v>0</v>
      </c>
      <c r="U25" s="54">
        <f t="shared" ca="1" si="2"/>
        <v>0</v>
      </c>
      <c r="V25" s="156">
        <f t="shared" ref="V25:V26" ca="1" si="7">T25-U25</f>
        <v>0</v>
      </c>
    </row>
    <row r="26" spans="1:27" s="267" customFormat="1" x14ac:dyDescent="0.2">
      <c r="A26" s="266"/>
      <c r="B26" s="266"/>
      <c r="C26" s="268" t="s">
        <v>48</v>
      </c>
      <c r="D26" s="449">
        <f ca="1"/>
        <v>0</v>
      </c>
      <c r="E26" s="299">
        <f ca="1"/>
        <v>0</v>
      </c>
      <c r="F26" s="218">
        <f t="shared" ca="1" si="3"/>
        <v>0</v>
      </c>
      <c r="G26" s="449">
        <f ca="1"/>
        <v>0</v>
      </c>
      <c r="H26" s="299">
        <f ca="1"/>
        <v>0</v>
      </c>
      <c r="I26" s="218">
        <f t="shared" ca="1" si="4"/>
        <v>0</v>
      </c>
      <c r="J26" s="229">
        <f ca="1"/>
        <v>0</v>
      </c>
      <c r="K26" s="33">
        <f ca="1"/>
        <v>0</v>
      </c>
      <c r="L26" s="33">
        <f ca="1"/>
        <v>0</v>
      </c>
      <c r="M26" s="59">
        <f t="shared" ca="1" si="5"/>
        <v>0</v>
      </c>
      <c r="N26" s="33">
        <f ca="1"/>
        <v>0</v>
      </c>
      <c r="O26" s="447">
        <f ca="1"/>
        <v>0</v>
      </c>
      <c r="P26" s="447">
        <f t="shared" ca="1" si="6"/>
        <v>0</v>
      </c>
      <c r="Q26" s="33">
        <f ca="1"/>
        <v>0</v>
      </c>
      <c r="R26" s="33">
        <f ca="1"/>
        <v>0</v>
      </c>
      <c r="S26" s="218"/>
      <c r="T26" s="428">
        <f t="shared" ca="1" si="1"/>
        <v>0</v>
      </c>
      <c r="U26" s="299">
        <f t="shared" ca="1" si="2"/>
        <v>0</v>
      </c>
      <c r="V26" s="218">
        <f t="shared" ca="1" si="7"/>
        <v>0</v>
      </c>
    </row>
    <row r="27" spans="1:27" s="276" customFormat="1" ht="13.5" thickBot="1" x14ac:dyDescent="0.25">
      <c r="A27" s="269"/>
      <c r="B27" s="269"/>
      <c r="C27" s="189" t="s">
        <v>6</v>
      </c>
      <c r="D27" s="270">
        <f ca="1"/>
        <v>0</v>
      </c>
      <c r="E27" s="270">
        <f ca="1"/>
        <v>0</v>
      </c>
      <c r="F27" s="271">
        <f ca="1">E27-D27</f>
        <v>0</v>
      </c>
      <c r="G27" s="270">
        <f ca="1"/>
        <v>0</v>
      </c>
      <c r="H27" s="270">
        <f ca="1"/>
        <v>0</v>
      </c>
      <c r="I27" s="270">
        <f ca="1">H27-G27</f>
        <v>0</v>
      </c>
      <c r="J27" s="270">
        <f ca="1"/>
        <v>0</v>
      </c>
      <c r="K27" s="270">
        <f ca="1"/>
        <v>1217.4980327868855</v>
      </c>
      <c r="L27" s="270">
        <f ca="1"/>
        <v>0</v>
      </c>
      <c r="M27" s="270">
        <f ca="1">L27-K27</f>
        <v>-1217.4980327868855</v>
      </c>
      <c r="N27" s="270">
        <f ca="1"/>
        <v>0</v>
      </c>
      <c r="O27" s="270">
        <f ca="1"/>
        <v>0</v>
      </c>
      <c r="P27" s="270">
        <f ca="1">O27-N27</f>
        <v>0</v>
      </c>
      <c r="Q27" s="272">
        <f ca="1"/>
        <v>0</v>
      </c>
      <c r="R27" s="273">
        <f ca="1"/>
        <v>0</v>
      </c>
      <c r="S27" s="274">
        <f ca="1">Q27-R27</f>
        <v>0</v>
      </c>
      <c r="T27" s="270">
        <f ca="1">T17-T23-T24-T26-T25</f>
        <v>1217.4980327868855</v>
      </c>
      <c r="U27" s="270">
        <f ca="1">U17-U23-U24-U26-U25</f>
        <v>0</v>
      </c>
      <c r="V27" s="271">
        <f ca="1">U27-T27</f>
        <v>-1217.4980327868855</v>
      </c>
    </row>
    <row r="28" spans="1:27" s="281" customFormat="1" ht="13.5" thickTop="1" x14ac:dyDescent="0.2">
      <c r="A28" s="277"/>
      <c r="B28" s="277"/>
      <c r="C28" s="278"/>
      <c r="D28" s="277"/>
      <c r="E28" s="279"/>
      <c r="F28" s="333"/>
      <c r="G28" s="334"/>
      <c r="H28" s="335"/>
      <c r="I28" s="333"/>
      <c r="J28" s="334"/>
      <c r="K28" s="334"/>
      <c r="L28" s="334"/>
      <c r="M28" s="333"/>
      <c r="N28" s="333"/>
      <c r="O28" s="333"/>
      <c r="P28" s="333"/>
      <c r="Q28" s="333"/>
      <c r="R28" s="333"/>
      <c r="S28" s="336"/>
      <c r="T28" s="333"/>
      <c r="U28" s="333"/>
      <c r="V28" s="333"/>
      <c r="W28" s="280"/>
    </row>
    <row r="29" spans="1:27" x14ac:dyDescent="0.2">
      <c r="A29" s="1"/>
      <c r="B29" s="1"/>
      <c r="C29" s="192"/>
      <c r="D29" s="1"/>
      <c r="E29" s="1"/>
      <c r="F29" s="337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</row>
    <row r="30" spans="1:27" x14ac:dyDescent="0.2">
      <c r="A30" s="1"/>
      <c r="B30" s="1"/>
      <c r="C30" s="192"/>
      <c r="D30" s="1" t="s">
        <v>45</v>
      </c>
      <c r="E30" s="1"/>
      <c r="F30" s="1"/>
      <c r="S30" s="2"/>
      <c r="T30" s="2"/>
      <c r="U30" s="217"/>
    </row>
    <row r="31" spans="1:27" x14ac:dyDescent="0.2">
      <c r="A31" s="1"/>
      <c r="B31" s="1"/>
      <c r="C31" s="192"/>
      <c r="D31" s="1" t="s">
        <v>46</v>
      </c>
      <c r="E31" s="1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S31" s="2"/>
      <c r="T31" s="2"/>
      <c r="U31" s="217"/>
    </row>
    <row r="32" spans="1:27" x14ac:dyDescent="0.2">
      <c r="A32" s="1"/>
      <c r="B32" s="1"/>
      <c r="C32" s="193"/>
      <c r="D32" s="1"/>
      <c r="E32" s="1"/>
      <c r="F32" s="1"/>
      <c r="K32" s="217"/>
      <c r="S32" s="2"/>
      <c r="T32" s="2"/>
      <c r="U32" s="216"/>
    </row>
    <row r="33" spans="1:21" x14ac:dyDescent="0.2">
      <c r="A33" s="1"/>
      <c r="B33" s="1"/>
      <c r="C33" s="1"/>
      <c r="D33" s="1"/>
      <c r="E33" s="1"/>
      <c r="F33" s="1"/>
      <c r="H33" s="217"/>
      <c r="S33" s="2"/>
      <c r="T33" s="2"/>
      <c r="U33" s="2"/>
    </row>
    <row r="34" spans="1:21" x14ac:dyDescent="0.2">
      <c r="A34" s="1"/>
      <c r="B34" s="1"/>
      <c r="C34" s="1"/>
      <c r="D34" s="1"/>
      <c r="E34" s="1"/>
      <c r="F34" s="1"/>
      <c r="S34" s="2"/>
      <c r="T34" s="2"/>
      <c r="U34" s="2"/>
    </row>
    <row r="35" spans="1:21" x14ac:dyDescent="0.2">
      <c r="A35" s="1"/>
      <c r="B35" s="1"/>
      <c r="C35" s="1"/>
      <c r="D35" s="1"/>
      <c r="E35" s="1"/>
      <c r="F35" s="1"/>
      <c r="S35" s="2"/>
      <c r="T35" s="2"/>
      <c r="U35" s="2"/>
    </row>
    <row r="36" spans="1:21" x14ac:dyDescent="0.2">
      <c r="A36" s="1"/>
      <c r="B36" s="1"/>
      <c r="C36" s="1"/>
      <c r="D36" s="1"/>
      <c r="E36" s="1"/>
      <c r="F36" s="1"/>
      <c r="S36" s="2"/>
      <c r="T36" s="2"/>
      <c r="U36" s="2"/>
    </row>
    <row r="37" spans="1:21" x14ac:dyDescent="0.2">
      <c r="A37" s="1"/>
      <c r="B37" s="1"/>
      <c r="C37" s="1"/>
      <c r="D37" s="1"/>
      <c r="E37" s="1"/>
      <c r="F37" s="1"/>
      <c r="S37" s="2"/>
      <c r="T37" s="2"/>
      <c r="U37" s="2"/>
    </row>
    <row r="38" spans="1:21" x14ac:dyDescent="0.2">
      <c r="A38" s="1"/>
      <c r="B38" s="1"/>
      <c r="C38" s="1"/>
      <c r="D38" s="1"/>
      <c r="E38" s="1"/>
      <c r="F38" s="1"/>
      <c r="S38" s="2"/>
      <c r="T38" s="2"/>
      <c r="U38" s="2"/>
    </row>
    <row r="39" spans="1:21" x14ac:dyDescent="0.2">
      <c r="A39" s="1"/>
      <c r="B39" s="1"/>
      <c r="C39" s="1"/>
      <c r="D39" s="1"/>
      <c r="E39" s="1"/>
      <c r="F39" s="1"/>
      <c r="S39" s="2"/>
      <c r="T39" s="2"/>
      <c r="U39" s="2"/>
    </row>
    <row r="40" spans="1:21" x14ac:dyDescent="0.2">
      <c r="A40" s="1"/>
      <c r="B40" s="1"/>
      <c r="C40" s="1"/>
      <c r="D40" s="1"/>
      <c r="E40" s="1"/>
      <c r="F40" s="1"/>
      <c r="S40" s="2"/>
      <c r="T40" s="2"/>
      <c r="U40" s="2"/>
    </row>
    <row r="41" spans="1:21" x14ac:dyDescent="0.2">
      <c r="A41" s="1"/>
      <c r="B41" s="1"/>
      <c r="C41" s="1"/>
      <c r="D41" s="1"/>
      <c r="E41" s="1"/>
      <c r="F41" s="1"/>
      <c r="S41" s="2"/>
      <c r="T41" s="2"/>
      <c r="U41" s="2"/>
    </row>
    <row r="42" spans="1:21" x14ac:dyDescent="0.2">
      <c r="A42" s="1"/>
      <c r="B42" s="1"/>
      <c r="C42" s="1"/>
      <c r="D42" s="1"/>
      <c r="E42" s="1"/>
      <c r="F42" s="1"/>
      <c r="S42" s="2"/>
      <c r="T42" s="2"/>
      <c r="U42" s="2"/>
    </row>
    <row r="43" spans="1:21" x14ac:dyDescent="0.2">
      <c r="A43" s="1"/>
      <c r="B43" s="1"/>
      <c r="C43" s="1"/>
      <c r="D43" s="1"/>
      <c r="E43" s="1"/>
      <c r="F43" s="1"/>
      <c r="S43" s="2"/>
      <c r="T43" s="2"/>
      <c r="U43" s="2"/>
    </row>
    <row r="44" spans="1:21" x14ac:dyDescent="0.2">
      <c r="A44" s="1"/>
      <c r="B44" s="1"/>
      <c r="C44" s="1"/>
      <c r="D44" s="1"/>
      <c r="E44" s="1"/>
      <c r="F44" s="1"/>
      <c r="S44" s="2"/>
      <c r="T44" s="2"/>
      <c r="U44" s="2"/>
    </row>
    <row r="45" spans="1:21" x14ac:dyDescent="0.2">
      <c r="A45" s="1"/>
      <c r="B45" s="1"/>
      <c r="C45" s="1"/>
      <c r="D45" s="1"/>
      <c r="E45" s="1"/>
      <c r="F45" s="1"/>
      <c r="S45" s="2"/>
      <c r="T45" s="2"/>
      <c r="U45" s="2"/>
    </row>
    <row r="46" spans="1:21" x14ac:dyDescent="0.2">
      <c r="A46" s="1"/>
      <c r="B46" s="1"/>
      <c r="C46" s="1"/>
      <c r="D46" s="1"/>
      <c r="E46" s="1"/>
      <c r="F46" s="1"/>
      <c r="S46" s="2"/>
      <c r="T46" s="2"/>
      <c r="U46" s="2"/>
    </row>
    <row r="47" spans="1:21" x14ac:dyDescent="0.2">
      <c r="A47" s="1"/>
      <c r="B47" s="1"/>
      <c r="C47" s="1"/>
      <c r="D47" s="1"/>
      <c r="E47" s="1"/>
      <c r="F47" s="1"/>
      <c r="S47" s="2"/>
      <c r="T47" s="2"/>
      <c r="U47" s="2"/>
    </row>
    <row r="48" spans="1:21" x14ac:dyDescent="0.2">
      <c r="A48" s="1"/>
      <c r="B48" s="1"/>
      <c r="C48" s="1"/>
      <c r="D48" s="1"/>
      <c r="E48" s="1"/>
      <c r="F48" s="1"/>
      <c r="S48" s="2"/>
      <c r="T48" s="2"/>
      <c r="U48" s="2"/>
    </row>
    <row r="49" spans="1:48" x14ac:dyDescent="0.2">
      <c r="A49" s="1"/>
      <c r="B49" s="1"/>
      <c r="C49" s="1"/>
      <c r="D49" s="1"/>
      <c r="E49" s="1"/>
      <c r="F49" s="1"/>
      <c r="S49" s="2"/>
      <c r="T49" s="2"/>
      <c r="U49" s="2"/>
    </row>
    <row r="50" spans="1:48" x14ac:dyDescent="0.2">
      <c r="A50" s="1"/>
      <c r="B50" s="1"/>
      <c r="C50" s="1"/>
      <c r="D50" s="1"/>
      <c r="E50" s="1"/>
      <c r="F50" s="1"/>
      <c r="S50" s="2"/>
      <c r="T50" s="2"/>
      <c r="U50" s="2"/>
    </row>
    <row r="51" spans="1:48" x14ac:dyDescent="0.2">
      <c r="A51" s="1"/>
      <c r="B51" s="1"/>
      <c r="C51" s="1"/>
      <c r="D51" s="1"/>
      <c r="E51" s="1"/>
      <c r="F51" s="1"/>
      <c r="S51" s="2"/>
      <c r="T51" s="2"/>
      <c r="U51" s="2"/>
    </row>
    <row r="52" spans="1:48" x14ac:dyDescent="0.2">
      <c r="A52" s="1"/>
      <c r="B52" s="1"/>
      <c r="C52" s="1"/>
      <c r="D52" s="1"/>
      <c r="E52" s="1"/>
      <c r="F52" s="1"/>
      <c r="S52" s="2"/>
      <c r="T52" s="2"/>
      <c r="U52" s="2"/>
    </row>
    <row r="53" spans="1:48" x14ac:dyDescent="0.2">
      <c r="A53" s="1"/>
      <c r="B53" s="1"/>
      <c r="C53" s="1"/>
      <c r="D53" s="1"/>
      <c r="E53" s="1"/>
      <c r="F53" s="1"/>
      <c r="S53" s="2"/>
      <c r="T53" s="2"/>
      <c r="U53" s="2"/>
    </row>
    <row r="54" spans="1:48" x14ac:dyDescent="0.2">
      <c r="A54" s="1"/>
      <c r="B54" s="1"/>
      <c r="C54" s="1"/>
      <c r="D54" s="1"/>
      <c r="E54" s="1"/>
      <c r="F54" s="1"/>
      <c r="S54" s="2"/>
      <c r="T54" s="2"/>
      <c r="U54" s="2"/>
    </row>
    <row r="55" spans="1:48" x14ac:dyDescent="0.2">
      <c r="A55" s="1"/>
      <c r="B55" s="1"/>
      <c r="C55" s="1"/>
      <c r="D55" s="1"/>
      <c r="E55" s="1"/>
      <c r="F55" s="1"/>
      <c r="S55" s="2"/>
      <c r="T55" s="2"/>
      <c r="U55" s="2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3:22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3:22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3:22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3:22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3:22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3:22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3:22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3:22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3:22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3:22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3:22" x14ac:dyDescent="0.2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3:22" x14ac:dyDescent="0.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3:22" x14ac:dyDescent="0.2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3:22" x14ac:dyDescent="0.2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3:22" x14ac:dyDescent="0.2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3:22" x14ac:dyDescent="0.2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3:22" x14ac:dyDescent="0.2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3:22" x14ac:dyDescent="0.2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3:22" x14ac:dyDescent="0.2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3:22" x14ac:dyDescent="0.2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3:22" x14ac:dyDescent="0.2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3:22" x14ac:dyDescent="0.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3:22" x14ac:dyDescent="0.2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3:22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3:22" x14ac:dyDescent="0.2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3:22" x14ac:dyDescent="0.2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3:22" x14ac:dyDescent="0.2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3:22" x14ac:dyDescent="0.2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3:22" x14ac:dyDescent="0.2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3:22" x14ac:dyDescent="0.2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3:22" x14ac:dyDescent="0.2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3:22" x14ac:dyDescent="0.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3:22" x14ac:dyDescent="0.2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3:22" x14ac:dyDescent="0.2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3:22" x14ac:dyDescent="0.2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3:22" x14ac:dyDescent="0.2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3:22" x14ac:dyDescent="0.2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3:22" x14ac:dyDescent="0.2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3:22" x14ac:dyDescent="0.2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3:22" x14ac:dyDescent="0.2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3:22" x14ac:dyDescent="0.2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3:22" x14ac:dyDescent="0.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3:22" x14ac:dyDescent="0.2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3:22" x14ac:dyDescent="0.2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3:22" x14ac:dyDescent="0.2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3:22" x14ac:dyDescent="0.2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3:22" x14ac:dyDescent="0.2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3:22" x14ac:dyDescent="0.2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3:22" x14ac:dyDescent="0.2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3:22" x14ac:dyDescent="0.2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3:22" x14ac:dyDescent="0.2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3:22" x14ac:dyDescent="0.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3:22" x14ac:dyDescent="0.2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3:22" x14ac:dyDescent="0.2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3:22" x14ac:dyDescent="0.2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3:22" x14ac:dyDescent="0.2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3:22" x14ac:dyDescent="0.2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3:22" x14ac:dyDescent="0.2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3:22" x14ac:dyDescent="0.2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3:22" x14ac:dyDescent="0.2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3:22" x14ac:dyDescent="0.2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3:22" x14ac:dyDescent="0.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3:22" x14ac:dyDescent="0.2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3:22" x14ac:dyDescent="0.2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3:22" x14ac:dyDescent="0.2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3:22" x14ac:dyDescent="0.2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3:22" x14ac:dyDescent="0.2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3:22" x14ac:dyDescent="0.2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</sheetData>
  <mergeCells count="7">
    <mergeCell ref="D7:V7"/>
    <mergeCell ref="D8:F8"/>
    <mergeCell ref="G8:I8"/>
    <mergeCell ref="K8:M8"/>
    <mergeCell ref="N8:P8"/>
    <mergeCell ref="T8:V8"/>
    <mergeCell ref="Q8:S8"/>
  </mergeCells>
  <dataValidations count="1">
    <dataValidation type="list" allowBlank="1" showInputMessage="1" showErrorMessage="1" sqref="I2">
      <formula1>$X$10:$X$21</formula1>
    </dataValidation>
  </dataValidations>
  <pageMargins left="0.17" right="0.26" top="0.28000000000000003" bottom="0.54" header="0.17" footer="0.17"/>
  <pageSetup paperSize="3" scale="67" orientation="landscape" r:id="rId1"/>
  <headerFooter>
    <oddFooter>&amp;Z&amp;F&amp;RPage &amp;P</oddFooter>
  </headerFooter>
  <rowBreaks count="1" manualBreakCount="1">
    <brk id="9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306"/>
  <sheetViews>
    <sheetView zoomScale="70" zoomScaleNormal="70" zoomScaleSheetLayoutView="25" workbookViewId="0">
      <pane xSplit="1" topLeftCell="K1" activePane="topRight" state="frozen"/>
      <selection activeCell="C12" sqref="C12"/>
      <selection pane="topRight" activeCell="Y1" sqref="Y1"/>
    </sheetView>
  </sheetViews>
  <sheetFormatPr defaultRowHeight="12.75" outlineLevelCol="1" x14ac:dyDescent="0.2"/>
  <cols>
    <col min="1" max="1" width="29" style="205" customWidth="1"/>
    <col min="2" max="2" width="1.5703125" style="126" customWidth="1"/>
    <col min="3" max="3" width="12.5703125" style="112" customWidth="1"/>
    <col min="4" max="5" width="15.7109375" style="112" customWidth="1"/>
    <col min="6" max="6" width="15.85546875" style="112" customWidth="1" outlineLevel="1"/>
    <col min="7" max="7" width="15.7109375" style="112" customWidth="1"/>
    <col min="8" max="8" width="16.5703125" style="112" customWidth="1"/>
    <col min="9" max="9" width="15.7109375" style="112" customWidth="1"/>
    <col min="10" max="12" width="15.85546875" style="112" customWidth="1" outlineLevel="1"/>
    <col min="13" max="13" width="12.42578125" style="112" customWidth="1" outlineLevel="1"/>
    <col min="14" max="14" width="15.85546875" style="112" customWidth="1" outlineLevel="1"/>
    <col min="15" max="17" width="15.7109375" style="112" customWidth="1"/>
    <col min="18" max="18" width="14.140625" style="112" customWidth="1" outlineLevel="1"/>
    <col min="19" max="21" width="15.7109375" style="23" customWidth="1"/>
    <col min="22" max="24" width="14.140625" style="23" customWidth="1" outlineLevel="1"/>
    <col min="25" max="26" width="13" style="23" customWidth="1" outlineLevel="1"/>
    <col min="27" max="29" width="15.7109375" style="23" customWidth="1"/>
    <col min="30" max="30" width="17" style="23" customWidth="1" outlineLevel="1"/>
    <col min="31" max="31" width="3.5703125" style="112" customWidth="1"/>
    <col min="32" max="32" width="29.7109375" style="127" customWidth="1"/>
    <col min="33" max="33" width="15.7109375" style="23" customWidth="1"/>
    <col min="34" max="34" width="15.5703125" style="150" customWidth="1"/>
    <col min="35" max="35" width="15.5703125" style="23" customWidth="1"/>
    <col min="36" max="36" width="14.140625" style="23" customWidth="1" outlineLevel="1"/>
    <col min="37" max="39" width="15.5703125" style="23" customWidth="1"/>
    <col min="40" max="41" width="14.140625" style="23" customWidth="1" outlineLevel="1"/>
    <col min="42" max="42" width="10.5703125" style="23" customWidth="1" outlineLevel="1"/>
    <col min="43" max="43" width="8.42578125" style="23" customWidth="1" outlineLevel="1"/>
    <col min="44" max="44" width="14.140625" style="23" customWidth="1" outlineLevel="1"/>
    <col min="45" max="47" width="15.5703125" style="23" customWidth="1"/>
    <col min="48" max="48" width="14.140625" style="23" customWidth="1" outlineLevel="1"/>
    <col min="49" max="51" width="15.5703125" style="23" customWidth="1"/>
    <col min="52" max="53" width="14.140625" style="23" customWidth="1" outlineLevel="1"/>
    <col min="54" max="54" width="10.5703125" style="23" customWidth="1" outlineLevel="1"/>
    <col min="55" max="55" width="8.42578125" style="23" customWidth="1" outlineLevel="1"/>
    <col min="56" max="56" width="13" style="23" customWidth="1" outlineLevel="1"/>
    <col min="57" max="59" width="15.5703125" style="23" customWidth="1"/>
    <col min="60" max="60" width="17" style="23" customWidth="1" outlineLevel="1"/>
    <col min="61" max="61" width="5.140625" style="23" customWidth="1"/>
    <col min="62" max="62" width="36.5703125" style="127" bestFit="1" customWidth="1"/>
    <col min="63" max="65" width="15.5703125" style="23" customWidth="1"/>
    <col min="66" max="66" width="14.140625" style="23" customWidth="1" outlineLevel="1"/>
    <col min="67" max="69" width="15.5703125" style="23" customWidth="1"/>
    <col min="70" max="70" width="14.140625" style="23" customWidth="1" outlineLevel="1"/>
    <col min="71" max="71" width="17" style="23" customWidth="1" outlineLevel="1"/>
    <col min="72" max="72" width="14.140625" style="23" customWidth="1" outlineLevel="1"/>
    <col min="73" max="74" width="17" style="23" customWidth="1" outlineLevel="1"/>
    <col min="75" max="77" width="15.5703125" style="23" customWidth="1"/>
    <col min="78" max="78" width="14.140625" style="23" customWidth="1" outlineLevel="1"/>
    <col min="79" max="81" width="15.5703125" style="23" customWidth="1"/>
    <col min="82" max="82" width="14.140625" style="23" customWidth="1" outlineLevel="1"/>
    <col min="83" max="83" width="17" style="23" customWidth="1" outlineLevel="1"/>
    <col min="84" max="84" width="14.140625" style="23" customWidth="1" outlineLevel="1"/>
    <col min="85" max="85" width="15.85546875" style="23" customWidth="1" outlineLevel="1"/>
    <col min="86" max="86" width="13" style="23" customWidth="1" outlineLevel="1"/>
    <col min="87" max="89" width="15.5703125" style="23" customWidth="1"/>
    <col min="90" max="90" width="17" style="23" customWidth="1" outlineLevel="1"/>
    <col min="91" max="91" width="10" style="23" customWidth="1"/>
    <col min="92" max="16384" width="9.140625" style="22"/>
  </cols>
  <sheetData>
    <row r="1" spans="1:91" s="19" customFormat="1" x14ac:dyDescent="0.2">
      <c r="A1" s="122" t="s">
        <v>68</v>
      </c>
      <c r="B1" s="122"/>
      <c r="C1" s="123" t="s">
        <v>85</v>
      </c>
      <c r="H1" s="21"/>
      <c r="O1" s="21" t="s">
        <v>31</v>
      </c>
      <c r="P1" s="21"/>
      <c r="Q1" s="21"/>
      <c r="R1" s="21"/>
      <c r="AE1" s="329"/>
      <c r="AF1" s="197"/>
      <c r="AH1" s="148"/>
      <c r="BJ1" s="197"/>
    </row>
    <row r="2" spans="1:91" x14ac:dyDescent="0.2">
      <c r="A2" s="203" t="s">
        <v>71</v>
      </c>
      <c r="B2" s="124"/>
      <c r="C2" s="196"/>
      <c r="D2" s="196"/>
      <c r="E2" s="196"/>
      <c r="F2" s="196"/>
      <c r="G2" s="196"/>
      <c r="H2" s="196"/>
      <c r="I2" s="196"/>
      <c r="J2" s="196"/>
      <c r="K2" s="22"/>
      <c r="L2" s="196"/>
      <c r="M2" s="196"/>
      <c r="N2" s="196"/>
      <c r="O2" s="196"/>
      <c r="P2" s="196"/>
      <c r="Q2" s="196"/>
      <c r="R2" s="196"/>
      <c r="S2" s="196"/>
    </row>
    <row r="3" spans="1:91" x14ac:dyDescent="0.2">
      <c r="A3" s="204">
        <f ca="1">TODAY()</f>
        <v>41810</v>
      </c>
      <c r="B3" s="124"/>
      <c r="C3" s="157"/>
      <c r="D3" s="157"/>
      <c r="E3" s="157"/>
      <c r="F3" s="157"/>
      <c r="G3" s="368">
        <f>54149-G20</f>
        <v>54149</v>
      </c>
      <c r="H3" s="157"/>
      <c r="I3" s="157"/>
      <c r="J3" s="157"/>
      <c r="K3" s="23"/>
      <c r="L3" s="157"/>
      <c r="M3" s="157"/>
      <c r="N3" s="157"/>
      <c r="O3" s="157"/>
      <c r="P3" s="157"/>
      <c r="Q3" s="157"/>
      <c r="R3" s="157"/>
      <c r="S3" s="157"/>
      <c r="T3" s="60"/>
      <c r="AU3" s="60"/>
      <c r="BJ3" s="184"/>
    </row>
    <row r="4" spans="1:91" x14ac:dyDescent="0.2">
      <c r="C4" s="474" t="s">
        <v>87</v>
      </c>
      <c r="D4" s="474"/>
      <c r="E4" s="142">
        <f>'Corp Expense'!C4</f>
        <v>0.5</v>
      </c>
      <c r="F4" s="473" t="s">
        <v>88</v>
      </c>
      <c r="G4" s="473"/>
      <c r="H4" s="142">
        <f>'Corp Expense'!D4</f>
        <v>0.5</v>
      </c>
      <c r="I4" s="20" t="str">
        <f>IF(E4+H4&lt;&gt;1,"Adjust your Allocations to Equal 1", "")</f>
        <v/>
      </c>
      <c r="J4" s="20"/>
      <c r="K4" s="20"/>
      <c r="L4" s="23"/>
      <c r="M4" s="23"/>
      <c r="N4" s="23"/>
      <c r="O4" s="23"/>
      <c r="P4" s="23"/>
      <c r="Q4" s="23"/>
      <c r="R4" s="23"/>
      <c r="S4" s="20"/>
      <c r="T4" s="20"/>
      <c r="U4" s="20"/>
      <c r="V4" s="20"/>
      <c r="W4" s="20"/>
      <c r="X4" s="20"/>
      <c r="Y4" s="20"/>
      <c r="Z4" s="20"/>
      <c r="AA4" s="20"/>
      <c r="AB4" s="20"/>
      <c r="AG4" s="475" t="s">
        <v>87</v>
      </c>
      <c r="AH4" s="475"/>
      <c r="AI4" s="20">
        <f>'Corp Expense'!C8</f>
        <v>0.5</v>
      </c>
      <c r="AJ4" s="475" t="s">
        <v>88</v>
      </c>
      <c r="AK4" s="475"/>
      <c r="AL4" s="20">
        <f>'Corp Expense'!D8</f>
        <v>0.5</v>
      </c>
      <c r="AM4" s="20" t="str">
        <f>IF(AI4+AL4&lt;&gt;1,"Adjust your Allocations to Equal 1", "")</f>
        <v/>
      </c>
      <c r="BJ4" s="184"/>
      <c r="BK4" s="475" t="s">
        <v>87</v>
      </c>
      <c r="BL4" s="475"/>
      <c r="BM4" s="20">
        <f>'Corp Expense'!C12</f>
        <v>0.5</v>
      </c>
      <c r="BN4" s="475" t="s">
        <v>40</v>
      </c>
      <c r="BO4" s="475"/>
      <c r="BP4" s="20">
        <f>'Corp Expense'!D12</f>
        <v>0.5</v>
      </c>
      <c r="BQ4" s="20" t="str">
        <f>IF(BM4+BP4&lt;&gt;1,"Adjust your Allocations to Equal 1", "")</f>
        <v/>
      </c>
    </row>
    <row r="5" spans="1:91" x14ac:dyDescent="0.2">
      <c r="C5" s="476" t="s">
        <v>13</v>
      </c>
      <c r="D5" s="477"/>
      <c r="E5" s="477"/>
      <c r="F5" s="477"/>
      <c r="G5" s="477"/>
      <c r="H5" s="477"/>
      <c r="I5" s="477"/>
      <c r="J5" s="477"/>
      <c r="K5" s="477"/>
      <c r="L5" s="477"/>
      <c r="M5" s="477"/>
      <c r="N5" s="477"/>
      <c r="O5" s="477"/>
      <c r="P5" s="477"/>
      <c r="Q5" s="477"/>
      <c r="R5" s="477"/>
      <c r="S5" s="477"/>
      <c r="T5" s="477"/>
      <c r="U5" s="477"/>
      <c r="V5" s="477"/>
      <c r="W5" s="477"/>
      <c r="X5" s="477"/>
      <c r="Y5" s="477"/>
      <c r="Z5" s="477"/>
      <c r="AA5" s="477"/>
      <c r="AB5" s="477"/>
      <c r="AC5" s="477"/>
      <c r="AD5" s="478"/>
      <c r="AE5" s="114"/>
      <c r="AF5" s="231"/>
      <c r="AG5" s="476" t="s">
        <v>4</v>
      </c>
      <c r="AH5" s="477"/>
      <c r="AI5" s="477"/>
      <c r="AJ5" s="477"/>
      <c r="AK5" s="477"/>
      <c r="AL5" s="477"/>
      <c r="AM5" s="477"/>
      <c r="AN5" s="477"/>
      <c r="AO5" s="477"/>
      <c r="AP5" s="477"/>
      <c r="AQ5" s="477"/>
      <c r="AR5" s="477"/>
      <c r="AS5" s="477"/>
      <c r="AT5" s="477"/>
      <c r="AU5" s="477"/>
      <c r="AV5" s="477"/>
      <c r="AW5" s="477"/>
      <c r="AX5" s="477"/>
      <c r="AY5" s="477"/>
      <c r="AZ5" s="477"/>
      <c r="BA5" s="477"/>
      <c r="BB5" s="477"/>
      <c r="BC5" s="477"/>
      <c r="BD5" s="477"/>
      <c r="BE5" s="477"/>
      <c r="BF5" s="477"/>
      <c r="BG5" s="477"/>
      <c r="BH5" s="478"/>
      <c r="BI5" s="223"/>
      <c r="BJ5" s="184"/>
      <c r="BK5" s="476" t="s">
        <v>20</v>
      </c>
      <c r="BL5" s="477"/>
      <c r="BM5" s="477"/>
      <c r="BN5" s="477"/>
      <c r="BO5" s="477"/>
      <c r="BP5" s="477"/>
      <c r="BQ5" s="477"/>
      <c r="BR5" s="477"/>
      <c r="BS5" s="477"/>
      <c r="BT5" s="477"/>
      <c r="BU5" s="477"/>
      <c r="BV5" s="477"/>
      <c r="BW5" s="477"/>
      <c r="BX5" s="477"/>
      <c r="BY5" s="477"/>
      <c r="BZ5" s="477"/>
      <c r="CA5" s="477"/>
      <c r="CB5" s="477"/>
      <c r="CC5" s="477"/>
      <c r="CD5" s="477"/>
      <c r="CE5" s="477"/>
      <c r="CF5" s="477"/>
      <c r="CG5" s="477"/>
      <c r="CH5" s="477"/>
      <c r="CI5" s="477"/>
      <c r="CJ5" s="477"/>
      <c r="CK5" s="477"/>
      <c r="CL5" s="478"/>
      <c r="CM5" s="27"/>
    </row>
    <row r="6" spans="1:91" s="104" customFormat="1" x14ac:dyDescent="0.2">
      <c r="A6" s="194"/>
      <c r="B6" s="127"/>
      <c r="C6" s="484" t="s">
        <v>81</v>
      </c>
      <c r="D6" s="479"/>
      <c r="E6" s="479"/>
      <c r="F6" s="480"/>
      <c r="G6" s="479" t="s">
        <v>82</v>
      </c>
      <c r="H6" s="479"/>
      <c r="I6" s="479"/>
      <c r="J6" s="480"/>
      <c r="K6" s="479" t="s">
        <v>34</v>
      </c>
      <c r="L6" s="479"/>
      <c r="M6" s="479"/>
      <c r="N6" s="480"/>
      <c r="O6" s="479" t="s">
        <v>83</v>
      </c>
      <c r="P6" s="479"/>
      <c r="Q6" s="479"/>
      <c r="R6" s="480"/>
      <c r="S6" s="479" t="s">
        <v>84</v>
      </c>
      <c r="T6" s="479"/>
      <c r="U6" s="479"/>
      <c r="V6" s="480"/>
      <c r="W6" s="481" t="s">
        <v>30</v>
      </c>
      <c r="X6" s="481"/>
      <c r="Y6" s="481"/>
      <c r="Z6" s="482"/>
      <c r="AA6" s="483" t="s">
        <v>10</v>
      </c>
      <c r="AB6" s="483"/>
      <c r="AC6" s="483"/>
      <c r="AD6" s="483"/>
      <c r="AE6" s="115"/>
      <c r="AF6" s="231"/>
      <c r="AG6" s="484" t="s">
        <v>81</v>
      </c>
      <c r="AH6" s="479"/>
      <c r="AI6" s="479"/>
      <c r="AJ6" s="480"/>
      <c r="AK6" s="479" t="s">
        <v>82</v>
      </c>
      <c r="AL6" s="479"/>
      <c r="AM6" s="479"/>
      <c r="AN6" s="480"/>
      <c r="AO6" s="479" t="s">
        <v>34</v>
      </c>
      <c r="AP6" s="479"/>
      <c r="AQ6" s="479"/>
      <c r="AR6" s="480"/>
      <c r="AS6" s="479" t="s">
        <v>83</v>
      </c>
      <c r="AT6" s="479"/>
      <c r="AU6" s="479"/>
      <c r="AV6" s="480"/>
      <c r="AW6" s="479" t="s">
        <v>84</v>
      </c>
      <c r="AX6" s="479"/>
      <c r="AY6" s="479"/>
      <c r="AZ6" s="480"/>
      <c r="BA6" s="481" t="s">
        <v>30</v>
      </c>
      <c r="BB6" s="481"/>
      <c r="BC6" s="481"/>
      <c r="BD6" s="482"/>
      <c r="BE6" s="483" t="s">
        <v>10</v>
      </c>
      <c r="BF6" s="483"/>
      <c r="BG6" s="483"/>
      <c r="BH6" s="483"/>
      <c r="BI6" s="232"/>
      <c r="BJ6" s="184"/>
      <c r="BK6" s="484" t="s">
        <v>81</v>
      </c>
      <c r="BL6" s="479"/>
      <c r="BM6" s="479"/>
      <c r="BN6" s="480"/>
      <c r="BO6" s="479" t="s">
        <v>82</v>
      </c>
      <c r="BP6" s="479"/>
      <c r="BQ6" s="479"/>
      <c r="BR6" s="480"/>
      <c r="BS6" s="479" t="s">
        <v>34</v>
      </c>
      <c r="BT6" s="479"/>
      <c r="BU6" s="479"/>
      <c r="BV6" s="480"/>
      <c r="BW6" s="479" t="s">
        <v>83</v>
      </c>
      <c r="BX6" s="479"/>
      <c r="BY6" s="479"/>
      <c r="BZ6" s="480"/>
      <c r="CA6" s="479" t="s">
        <v>84</v>
      </c>
      <c r="CB6" s="479"/>
      <c r="CC6" s="479"/>
      <c r="CD6" s="480"/>
      <c r="CE6" s="481" t="s">
        <v>30</v>
      </c>
      <c r="CF6" s="481"/>
      <c r="CG6" s="481"/>
      <c r="CH6" s="482"/>
      <c r="CI6" s="483" t="s">
        <v>10</v>
      </c>
      <c r="CJ6" s="483"/>
      <c r="CK6" s="483"/>
      <c r="CL6" s="483"/>
      <c r="CM6" s="243"/>
    </row>
    <row r="7" spans="1:91" s="111" customFormat="1" ht="15.75" x14ac:dyDescent="0.2">
      <c r="A7" s="261"/>
      <c r="B7" s="125"/>
      <c r="C7" s="105" t="s">
        <v>11</v>
      </c>
      <c r="D7" s="106" t="s">
        <v>12</v>
      </c>
      <c r="E7" s="107" t="s">
        <v>32</v>
      </c>
      <c r="F7" s="106" t="s">
        <v>33</v>
      </c>
      <c r="G7" s="105" t="s">
        <v>11</v>
      </c>
      <c r="H7" s="106" t="s">
        <v>12</v>
      </c>
      <c r="I7" s="107" t="s">
        <v>32</v>
      </c>
      <c r="J7" s="106" t="s">
        <v>33</v>
      </c>
      <c r="K7" s="108" t="s">
        <v>11</v>
      </c>
      <c r="L7" s="109" t="s">
        <v>12</v>
      </c>
      <c r="M7" s="110" t="s">
        <v>32</v>
      </c>
      <c r="N7" s="109" t="s">
        <v>33</v>
      </c>
      <c r="O7" s="105" t="s">
        <v>11</v>
      </c>
      <c r="P7" s="106" t="s">
        <v>12</v>
      </c>
      <c r="Q7" s="107" t="s">
        <v>32</v>
      </c>
      <c r="R7" s="106" t="s">
        <v>33</v>
      </c>
      <c r="S7" s="105" t="s">
        <v>11</v>
      </c>
      <c r="T7" s="106" t="s">
        <v>12</v>
      </c>
      <c r="U7" s="107" t="s">
        <v>32</v>
      </c>
      <c r="V7" s="106" t="s">
        <v>33</v>
      </c>
      <c r="W7" s="105" t="s">
        <v>11</v>
      </c>
      <c r="X7" s="106" t="s">
        <v>12</v>
      </c>
      <c r="Y7" s="107" t="s">
        <v>32</v>
      </c>
      <c r="Z7" s="106" t="s">
        <v>33</v>
      </c>
      <c r="AA7" s="105" t="s">
        <v>11</v>
      </c>
      <c r="AB7" s="106" t="s">
        <v>12</v>
      </c>
      <c r="AC7" s="107" t="s">
        <v>32</v>
      </c>
      <c r="AD7" s="183" t="s">
        <v>33</v>
      </c>
      <c r="AE7" s="116"/>
      <c r="AF7" s="233"/>
      <c r="AG7" s="105" t="s">
        <v>11</v>
      </c>
      <c r="AH7" s="151" t="s">
        <v>12</v>
      </c>
      <c r="AI7" s="107" t="s">
        <v>32</v>
      </c>
      <c r="AJ7" s="106" t="s">
        <v>33</v>
      </c>
      <c r="AK7" s="105" t="s">
        <v>11</v>
      </c>
      <c r="AL7" s="106" t="s">
        <v>12</v>
      </c>
      <c r="AM7" s="107" t="s">
        <v>32</v>
      </c>
      <c r="AN7" s="106" t="s">
        <v>33</v>
      </c>
      <c r="AO7" s="105" t="s">
        <v>11</v>
      </c>
      <c r="AP7" s="106" t="s">
        <v>12</v>
      </c>
      <c r="AQ7" s="107" t="s">
        <v>32</v>
      </c>
      <c r="AR7" s="106" t="s">
        <v>33</v>
      </c>
      <c r="AS7" s="105" t="s">
        <v>11</v>
      </c>
      <c r="AT7" s="106" t="s">
        <v>12</v>
      </c>
      <c r="AU7" s="107" t="s">
        <v>32</v>
      </c>
      <c r="AV7" s="106" t="s">
        <v>33</v>
      </c>
      <c r="AW7" s="105" t="s">
        <v>11</v>
      </c>
      <c r="AX7" s="106" t="s">
        <v>12</v>
      </c>
      <c r="AY7" s="107" t="s">
        <v>32</v>
      </c>
      <c r="AZ7" s="106" t="s">
        <v>33</v>
      </c>
      <c r="BA7" s="105" t="s">
        <v>11</v>
      </c>
      <c r="BB7" s="106" t="s">
        <v>12</v>
      </c>
      <c r="BC7" s="107" t="s">
        <v>32</v>
      </c>
      <c r="BD7" s="106" t="s">
        <v>33</v>
      </c>
      <c r="BE7" s="105" t="s">
        <v>11</v>
      </c>
      <c r="BF7" s="106" t="s">
        <v>12</v>
      </c>
      <c r="BG7" s="107" t="s">
        <v>32</v>
      </c>
      <c r="BH7" s="183" t="s">
        <v>33</v>
      </c>
      <c r="BI7" s="241"/>
      <c r="BJ7" s="187"/>
      <c r="BK7" s="105" t="s">
        <v>11</v>
      </c>
      <c r="BL7" s="151" t="s">
        <v>12</v>
      </c>
      <c r="BM7" s="107" t="s">
        <v>32</v>
      </c>
      <c r="BN7" s="183" t="s">
        <v>33</v>
      </c>
      <c r="BO7" s="105" t="s">
        <v>11</v>
      </c>
      <c r="BP7" s="106" t="s">
        <v>12</v>
      </c>
      <c r="BQ7" s="107" t="s">
        <v>32</v>
      </c>
      <c r="BR7" s="106" t="s">
        <v>33</v>
      </c>
      <c r="BS7" s="105" t="s">
        <v>11</v>
      </c>
      <c r="BT7" s="106" t="s">
        <v>12</v>
      </c>
      <c r="BU7" s="107" t="s">
        <v>32</v>
      </c>
      <c r="BV7" s="106" t="s">
        <v>33</v>
      </c>
      <c r="BW7" s="105" t="s">
        <v>11</v>
      </c>
      <c r="BX7" s="106" t="s">
        <v>12</v>
      </c>
      <c r="BY7" s="107" t="s">
        <v>32</v>
      </c>
      <c r="BZ7" s="106" t="s">
        <v>33</v>
      </c>
      <c r="CA7" s="105" t="s">
        <v>11</v>
      </c>
      <c r="CB7" s="106" t="s">
        <v>12</v>
      </c>
      <c r="CC7" s="107" t="s">
        <v>32</v>
      </c>
      <c r="CD7" s="106" t="s">
        <v>33</v>
      </c>
      <c r="CE7" s="105" t="s">
        <v>11</v>
      </c>
      <c r="CF7" s="106" t="s">
        <v>12</v>
      </c>
      <c r="CG7" s="107" t="s">
        <v>32</v>
      </c>
      <c r="CH7" s="106" t="s">
        <v>33</v>
      </c>
      <c r="CI7" s="105" t="s">
        <v>11</v>
      </c>
      <c r="CJ7" s="106" t="s">
        <v>12</v>
      </c>
      <c r="CK7" s="107" t="s">
        <v>32</v>
      </c>
      <c r="CL7" s="183" t="s">
        <v>33</v>
      </c>
      <c r="CM7" s="241"/>
    </row>
    <row r="8" spans="1:91" s="78" customFormat="1" x14ac:dyDescent="0.2">
      <c r="A8" s="195" t="s">
        <v>3</v>
      </c>
      <c r="B8" s="170"/>
      <c r="C8" s="79">
        <f>'Budget Figures Entry Form'!D8</f>
        <v>0</v>
      </c>
      <c r="D8" s="78">
        <f>'Financial Results Entry Form'!B6</f>
        <v>0</v>
      </c>
      <c r="E8" s="78">
        <f>D8-C8</f>
        <v>0</v>
      </c>
      <c r="F8" s="78">
        <f>E8</f>
        <v>0</v>
      </c>
      <c r="G8" s="79">
        <f>'Budget Figures Entry Form'!D30</f>
        <v>0</v>
      </c>
      <c r="H8" s="78">
        <f>'Financial Results Entry Form'!C6</f>
        <v>0</v>
      </c>
      <c r="I8" s="78">
        <f>H8-G8</f>
        <v>0</v>
      </c>
      <c r="J8" s="78">
        <f>I8</f>
        <v>0</v>
      </c>
      <c r="K8" s="80">
        <f>'Budget Figures Entry Form'!D52</f>
        <v>0</v>
      </c>
      <c r="L8" s="81">
        <v>0</v>
      </c>
      <c r="M8" s="81">
        <v>0</v>
      </c>
      <c r="N8" s="81">
        <v>0</v>
      </c>
      <c r="O8" s="79">
        <v>541010.65573770483</v>
      </c>
      <c r="P8" s="78">
        <f>'Financial Results Entry Form'!E6</f>
        <v>0</v>
      </c>
      <c r="Q8" s="78">
        <f>P8-O8</f>
        <v>-541010.65573770483</v>
      </c>
      <c r="R8" s="82">
        <f>Q8</f>
        <v>-541010.65573770483</v>
      </c>
      <c r="S8" s="77">
        <v>275391.94826175406</v>
      </c>
      <c r="T8" s="78">
        <f>'Financial Results Entry Form'!F6</f>
        <v>0</v>
      </c>
      <c r="U8" s="78">
        <f>T8-S8</f>
        <v>-275391.94826175406</v>
      </c>
      <c r="V8" s="82">
        <f>U8</f>
        <v>-275391.94826175406</v>
      </c>
      <c r="W8" s="77">
        <f>'Budget Figures Entry Form'!D118</f>
        <v>0</v>
      </c>
      <c r="X8" s="78">
        <f>'Financial Results Entry Form'!G6</f>
        <v>0</v>
      </c>
      <c r="Y8" s="78">
        <f>X8-W8</f>
        <v>0</v>
      </c>
      <c r="Z8" s="82">
        <f>Y8</f>
        <v>0</v>
      </c>
      <c r="AA8" s="79">
        <f>SUM(C8,G8,K8,O8,S8,W8)</f>
        <v>816402.60399945895</v>
      </c>
      <c r="AB8" s="78">
        <f>SUM(D8,H8,P8,T8,X8)</f>
        <v>0</v>
      </c>
      <c r="AC8" s="78">
        <f>AB8-AA8</f>
        <v>-816402.60399945895</v>
      </c>
      <c r="AD8" s="76">
        <f>AC8</f>
        <v>-816402.60399945895</v>
      </c>
      <c r="AE8" s="117"/>
      <c r="AF8" s="185" t="s">
        <v>3</v>
      </c>
      <c r="AG8" s="79">
        <f>'Budget Figures Entry Form'!H8</f>
        <v>0</v>
      </c>
      <c r="AH8" s="33">
        <f>'Financial Results Entry Form'!Z6</f>
        <v>0</v>
      </c>
      <c r="AI8" s="78" t="str">
        <f>IF(AH8=0,"",AH8-AG8)</f>
        <v/>
      </c>
      <c r="AJ8" s="78">
        <f>IF(AH8=0,F80,AI8+F80)</f>
        <v>0</v>
      </c>
      <c r="AK8" s="345">
        <f>'Budget Figures Entry Form'!H30</f>
        <v>0</v>
      </c>
      <c r="AL8" s="33">
        <f>'Financial Results Entry Form'!AA6</f>
        <v>0</v>
      </c>
      <c r="AM8" s="78" t="str">
        <f>IF(AL8=0,"",AL8-AK8)</f>
        <v/>
      </c>
      <c r="AN8" s="78">
        <f>IF(AL8=0,J80,AM8+J80)</f>
        <v>0</v>
      </c>
      <c r="AO8" s="80">
        <f>'Budget Figures Entry Form'!H52</f>
        <v>0</v>
      </c>
      <c r="AP8" s="81">
        <v>0</v>
      </c>
      <c r="AQ8" s="81">
        <v>0</v>
      </c>
      <c r="AR8" s="81">
        <v>0</v>
      </c>
      <c r="AS8" s="345">
        <f>'Budget Figures Entry Form'!H74</f>
        <v>0</v>
      </c>
      <c r="AT8" s="33">
        <f>'Financial Results Entry Form'!AC6</f>
        <v>0</v>
      </c>
      <c r="AU8" s="78" t="str">
        <f>IF(AT8=0,"",AT8-AS8)</f>
        <v/>
      </c>
      <c r="AV8" s="179">
        <f>IF(AT8=0,R80,AU8+R80)</f>
        <v>-541010.65573770483</v>
      </c>
      <c r="AW8" s="345">
        <f>'Budget Figures Entry Form'!H96</f>
        <v>0</v>
      </c>
      <c r="AX8" s="33">
        <f>'Financial Results Entry Form'!AD6</f>
        <v>0</v>
      </c>
      <c r="AY8" s="78" t="str">
        <f>IF(AX8=0,"",AX8-AW8)</f>
        <v/>
      </c>
      <c r="AZ8" s="82">
        <f>IF(AX8=0,V80,AY8+V80)</f>
        <v>-275391.94826175406</v>
      </c>
      <c r="BA8" s="77">
        <f>'Budget Figures Entry Form'!H118</f>
        <v>0</v>
      </c>
      <c r="BB8" s="33">
        <f>'Financial Results Entry Form'!AE6</f>
        <v>0</v>
      </c>
      <c r="BC8" s="78" t="str">
        <f>IF(BB8=0,"",BB8-BA8)</f>
        <v/>
      </c>
      <c r="BD8" s="179">
        <f>IF(BB8=0,Z80,BC8+Z80)</f>
        <v>0</v>
      </c>
      <c r="BE8" s="77">
        <f>SUM(AG8,AK8,AO8,AS8,AW8,BA8)</f>
        <v>0</v>
      </c>
      <c r="BF8" s="78" t="str">
        <f>IF(SUM(AH8,AL8,AT8,AX8,BB8)=0,"",SUM(AH8,AL8,AT8,AX8,BB8))</f>
        <v/>
      </c>
      <c r="BG8" s="78" t="str">
        <f>IF(ISERROR(BF8-BE8),"",BF8-BE8)</f>
        <v/>
      </c>
      <c r="BH8" s="82">
        <f>SUM(AD80,BG8)</f>
        <v>-816402.60399945895</v>
      </c>
      <c r="BI8" s="77"/>
      <c r="BJ8" s="185" t="s">
        <v>3</v>
      </c>
      <c r="BK8" s="77">
        <f>'Budget Figures Entry Form'!L8</f>
        <v>0</v>
      </c>
      <c r="BL8" s="33">
        <f>'Financial Results Entry Form'!AX6</f>
        <v>0</v>
      </c>
      <c r="BM8" s="78" t="str">
        <f>IF(BL8=0,"",BL8-BK8)</f>
        <v/>
      </c>
      <c r="BN8" s="78">
        <f>IF(BL8=0,AJ80,BM8+AJ80)</f>
        <v>0</v>
      </c>
      <c r="BO8" s="79">
        <f>'Budget Figures Entry Form'!L30</f>
        <v>0</v>
      </c>
      <c r="BP8" s="33">
        <f>'Financial Results Entry Form'!AY6</f>
        <v>0</v>
      </c>
      <c r="BQ8" s="78" t="str">
        <f>IF(BP8=0,"",BP8-BO8)</f>
        <v/>
      </c>
      <c r="BR8" s="78">
        <f>IF(BP8=0,AN80,BQ8+AN80)</f>
        <v>0</v>
      </c>
      <c r="BS8" s="80">
        <f>'Budget Figures Entry Form'!L52</f>
        <v>0</v>
      </c>
      <c r="BT8" s="81">
        <v>0</v>
      </c>
      <c r="BU8" s="81">
        <v>0</v>
      </c>
      <c r="BV8" s="81">
        <v>0</v>
      </c>
      <c r="BW8" s="79">
        <f>'Budget Figures Entry Form'!L74</f>
        <v>0</v>
      </c>
      <c r="BX8" s="33">
        <f>'Financial Results Entry Form'!BA6</f>
        <v>0</v>
      </c>
      <c r="BY8" s="78" t="str">
        <f>IF(BX8=0,"",BX8-BW8)</f>
        <v/>
      </c>
      <c r="BZ8" s="179">
        <f>IF(BX8=0,AV80,BY8+AV80)</f>
        <v>-541010.65573770483</v>
      </c>
      <c r="CA8" s="77">
        <f>'Budget Figures Entry Form'!L96</f>
        <v>0</v>
      </c>
      <c r="CB8" s="33">
        <f>'Financial Results Entry Form'!BB6</f>
        <v>0</v>
      </c>
      <c r="CC8" s="78" t="str">
        <f>IF(CB8=0,"",CB8-CA8)</f>
        <v/>
      </c>
      <c r="CD8" s="82">
        <f>IF(CB8=0,AZ80,CC8+AZ80)</f>
        <v>-275391.94826175406</v>
      </c>
      <c r="CE8" s="38">
        <f>'Budget Figures Entry Form'!L118</f>
        <v>0</v>
      </c>
      <c r="CF8" s="33">
        <f>'Financial Results Entry Form'!BC6</f>
        <v>0</v>
      </c>
      <c r="CG8" s="78" t="str">
        <f>IF(CF8=0,"",CF8-CE8)</f>
        <v/>
      </c>
      <c r="CH8" s="179">
        <f>IF(CF8=0,BD80,CG8+BD80)</f>
        <v>0</v>
      </c>
      <c r="CI8" s="77">
        <f>SUM(BK8,BO8,BS8,BW8,CA8,CE8)</f>
        <v>0</v>
      </c>
      <c r="CJ8" s="78" t="str">
        <f>IF(SUM(BL8,BP8,BX8,CB8,CF8)=0,"",SUM(BL8,BP8,BX8,CB8,CF8))</f>
        <v/>
      </c>
      <c r="CK8" s="78" t="str">
        <f>IF(ISERROR(CJ8-CI8),"",CJ8-CI8)</f>
        <v/>
      </c>
      <c r="CL8" s="82">
        <f>SUM(BH80,CK8)</f>
        <v>-816402.60399945895</v>
      </c>
      <c r="CM8" s="77"/>
    </row>
    <row r="9" spans="1:91" x14ac:dyDescent="0.2">
      <c r="A9" s="194"/>
      <c r="B9" s="171"/>
      <c r="C9" s="27"/>
      <c r="D9" s="22"/>
      <c r="E9" s="138" t="str">
        <f>IF(ISERROR(E8/C8),"",E8/C8)</f>
        <v/>
      </c>
      <c r="F9" s="138" t="str">
        <f>IF(ISERROR(F8/C8),"",F8/C8)</f>
        <v/>
      </c>
      <c r="G9" s="25"/>
      <c r="H9" s="26"/>
      <c r="I9" s="138" t="str">
        <f>IF(ISERROR(I8/G8),"",I8/G8)</f>
        <v/>
      </c>
      <c r="J9" s="138" t="str">
        <f>IF(ISERROR(J8/G8),"",J8/G8)</f>
        <v/>
      </c>
      <c r="K9" s="28"/>
      <c r="L9" s="29"/>
      <c r="M9" s="29"/>
      <c r="N9" s="29"/>
      <c r="O9" s="27"/>
      <c r="P9" s="22"/>
      <c r="Q9" s="138">
        <f>IF(ISERROR(Q8/O8),"",Q8/O8)</f>
        <v>-1</v>
      </c>
      <c r="R9" s="138">
        <f>IF(ISERROR(R8/O8),"",R8/O8)</f>
        <v>-1</v>
      </c>
      <c r="S9" s="27"/>
      <c r="T9" s="22"/>
      <c r="U9" s="138">
        <f>IF(ISERROR(U8/S8),"",U8/S8)</f>
        <v>-1</v>
      </c>
      <c r="V9" s="138">
        <f>IF(ISERROR(V8/S8),"",V8/S8)</f>
        <v>-1</v>
      </c>
      <c r="W9" s="27"/>
      <c r="X9" s="22"/>
      <c r="Y9" s="138" t="str">
        <f>IF(ISERROR(Y8/W8),"",Y8/W8)</f>
        <v/>
      </c>
      <c r="Z9" s="138" t="str">
        <f>IF(ISERROR(Z8/W8),"",Z8/W8)</f>
        <v/>
      </c>
      <c r="AA9" s="27"/>
      <c r="AB9" s="22"/>
      <c r="AC9" s="138">
        <f>IF(ISERROR(AC8/AA8),"",AC8/AA8)</f>
        <v>-1</v>
      </c>
      <c r="AD9" s="234">
        <f>IF(ISERROR(AD8/AA8),"",AD8/AA8)</f>
        <v>-1</v>
      </c>
      <c r="AE9" s="54"/>
      <c r="AF9" s="188"/>
      <c r="AG9" s="27"/>
      <c r="AH9" s="22"/>
      <c r="AI9" s="138" t="str">
        <f>IF(ISERROR(AI8/AG8),"",AI8/AG8)</f>
        <v/>
      </c>
      <c r="AJ9" s="138" t="str">
        <f>IF(ISERROR(AJ8/AG8),"",AJ8/AG8)</f>
        <v/>
      </c>
      <c r="AK9" s="25"/>
      <c r="AL9" s="26"/>
      <c r="AM9" s="138" t="str">
        <f>IF(ISERROR(AM8/AK8),"",AM8/AK8)</f>
        <v/>
      </c>
      <c r="AN9" s="138" t="str">
        <f>IF(ISERROR(AN8/AK8),"",AN8/AK8)</f>
        <v/>
      </c>
      <c r="AO9" s="28"/>
      <c r="AP9" s="29"/>
      <c r="AQ9" s="29"/>
      <c r="AR9" s="29"/>
      <c r="AS9" s="27"/>
      <c r="AT9" s="22"/>
      <c r="AU9" s="138" t="str">
        <f>IF(ISERROR(AU8/AS8),"",AU8/AS8)</f>
        <v/>
      </c>
      <c r="AV9" s="138" t="str">
        <f>IF(ISERROR(AV8/AS8),"",AV8/AS8)</f>
        <v/>
      </c>
      <c r="AW9" s="27"/>
      <c r="AX9" s="22"/>
      <c r="AY9" s="138" t="str">
        <f>IF(ISERROR(AY8/AW8),"",AY8/AW8)</f>
        <v/>
      </c>
      <c r="AZ9" s="138" t="str">
        <f>IF(ISERROR(AZ8/AW8),"",AZ8/AW8)</f>
        <v/>
      </c>
      <c r="BA9" s="27"/>
      <c r="BB9" s="22"/>
      <c r="BC9" s="138" t="str">
        <f>IF(ISERROR(BC8/BA8),"",BC8/BA8)</f>
        <v/>
      </c>
      <c r="BD9" s="138" t="str">
        <f>IF(ISERROR(BD8/BA8),"",BD8/BA8)</f>
        <v/>
      </c>
      <c r="BE9" s="27"/>
      <c r="BF9" s="22"/>
      <c r="BG9" s="138" t="str">
        <f>IF(ISERROR(BG8/BE8),"",BG8/BE8)</f>
        <v/>
      </c>
      <c r="BH9" s="234" t="str">
        <f>IF(ISERROR(BH8/BE8),"",BH8/BE8)</f>
        <v/>
      </c>
      <c r="BI9" s="27"/>
      <c r="BJ9" s="188"/>
      <c r="BK9" s="25"/>
      <c r="BL9" s="22"/>
      <c r="BM9" s="138" t="str">
        <f>IF(ISERROR(BM8/BK8),"",BM8/BK8)</f>
        <v/>
      </c>
      <c r="BN9" s="138" t="str">
        <f>IF(ISERROR(BN8/BK8),"",BN8/BK8)</f>
        <v/>
      </c>
      <c r="BO9" s="27"/>
      <c r="BP9" s="26"/>
      <c r="BQ9" s="138" t="str">
        <f>IF(ISERROR(BQ8/BO8),"",BQ8/BO8)</f>
        <v/>
      </c>
      <c r="BR9" s="138" t="str">
        <f>IF(ISERROR(BR8/BO8),"",BR8/BO8)</f>
        <v/>
      </c>
      <c r="BS9" s="28"/>
      <c r="BT9" s="29"/>
      <c r="BU9" s="29"/>
      <c r="BV9" s="29"/>
      <c r="BW9" s="27"/>
      <c r="BX9" s="22"/>
      <c r="BY9" s="138" t="str">
        <f>IF(ISERROR(BY8/BW8),"",BY8/BW8)</f>
        <v/>
      </c>
      <c r="BZ9" s="138" t="str">
        <f>IF(ISERROR(BZ8/BW8),"",BZ8/BW8)</f>
        <v/>
      </c>
      <c r="CA9" s="27"/>
      <c r="CB9" s="22"/>
      <c r="CC9" s="138" t="str">
        <f>IF(ISERROR(CC8/CA8),"",CC8/CA8)</f>
        <v/>
      </c>
      <c r="CD9" s="138" t="str">
        <f>IF(ISERROR(CD8/CA8),"",CD8/CA8)</f>
        <v/>
      </c>
      <c r="CE9" s="27"/>
      <c r="CF9" s="22"/>
      <c r="CG9" s="138" t="str">
        <f>IF(ISERROR(CG8/CE8),"",CG8/CE8)</f>
        <v/>
      </c>
      <c r="CH9" s="138" t="str">
        <f>IF(ISERROR(CH8/CE8),"",CH8/CE8)</f>
        <v/>
      </c>
      <c r="CI9" s="27"/>
      <c r="CJ9" s="22"/>
      <c r="CK9" s="138" t="str">
        <f>IF(ISERROR(CK8/CI8),"",CK8/CI8)</f>
        <v/>
      </c>
      <c r="CL9" s="234" t="str">
        <f>IF(ISERROR(CL8/CI8),"",CL8/CI8)</f>
        <v/>
      </c>
      <c r="CM9" s="27"/>
    </row>
    <row r="10" spans="1:91" s="26" customFormat="1" x14ac:dyDescent="0.2">
      <c r="A10" s="195" t="s">
        <v>7</v>
      </c>
      <c r="B10" s="158"/>
      <c r="C10" s="25">
        <f>'Budget Figures Entry Form'!D10</f>
        <v>0</v>
      </c>
      <c r="D10" s="26">
        <f>'Financial Results Entry Form'!B7</f>
        <v>0</v>
      </c>
      <c r="E10" s="26" t="str">
        <f>IF(C10-D10=0,"",C10-D10)</f>
        <v/>
      </c>
      <c r="F10" s="26" t="str">
        <f>E10</f>
        <v/>
      </c>
      <c r="G10" s="25">
        <f>'Budget Figures Entry Form'!D32</f>
        <v>0</v>
      </c>
      <c r="H10" s="26">
        <f>'Financial Results Entry Form'!C7</f>
        <v>0</v>
      </c>
      <c r="I10" s="26" t="str">
        <f>IF(G10-H10=0,"",G10-H10)</f>
        <v/>
      </c>
      <c r="J10" s="26" t="str">
        <f t="shared" ref="J10:J15" si="0">I10</f>
        <v/>
      </c>
      <c r="K10" s="30">
        <f>'Budget Figures Entry Form'!D54</f>
        <v>0</v>
      </c>
      <c r="L10" s="31">
        <v>0</v>
      </c>
      <c r="M10" s="31">
        <v>0</v>
      </c>
      <c r="N10" s="31">
        <v>0</v>
      </c>
      <c r="O10" s="25">
        <v>224215.67847216473</v>
      </c>
      <c r="P10" s="26">
        <f>'Financial Results Entry Form'!E7</f>
        <v>0</v>
      </c>
      <c r="Q10" s="26">
        <f>O10-P10</f>
        <v>224215.67847216473</v>
      </c>
      <c r="R10" s="32">
        <f t="shared" ref="R10:R16" si="1">Q10</f>
        <v>224215.67847216473</v>
      </c>
      <c r="S10" s="25">
        <v>109075.93960064165</v>
      </c>
      <c r="T10" s="26">
        <f>'Financial Results Entry Form'!F7</f>
        <v>0</v>
      </c>
      <c r="U10" s="26">
        <f>S10-T10</f>
        <v>109075.93960064165</v>
      </c>
      <c r="V10" s="32">
        <f t="shared" ref="V10:V16" si="2">U10</f>
        <v>109075.93960064165</v>
      </c>
      <c r="W10" s="25">
        <f>'Budget Figures Entry Form'!D120</f>
        <v>0</v>
      </c>
      <c r="X10" s="26">
        <f>'Financial Results Entry Form'!G7</f>
        <v>0</v>
      </c>
      <c r="Y10" s="26">
        <f>X10-W10</f>
        <v>0</v>
      </c>
      <c r="Z10" s="32">
        <f>Y10</f>
        <v>0</v>
      </c>
      <c r="AA10" s="25">
        <f t="shared" ref="AA10:AB12" si="3">SUM(C10,G10,O10,S10,W10)</f>
        <v>333291.61807280639</v>
      </c>
      <c r="AB10" s="26">
        <f t="shared" si="3"/>
        <v>0</v>
      </c>
      <c r="AC10" s="26">
        <f>AA10-AB10</f>
        <v>333291.61807280639</v>
      </c>
      <c r="AD10" s="32">
        <f t="shared" ref="AD10:AD16" si="4">AC10</f>
        <v>333291.61807280639</v>
      </c>
      <c r="AE10" s="54"/>
      <c r="AF10" s="185" t="s">
        <v>7</v>
      </c>
      <c r="AG10" s="25">
        <f>'Budget Figures Entry Form'!H10</f>
        <v>0</v>
      </c>
      <c r="AH10" s="33">
        <f>'Financial Results Entry Form'!Z7</f>
        <v>0</v>
      </c>
      <c r="AI10" s="26" t="str">
        <f>IF(AH10=0,"",AG10-AH10)</f>
        <v/>
      </c>
      <c r="AJ10" s="26" t="str">
        <f>IF(AH10=0,F82,AI10+F82)</f>
        <v/>
      </c>
      <c r="AK10" s="50">
        <f>'Budget Figures Entry Form'!H32</f>
        <v>0</v>
      </c>
      <c r="AL10" s="33">
        <f>'Financial Results Entry Form'!AA7</f>
        <v>0</v>
      </c>
      <c r="AM10" s="26" t="str">
        <f>IF(AL10=0,"",AK10-AL10)</f>
        <v/>
      </c>
      <c r="AN10" s="26" t="str">
        <f>IF(AL10=0,J82,AM10+J82)</f>
        <v/>
      </c>
      <c r="AO10" s="30">
        <f>'Budget Figures Entry Form'!H54</f>
        <v>0</v>
      </c>
      <c r="AP10" s="31">
        <v>0</v>
      </c>
      <c r="AQ10" s="31">
        <v>0</v>
      </c>
      <c r="AR10" s="31">
        <v>0</v>
      </c>
      <c r="AS10" s="50">
        <f>'Budget Figures Entry Form'!H76</f>
        <v>0</v>
      </c>
      <c r="AT10" s="33">
        <f>'Financial Results Entry Form'!AC7</f>
        <v>0</v>
      </c>
      <c r="AU10" s="26" t="str">
        <f>IF(AT10=0,"",AS10-AT10)</f>
        <v/>
      </c>
      <c r="AV10" s="26">
        <f>IF(AT10=0,R82,AU10+R82)</f>
        <v>224215.67847216473</v>
      </c>
      <c r="AW10" s="50">
        <f>'Budget Figures Entry Form'!H98</f>
        <v>0</v>
      </c>
      <c r="AX10" s="33">
        <f>'Financial Results Entry Form'!AD7</f>
        <v>0</v>
      </c>
      <c r="AY10" s="26" t="str">
        <f>IF(AX10=0,"",AW10-AX10)</f>
        <v/>
      </c>
      <c r="AZ10" s="32">
        <f>IF(AX10=0,V82,AY10+V82)</f>
        <v>109075.93960064165</v>
      </c>
      <c r="BA10" s="25">
        <f>'Budget Figures Entry Form'!H120</f>
        <v>0</v>
      </c>
      <c r="BB10" s="33">
        <f>'Financial Results Entry Form'!AE7</f>
        <v>0</v>
      </c>
      <c r="BC10" s="26" t="str">
        <f>IF(BB10=0,"",BB10-BA10)</f>
        <v/>
      </c>
      <c r="BD10" s="26">
        <f>IF(BB10=0,Z82,BC10+Z82)</f>
        <v>0</v>
      </c>
      <c r="BE10" s="25">
        <f>SUM(AG10,AK10,AS10,AW10,BA10)</f>
        <v>0</v>
      </c>
      <c r="BF10" s="26" t="str">
        <f>IF(SUM(AH10,AL10,AT10,AX10,BB10)=0,"",SUM(AH10,AL10,AT10,AX10,BB10))</f>
        <v/>
      </c>
      <c r="BG10" s="26" t="str">
        <f>IF(ISERROR(BE10-BF10),"",BE10-BF10)</f>
        <v/>
      </c>
      <c r="BH10" s="32">
        <f>SUM(AD82,BG10)</f>
        <v>333291.61807280639</v>
      </c>
      <c r="BI10" s="25"/>
      <c r="BJ10" s="185" t="s">
        <v>7</v>
      </c>
      <c r="BK10" s="25">
        <f>'Budget Figures Entry Form'!L10</f>
        <v>0</v>
      </c>
      <c r="BL10" s="33">
        <f>'Financial Results Entry Form'!AX7</f>
        <v>0</v>
      </c>
      <c r="BM10" s="26" t="str">
        <f>IF(BL10=0,"",BK10-BL10)</f>
        <v/>
      </c>
      <c r="BN10" s="26" t="str">
        <f>IF(BL10=0,AJ82,BM10+AJ82)</f>
        <v/>
      </c>
      <c r="BO10" s="25">
        <f>'Budget Figures Entry Form'!L32</f>
        <v>0</v>
      </c>
      <c r="BP10" s="33">
        <f>'Financial Results Entry Form'!AY7</f>
        <v>0</v>
      </c>
      <c r="BQ10" s="26" t="str">
        <f>IF(BP10=0,"",BO10-BP10)</f>
        <v/>
      </c>
      <c r="BR10" s="26" t="str">
        <f>IF(BP10=0,AN82,BQ10+AN82)</f>
        <v/>
      </c>
      <c r="BS10" s="30">
        <f>'Budget Figures Entry Form'!L54</f>
        <v>0</v>
      </c>
      <c r="BT10" s="31">
        <v>0</v>
      </c>
      <c r="BU10" s="31">
        <v>0</v>
      </c>
      <c r="BV10" s="31">
        <v>0</v>
      </c>
      <c r="BW10" s="25">
        <f>'Budget Figures Entry Form'!L76</f>
        <v>0</v>
      </c>
      <c r="BX10" s="33">
        <f>'Financial Results Entry Form'!BA7</f>
        <v>0</v>
      </c>
      <c r="BY10" s="26" t="str">
        <f>IF(BX10=0,"",BW10-BX10)</f>
        <v/>
      </c>
      <c r="BZ10" s="26">
        <f>IF(BX10=0,AV82,BY10+AV82)</f>
        <v>224215.67847216473</v>
      </c>
      <c r="CA10" s="25">
        <f>'Budget Figures Entry Form'!L98</f>
        <v>0</v>
      </c>
      <c r="CB10" s="33">
        <f>'Financial Results Entry Form'!BB7</f>
        <v>0</v>
      </c>
      <c r="CC10" s="26" t="str">
        <f>IF(CB10=0,"",CA10-CB10)</f>
        <v/>
      </c>
      <c r="CD10" s="32">
        <f>IF(CB10=0,AZ82,CC10+AZ82)</f>
        <v>109075.93960064165</v>
      </c>
      <c r="CE10" s="36">
        <f>'Budget Figures Entry Form'!L120</f>
        <v>0</v>
      </c>
      <c r="CF10" s="33">
        <f>'Financial Results Entry Form'!BC7</f>
        <v>0</v>
      </c>
      <c r="CG10" s="26" t="str">
        <f>IF(CF10=0,"",CF10-CE10)</f>
        <v/>
      </c>
      <c r="CH10" s="26">
        <f>IF(CF10=0,BD82,CG10+BD82)</f>
        <v>0</v>
      </c>
      <c r="CI10" s="25">
        <f>SUM(BK10,BO10,BW10,CA10,CE10)</f>
        <v>0</v>
      </c>
      <c r="CJ10" s="26" t="str">
        <f>IF(SUM(BL10,BP10,BX10,CB10,CF10)=0,"",SUM(BL10,BP10,BX10,CB10,CF10))</f>
        <v/>
      </c>
      <c r="CK10" s="26" t="str">
        <f>IF(ISERROR(CI10-CJ10),"",CI10-CJ10)</f>
        <v/>
      </c>
      <c r="CL10" s="32">
        <f>SUM(BH82,CK10)</f>
        <v>333291.61807280639</v>
      </c>
      <c r="CM10" s="25"/>
    </row>
    <row r="11" spans="1:91" s="26" customFormat="1" x14ac:dyDescent="0.2">
      <c r="A11" s="195" t="s">
        <v>5</v>
      </c>
      <c r="B11" s="158"/>
      <c r="C11" s="25">
        <f>'Budget Figures Entry Form'!D11</f>
        <v>0</v>
      </c>
      <c r="D11" s="26">
        <f>'Financial Results Entry Form'!B8</f>
        <v>0</v>
      </c>
      <c r="E11" s="26" t="str">
        <f>IF(C11-D11=0,"",C11-D11)</f>
        <v/>
      </c>
      <c r="F11" s="26" t="str">
        <f>E11</f>
        <v/>
      </c>
      <c r="G11" s="25">
        <f>'Budget Figures Entry Form'!D33</f>
        <v>0</v>
      </c>
      <c r="H11" s="26">
        <f>'Financial Results Entry Form'!C8</f>
        <v>0</v>
      </c>
      <c r="I11" s="26" t="str">
        <f>IF(G11-H11=0,"",G11-H11)</f>
        <v/>
      </c>
      <c r="J11" s="26" t="str">
        <f t="shared" si="0"/>
        <v/>
      </c>
      <c r="K11" s="30">
        <f>'Budget Figures Entry Form'!D55</f>
        <v>0</v>
      </c>
      <c r="L11" s="31">
        <v>0</v>
      </c>
      <c r="M11" s="31">
        <v>0</v>
      </c>
      <c r="N11" s="31">
        <v>0</v>
      </c>
      <c r="O11" s="25">
        <v>223886.78152880061</v>
      </c>
      <c r="P11" s="26">
        <f>'Financial Results Entry Form'!E8</f>
        <v>0</v>
      </c>
      <c r="Q11" s="26">
        <f>O11-P11</f>
        <v>223886.78152880061</v>
      </c>
      <c r="R11" s="32">
        <f t="shared" si="1"/>
        <v>223886.78152880061</v>
      </c>
      <c r="S11" s="25">
        <v>51091.715689233388</v>
      </c>
      <c r="T11" s="26">
        <f>'Financial Results Entry Form'!F8</f>
        <v>0</v>
      </c>
      <c r="U11" s="26">
        <f>S11-T11</f>
        <v>51091.715689233388</v>
      </c>
      <c r="V11" s="32">
        <f t="shared" si="2"/>
        <v>51091.715689233388</v>
      </c>
      <c r="W11" s="33">
        <f>'Budget Figures Entry Form'!D121</f>
        <v>0</v>
      </c>
      <c r="X11" s="33">
        <v>0</v>
      </c>
      <c r="Y11" s="33">
        <v>0</v>
      </c>
      <c r="Z11" s="34">
        <f>Y11</f>
        <v>0</v>
      </c>
      <c r="AA11" s="25">
        <f t="shared" si="3"/>
        <v>274978.497218034</v>
      </c>
      <c r="AB11" s="26">
        <f t="shared" si="3"/>
        <v>0</v>
      </c>
      <c r="AC11" s="26">
        <f>AA11-AB11</f>
        <v>274978.497218034</v>
      </c>
      <c r="AD11" s="32">
        <f t="shared" si="4"/>
        <v>274978.497218034</v>
      </c>
      <c r="AE11" s="54"/>
      <c r="AF11" s="185" t="s">
        <v>5</v>
      </c>
      <c r="AG11" s="25">
        <f>'Budget Figures Entry Form'!H11</f>
        <v>0</v>
      </c>
      <c r="AH11" s="33">
        <f>'Financial Results Entry Form'!Z8</f>
        <v>0</v>
      </c>
      <c r="AI11" s="26" t="str">
        <f>IF(AH11=0,"",AG11-AH11)</f>
        <v/>
      </c>
      <c r="AJ11" s="26" t="str">
        <f>IF(AH11=0,F83,AI11+F83)</f>
        <v/>
      </c>
      <c r="AK11" s="50">
        <f>'Budget Figures Entry Form'!H33</f>
        <v>0</v>
      </c>
      <c r="AL11" s="33">
        <f>'Financial Results Entry Form'!AA8</f>
        <v>0</v>
      </c>
      <c r="AM11" s="26" t="str">
        <f>IF(AL11=0,"",AK11-AL11)</f>
        <v/>
      </c>
      <c r="AN11" s="26" t="str">
        <f>IF(AL11=0,J83,AM11+J83)</f>
        <v/>
      </c>
      <c r="AO11" s="30">
        <f>'Budget Figures Entry Form'!H55</f>
        <v>0</v>
      </c>
      <c r="AP11" s="31">
        <v>0</v>
      </c>
      <c r="AQ11" s="31">
        <v>0</v>
      </c>
      <c r="AR11" s="31">
        <v>0</v>
      </c>
      <c r="AS11" s="50">
        <f>'Budget Figures Entry Form'!H77</f>
        <v>0</v>
      </c>
      <c r="AT11" s="33">
        <f>'Financial Results Entry Form'!AC8</f>
        <v>0</v>
      </c>
      <c r="AU11" s="26" t="str">
        <f>IF(AT11=0,"",AS11-AT11)</f>
        <v/>
      </c>
      <c r="AV11" s="26">
        <f>IF(AT11=0,R83,AU11+R83)</f>
        <v>223886.78152880061</v>
      </c>
      <c r="AW11" s="50">
        <f>'Budget Figures Entry Form'!H99</f>
        <v>0</v>
      </c>
      <c r="AX11" s="33">
        <f>'Financial Results Entry Form'!AD8</f>
        <v>0</v>
      </c>
      <c r="AY11" s="26" t="str">
        <f>IF(AX11=0,"",AW11-AX11)</f>
        <v/>
      </c>
      <c r="AZ11" s="32">
        <f>IF(AX11=0,V83,AY11+V83)</f>
        <v>51091.715689233388</v>
      </c>
      <c r="BA11" s="50">
        <f>'Budget Figures Entry Form'!H121</f>
        <v>0</v>
      </c>
      <c r="BB11" s="33">
        <v>0</v>
      </c>
      <c r="BC11" s="33">
        <v>0</v>
      </c>
      <c r="BD11" s="33">
        <f>IF(BB11=0,Z83,BC11+Z83)</f>
        <v>0</v>
      </c>
      <c r="BE11" s="25">
        <f>SUM(AG11,AK11,AS11,AW11,BA11)</f>
        <v>0</v>
      </c>
      <c r="BF11" s="26" t="str">
        <f>IF(SUM(AH11,AL11,AT11,AX11,BB11)=0,"",SUM(AH11,AL11,AT11,AX11,BB11))</f>
        <v/>
      </c>
      <c r="BG11" s="26" t="str">
        <f>IF(ISERROR(BE11-BF11),"",BE11-BF11)</f>
        <v/>
      </c>
      <c r="BH11" s="32">
        <f>SUM(AD83,BG11)</f>
        <v>274978.497218034</v>
      </c>
      <c r="BI11" s="25"/>
      <c r="BJ11" s="185" t="s">
        <v>5</v>
      </c>
      <c r="BK11" s="25">
        <f>'Budget Figures Entry Form'!L11</f>
        <v>0</v>
      </c>
      <c r="BL11" s="33">
        <f>'Financial Results Entry Form'!AX8</f>
        <v>0</v>
      </c>
      <c r="BM11" s="26" t="str">
        <f>IF(BL11=0,"",BK11-BL11)</f>
        <v/>
      </c>
      <c r="BN11" s="26" t="str">
        <f>IF(BL11=0,AJ83,BM11+AJ83)</f>
        <v/>
      </c>
      <c r="BO11" s="25">
        <f>'Budget Figures Entry Form'!L33</f>
        <v>0</v>
      </c>
      <c r="BP11" s="33">
        <f>'Financial Results Entry Form'!AY8</f>
        <v>0</v>
      </c>
      <c r="BQ11" s="26" t="str">
        <f>IF(BP11=0,"",BO11-BP11)</f>
        <v/>
      </c>
      <c r="BR11" s="26" t="str">
        <f>IF(BP11=0,AN83,BQ11+AN83)</f>
        <v/>
      </c>
      <c r="BS11" s="30">
        <f>'Budget Figures Entry Form'!L55</f>
        <v>0</v>
      </c>
      <c r="BT11" s="31">
        <v>0</v>
      </c>
      <c r="BU11" s="31">
        <v>0</v>
      </c>
      <c r="BV11" s="31">
        <v>0</v>
      </c>
      <c r="BW11" s="25">
        <f>'Budget Figures Entry Form'!L77</f>
        <v>0</v>
      </c>
      <c r="BX11" s="33">
        <f>'Financial Results Entry Form'!BA8</f>
        <v>0</v>
      </c>
      <c r="BY11" s="26" t="str">
        <f>IF(BX11=0,"",BW11-BX11)</f>
        <v/>
      </c>
      <c r="BZ11" s="26">
        <f>IF(BX11=0,AV83,BY11+AV83)</f>
        <v>223886.78152880061</v>
      </c>
      <c r="CA11" s="25">
        <f>'Budget Figures Entry Form'!L99</f>
        <v>0</v>
      </c>
      <c r="CB11" s="33">
        <f>'Financial Results Entry Form'!BB8</f>
        <v>0</v>
      </c>
      <c r="CC11" s="26" t="str">
        <f>IF(CB11=0,"",CA11-CB11)</f>
        <v/>
      </c>
      <c r="CD11" s="32">
        <f>IF(CB11=0,AZ83,CC11+AZ83)</f>
        <v>51091.715689233388</v>
      </c>
      <c r="CE11" s="33">
        <f>'Budget Figures Entry Form'!L121</f>
        <v>0</v>
      </c>
      <c r="CF11" s="33">
        <v>0</v>
      </c>
      <c r="CG11" s="33">
        <v>0</v>
      </c>
      <c r="CH11" s="33">
        <f>IF(CF11=0,BD83,CG11+BD83)</f>
        <v>0</v>
      </c>
      <c r="CI11" s="25">
        <f>SUM(BK11,BO11,BW11,CA11,CE11)</f>
        <v>0</v>
      </c>
      <c r="CJ11" s="26" t="str">
        <f>IF(SUM(BL11,BP11,BX11,CB11,CF11)=0,"",SUM(BL11,BP11,BX11,CB11,CF11))</f>
        <v/>
      </c>
      <c r="CK11" s="26" t="str">
        <f>IF(ISERROR(CI11-CJ11),"",CI11-CJ11)</f>
        <v/>
      </c>
      <c r="CL11" s="32">
        <f>SUM(BH83,CK11)</f>
        <v>274978.497218034</v>
      </c>
      <c r="CM11" s="25"/>
    </row>
    <row r="12" spans="1:91" s="26" customFormat="1" x14ac:dyDescent="0.2">
      <c r="A12" s="206" t="s">
        <v>35</v>
      </c>
      <c r="B12" s="172"/>
      <c r="C12" s="25">
        <f>'Budget Figures Entry Form'!D12</f>
        <v>0</v>
      </c>
      <c r="D12" s="26">
        <f>'Financial Results Entry Form'!B9</f>
        <v>0</v>
      </c>
      <c r="E12" s="26" t="str">
        <f>IF(C12-D12=0,"",C12-D12)</f>
        <v/>
      </c>
      <c r="F12" s="26" t="str">
        <f>E12</f>
        <v/>
      </c>
      <c r="G12" s="25">
        <f>'Budget Figures Entry Form'!D34</f>
        <v>0</v>
      </c>
      <c r="H12" s="26">
        <f>'Financial Results Entry Form'!C9</f>
        <v>0</v>
      </c>
      <c r="I12" s="26" t="str">
        <f>IF(G12-H12=0,"",G12-H12)</f>
        <v/>
      </c>
      <c r="J12" s="26" t="str">
        <f t="shared" si="0"/>
        <v/>
      </c>
      <c r="K12" s="30">
        <f>'Budget Figures Entry Form'!D56</f>
        <v>0</v>
      </c>
      <c r="L12" s="31">
        <v>0</v>
      </c>
      <c r="M12" s="31">
        <v>0</v>
      </c>
      <c r="N12" s="31">
        <v>0</v>
      </c>
      <c r="O12" s="25">
        <v>67560.50957760305</v>
      </c>
      <c r="P12" s="26">
        <f>'Financial Results Entry Form'!E9</f>
        <v>0</v>
      </c>
      <c r="Q12" s="26">
        <f>O12-P12</f>
        <v>67560.50957760305</v>
      </c>
      <c r="R12" s="32">
        <f t="shared" si="1"/>
        <v>67560.50957760305</v>
      </c>
      <c r="S12" s="25">
        <v>23042.464781257997</v>
      </c>
      <c r="T12" s="26">
        <f>'Financial Results Entry Form'!F9</f>
        <v>0</v>
      </c>
      <c r="U12" s="26">
        <f>S12-T12</f>
        <v>23042.464781257997</v>
      </c>
      <c r="V12" s="32">
        <f t="shared" si="2"/>
        <v>23042.464781257997</v>
      </c>
      <c r="W12" s="33">
        <f>'Budget Figures Entry Form'!D122</f>
        <v>0</v>
      </c>
      <c r="X12" s="33">
        <v>0</v>
      </c>
      <c r="Y12" s="33">
        <v>0</v>
      </c>
      <c r="Z12" s="34">
        <f>Y12</f>
        <v>0</v>
      </c>
      <c r="AA12" s="25">
        <f t="shared" si="3"/>
        <v>90602.974358861044</v>
      </c>
      <c r="AB12" s="26">
        <f t="shared" si="3"/>
        <v>0</v>
      </c>
      <c r="AC12" s="140">
        <f>AA12-AB12</f>
        <v>90602.974358861044</v>
      </c>
      <c r="AD12" s="52">
        <f t="shared" si="4"/>
        <v>90602.974358861044</v>
      </c>
      <c r="AE12" s="54"/>
      <c r="AF12" s="189" t="s">
        <v>35</v>
      </c>
      <c r="AG12" s="25">
        <f>'Budget Figures Entry Form'!H12</f>
        <v>0</v>
      </c>
      <c r="AH12" s="33">
        <f>'Financial Results Entry Form'!Z9</f>
        <v>0</v>
      </c>
      <c r="AI12" s="26" t="str">
        <f>IF(AH12=0,"",AG12-AH12)</f>
        <v/>
      </c>
      <c r="AJ12" s="26" t="str">
        <f>IF(AH12=0,F84,AI12+F84)</f>
        <v/>
      </c>
      <c r="AK12" s="50">
        <f>'Budget Figures Entry Form'!H34</f>
        <v>0</v>
      </c>
      <c r="AL12" s="33">
        <f>'Financial Results Entry Form'!AA9</f>
        <v>0</v>
      </c>
      <c r="AM12" s="26" t="str">
        <f>IF(AL12=0,"",AK12-AL12)</f>
        <v/>
      </c>
      <c r="AN12" s="26" t="str">
        <f>IF(AL12=0,J84,AM12+J84)</f>
        <v/>
      </c>
      <c r="AO12" s="30">
        <f>'Budget Figures Entry Form'!H56</f>
        <v>0</v>
      </c>
      <c r="AP12" s="31">
        <v>0</v>
      </c>
      <c r="AQ12" s="31">
        <v>0</v>
      </c>
      <c r="AR12" s="31">
        <v>0</v>
      </c>
      <c r="AS12" s="50">
        <f>'Budget Figures Entry Form'!H78</f>
        <v>0</v>
      </c>
      <c r="AT12" s="33">
        <f>'Financial Results Entry Form'!AC9</f>
        <v>0</v>
      </c>
      <c r="AU12" s="26" t="str">
        <f>IF(AT12=0,"",AS12-AT12)</f>
        <v/>
      </c>
      <c r="AV12" s="26">
        <f>IF(AT12=0,R84,AU12+R84)</f>
        <v>67560.50957760305</v>
      </c>
      <c r="AW12" s="50">
        <f>'Budget Figures Entry Form'!H100</f>
        <v>0</v>
      </c>
      <c r="AX12" s="33">
        <f>'Financial Results Entry Form'!AD9</f>
        <v>0</v>
      </c>
      <c r="AY12" s="26" t="str">
        <f>IF(AX12=0,"",AW12-AX12)</f>
        <v/>
      </c>
      <c r="AZ12" s="32">
        <f>IF(AX12=0,V84,AY12+V84)</f>
        <v>23042.464781257997</v>
      </c>
      <c r="BA12" s="57">
        <f>'Budget Figures Entry Form'!H122</f>
        <v>0</v>
      </c>
      <c r="BB12" s="33">
        <v>0</v>
      </c>
      <c r="BC12" s="33">
        <v>0</v>
      </c>
      <c r="BD12" s="33">
        <f>IF(BB12=0,Z84,BC12+Z84)</f>
        <v>0</v>
      </c>
      <c r="BE12" s="25">
        <f>SUM(AG12,AK12,AS12,AW12,BA12)</f>
        <v>0</v>
      </c>
      <c r="BF12" s="26" t="str">
        <f>IF(SUM(AH12,AL12,AT12,AX12,BB12)=0,"",SUM(AH12,AL12,AT12,AX12,BB12))</f>
        <v/>
      </c>
      <c r="BG12" s="26" t="str">
        <f>IF(ISERROR(BE12-BF12),"",BE12-BF12)</f>
        <v/>
      </c>
      <c r="BH12" s="32">
        <f>SUM(AD84,BG12)</f>
        <v>90602.974358861044</v>
      </c>
      <c r="BI12" s="25"/>
      <c r="BJ12" s="189" t="s">
        <v>35</v>
      </c>
      <c r="BK12" s="25">
        <f>'Budget Figures Entry Form'!L12</f>
        <v>0</v>
      </c>
      <c r="BL12" s="33">
        <f>'Financial Results Entry Form'!AX9</f>
        <v>0</v>
      </c>
      <c r="BM12" s="26" t="str">
        <f>IF(BL12=0,"",BK12-BL12)</f>
        <v/>
      </c>
      <c r="BN12" s="26" t="str">
        <f>IF(BL12=0,AJ84,BM12+AJ84)</f>
        <v/>
      </c>
      <c r="BO12" s="25">
        <f>'Budget Figures Entry Form'!L34</f>
        <v>0</v>
      </c>
      <c r="BP12" s="33">
        <f>'Financial Results Entry Form'!AY9</f>
        <v>0</v>
      </c>
      <c r="BQ12" s="26" t="str">
        <f>IF(BP12=0,"",BO12-BP12)</f>
        <v/>
      </c>
      <c r="BR12" s="26" t="str">
        <f>IF(BP12=0,AN84,BQ12+AN84)</f>
        <v/>
      </c>
      <c r="BS12" s="30">
        <f>'Budget Figures Entry Form'!L56</f>
        <v>0</v>
      </c>
      <c r="BT12" s="31">
        <v>0</v>
      </c>
      <c r="BU12" s="31">
        <v>0</v>
      </c>
      <c r="BV12" s="31">
        <v>0</v>
      </c>
      <c r="BW12" s="25">
        <f>'Budget Figures Entry Form'!L78</f>
        <v>0</v>
      </c>
      <c r="BX12" s="33">
        <f>'Financial Results Entry Form'!BA9</f>
        <v>0</v>
      </c>
      <c r="BY12" s="26" t="str">
        <f>IF(BX12=0,"",BW12-BX12)</f>
        <v/>
      </c>
      <c r="BZ12" s="26">
        <f>IF(BX12=0,AV84,BY12+AV84)</f>
        <v>67560.50957760305</v>
      </c>
      <c r="CA12" s="25">
        <f>'Budget Figures Entry Form'!L100</f>
        <v>0</v>
      </c>
      <c r="CB12" s="33">
        <f>'Financial Results Entry Form'!BB9</f>
        <v>0</v>
      </c>
      <c r="CC12" s="26" t="str">
        <f>IF(CB12=0,"",CA12-CB12)</f>
        <v/>
      </c>
      <c r="CD12" s="32">
        <f>IF(CB12=0,AZ84,CC12+AZ84)</f>
        <v>23042.464781257997</v>
      </c>
      <c r="CE12" s="33">
        <f>'Budget Figures Entry Form'!L122</f>
        <v>0</v>
      </c>
      <c r="CF12" s="33">
        <v>0</v>
      </c>
      <c r="CG12" s="33">
        <v>0</v>
      </c>
      <c r="CH12" s="33">
        <f>IF(CF12=0,BD84,CG12+BD84)</f>
        <v>0</v>
      </c>
      <c r="CI12" s="25">
        <f>SUM(BK12,BO12,BW12,CA12,CE12)</f>
        <v>0</v>
      </c>
      <c r="CJ12" s="26" t="str">
        <f>IF(SUM(BL12,BP12,BX12,CB12,CF12)=0,"",SUM(BL12,BP12,BX12,CB12,CF12))</f>
        <v/>
      </c>
      <c r="CK12" s="26" t="str">
        <f>IF(ISERROR(CI12-CJ12),"",CI12-CJ12)</f>
        <v/>
      </c>
      <c r="CL12" s="32">
        <f>SUM(BH84,CK12)</f>
        <v>90602.974358861044</v>
      </c>
      <c r="CM12" s="25"/>
    </row>
    <row r="13" spans="1:91" s="78" customFormat="1" x14ac:dyDescent="0.2">
      <c r="A13" s="207" t="s">
        <v>36</v>
      </c>
      <c r="B13" s="173"/>
      <c r="C13" s="83">
        <f>'Budget Figures Entry Form'!D13</f>
        <v>0</v>
      </c>
      <c r="D13" s="84">
        <f>SUM(D10:D12)</f>
        <v>0</v>
      </c>
      <c r="E13" s="84">
        <f>SUM(E10:E12)</f>
        <v>0</v>
      </c>
      <c r="F13" s="84">
        <f>SUM(F10:F12)</f>
        <v>0</v>
      </c>
      <c r="G13" s="83">
        <f>'Budget Figures Entry Form'!D35</f>
        <v>0</v>
      </c>
      <c r="H13" s="84" t="str">
        <f>IF(SUM(H10:H12)=0,"",SUM(H10:H12))</f>
        <v/>
      </c>
      <c r="I13" s="84" t="str">
        <f>IF(SUM(I10:I12)=0,"",SUM(I10:I12))</f>
        <v/>
      </c>
      <c r="J13" s="84" t="str">
        <f>IF(SUM(J10:J12)=0,"",SUM(J10:J12))</f>
        <v/>
      </c>
      <c r="K13" s="85">
        <f>'Budget Figures Entry Form'!D57</f>
        <v>0</v>
      </c>
      <c r="L13" s="86">
        <v>0</v>
      </c>
      <c r="M13" s="86">
        <v>0</v>
      </c>
      <c r="N13" s="86">
        <v>0</v>
      </c>
      <c r="O13" s="87">
        <f t="shared" ref="O13:AB13" si="5">IF(SUM(O10:O12)=0,"",SUM(O10:O12))</f>
        <v>515662.96957856836</v>
      </c>
      <c r="P13" s="88" t="str">
        <f t="shared" si="5"/>
        <v/>
      </c>
      <c r="Q13" s="88" t="e">
        <f>O13-P13</f>
        <v>#VALUE!</v>
      </c>
      <c r="R13" s="89" t="e">
        <f t="shared" si="1"/>
        <v>#VALUE!</v>
      </c>
      <c r="S13" s="87">
        <f t="shared" si="5"/>
        <v>183210.12007113305</v>
      </c>
      <c r="T13" s="88" t="str">
        <f t="shared" si="5"/>
        <v/>
      </c>
      <c r="U13" s="88" t="e">
        <f>S13-T13</f>
        <v>#VALUE!</v>
      </c>
      <c r="V13" s="89" t="e">
        <f t="shared" si="2"/>
        <v>#VALUE!</v>
      </c>
      <c r="W13" s="87">
        <f>'Budget Figures Entry Form'!D123</f>
        <v>0</v>
      </c>
      <c r="X13" s="88" t="str">
        <f t="shared" si="5"/>
        <v/>
      </c>
      <c r="Y13" s="88" t="str">
        <f t="shared" si="5"/>
        <v/>
      </c>
      <c r="Z13" s="89" t="str">
        <f t="shared" si="5"/>
        <v/>
      </c>
      <c r="AA13" s="87">
        <f t="shared" si="5"/>
        <v>698873.08964970149</v>
      </c>
      <c r="AB13" s="88" t="str">
        <f t="shared" si="5"/>
        <v/>
      </c>
      <c r="AC13" s="139" t="e">
        <f>AA13-AB13</f>
        <v>#VALUE!</v>
      </c>
      <c r="AD13" s="235" t="e">
        <f t="shared" si="4"/>
        <v>#VALUE!</v>
      </c>
      <c r="AE13" s="117"/>
      <c r="AF13" s="186" t="s">
        <v>36</v>
      </c>
      <c r="AG13" s="83">
        <f>'Budget Figures Entry Form'!H13</f>
        <v>0</v>
      </c>
      <c r="AH13" s="182" t="str">
        <f>IF(SUM(AH10:AH12)=0,"",SUM(AH10:AH12))</f>
        <v/>
      </c>
      <c r="AI13" s="84" t="str">
        <f t="shared" ref="AI13:AN13" si="6">IF(SUM(AI10:AI12)=0,"",SUM(AI10:AI12))</f>
        <v/>
      </c>
      <c r="AJ13" s="84" t="str">
        <f t="shared" si="6"/>
        <v/>
      </c>
      <c r="AK13" s="346">
        <f>'Budget Figures Entry Form'!H35</f>
        <v>0</v>
      </c>
      <c r="AL13" s="182" t="str">
        <f t="shared" si="6"/>
        <v/>
      </c>
      <c r="AM13" s="84" t="str">
        <f t="shared" si="6"/>
        <v/>
      </c>
      <c r="AN13" s="84" t="str">
        <f t="shared" si="6"/>
        <v/>
      </c>
      <c r="AO13" s="85">
        <f>'Budget Figures Entry Form'!H57</f>
        <v>0</v>
      </c>
      <c r="AP13" s="86">
        <v>0</v>
      </c>
      <c r="AQ13" s="86">
        <v>0</v>
      </c>
      <c r="AR13" s="86">
        <v>0</v>
      </c>
      <c r="AS13" s="83">
        <f>'Budget Figures Entry Form'!H79</f>
        <v>0</v>
      </c>
      <c r="AT13" s="84" t="str">
        <f>IF(SUM(AT10:AT12)=0,"",SUM(AT10:AT12))</f>
        <v/>
      </c>
      <c r="AU13" s="88" t="str">
        <f>IF(ISERROR(AS13-AT13),"",AS13-AT13)</f>
        <v/>
      </c>
      <c r="AV13" s="84">
        <f>IF(SUM(AV10:AV12)=0,"",SUM(AV10:AV12))</f>
        <v>515662.96957856836</v>
      </c>
      <c r="AW13" s="83">
        <f>'Budget Figures Entry Form'!H101</f>
        <v>0</v>
      </c>
      <c r="AX13" s="84" t="str">
        <f>IF(SUM(AX10:AX12)=0,"",SUM(AX10:AX12))</f>
        <v/>
      </c>
      <c r="AY13" s="88" t="str">
        <f>IF(ISERROR(AW13-AX13),"",AW13-AX13)</f>
        <v/>
      </c>
      <c r="AZ13" s="155">
        <f t="shared" ref="AZ13:BF13" si="7">IF(SUM(AZ10:AZ12)=0,"",SUM(AZ10:AZ12))</f>
        <v>183210.12007113305</v>
      </c>
      <c r="BA13" s="87">
        <f>'Budget Figures Entry Form'!H123</f>
        <v>0</v>
      </c>
      <c r="BB13" s="88" t="str">
        <f t="shared" si="7"/>
        <v/>
      </c>
      <c r="BC13" s="88" t="str">
        <f t="shared" si="7"/>
        <v/>
      </c>
      <c r="BD13" s="88" t="str">
        <f t="shared" si="7"/>
        <v/>
      </c>
      <c r="BE13" s="87" t="str">
        <f t="shared" si="7"/>
        <v/>
      </c>
      <c r="BF13" s="88" t="str">
        <f t="shared" si="7"/>
        <v/>
      </c>
      <c r="BG13" s="88" t="str">
        <f>IF(ISERROR(BE13-BF13),"",BE13-BF13)</f>
        <v/>
      </c>
      <c r="BH13" s="89" t="e">
        <f>SUM(AD85,BG13)</f>
        <v>#VALUE!</v>
      </c>
      <c r="BI13" s="77"/>
      <c r="BJ13" s="186" t="s">
        <v>36</v>
      </c>
      <c r="BK13" s="83">
        <f>'Budget Figures Entry Form'!L13</f>
        <v>0</v>
      </c>
      <c r="BL13" s="182" t="str">
        <f>IF(SUM(BL10:BL12)=0,"",SUM(BL10:BL12))</f>
        <v/>
      </c>
      <c r="BM13" s="84" t="str">
        <f t="shared" ref="BM13:BR13" si="8">IF(SUM(BM10:BM12)=0,"",SUM(BM10:BM12))</f>
        <v/>
      </c>
      <c r="BN13" s="84" t="str">
        <f t="shared" si="8"/>
        <v/>
      </c>
      <c r="BO13" s="83">
        <f>'Budget Figures Entry Form'!L35</f>
        <v>0</v>
      </c>
      <c r="BP13" s="182" t="str">
        <f>IF(SUM(BP10:BP12)=0,"",SUM(BP10:BP12))</f>
        <v/>
      </c>
      <c r="BQ13" s="84" t="str">
        <f t="shared" si="8"/>
        <v/>
      </c>
      <c r="BR13" s="84" t="str">
        <f t="shared" si="8"/>
        <v/>
      </c>
      <c r="BS13" s="85">
        <f>'Budget Figures Entry Form'!L57</f>
        <v>0</v>
      </c>
      <c r="BT13" s="86">
        <v>0</v>
      </c>
      <c r="BU13" s="86">
        <v>0</v>
      </c>
      <c r="BV13" s="86">
        <v>0</v>
      </c>
      <c r="BW13" s="87">
        <f>'Budget Figures Entry Form'!L79</f>
        <v>0</v>
      </c>
      <c r="BX13" s="84" t="str">
        <f>IF(SUM(BX10:BX12)=0,"",SUM(BX10:BX12))</f>
        <v/>
      </c>
      <c r="BY13" s="88" t="str">
        <f>IF(ISERROR(BW13-BX13),"",BW13-BX13)</f>
        <v/>
      </c>
      <c r="BZ13" s="84">
        <f>IF(SUM(BZ10:BZ12)=0,"",SUM(BZ10:BZ12))</f>
        <v>515662.96957856836</v>
      </c>
      <c r="CA13" s="87">
        <f>'Budget Figures Entry Form'!L101</f>
        <v>0</v>
      </c>
      <c r="CB13" s="84" t="str">
        <f>IF(SUM(CB10:CB12)=0,"",SUM(CB10:CB12))</f>
        <v/>
      </c>
      <c r="CC13" s="88" t="str">
        <f>IF(ISERROR(CA13-CB13),"",CA13-CB13)</f>
        <v/>
      </c>
      <c r="CD13" s="155">
        <f t="shared" ref="CD13:CJ13" si="9">IF(SUM(CD10:CD12)=0,"",SUM(CD10:CD12))</f>
        <v>183210.12007113305</v>
      </c>
      <c r="CE13" s="88">
        <f>'Budget Figures Entry Form'!L123</f>
        <v>0</v>
      </c>
      <c r="CF13" s="88" t="str">
        <f t="shared" si="9"/>
        <v/>
      </c>
      <c r="CG13" s="88" t="str">
        <f t="shared" si="9"/>
        <v/>
      </c>
      <c r="CH13" s="88" t="str">
        <f t="shared" si="9"/>
        <v/>
      </c>
      <c r="CI13" s="87" t="str">
        <f t="shared" si="9"/>
        <v/>
      </c>
      <c r="CJ13" s="88" t="str">
        <f t="shared" si="9"/>
        <v/>
      </c>
      <c r="CK13" s="88" t="str">
        <f>IF(ISERROR(CI13-CJ13),"",CI13-CJ13)</f>
        <v/>
      </c>
      <c r="CL13" s="89" t="e">
        <f>SUM(BH85,CK13)</f>
        <v>#VALUE!</v>
      </c>
      <c r="CM13" s="77"/>
    </row>
    <row r="14" spans="1:91" s="117" customFormat="1" x14ac:dyDescent="0.2">
      <c r="A14" s="268"/>
      <c r="B14" s="282"/>
      <c r="C14" s="283"/>
      <c r="D14" s="255"/>
      <c r="E14" s="255"/>
      <c r="F14" s="255"/>
      <c r="G14" s="283"/>
      <c r="H14" s="255"/>
      <c r="I14" s="255"/>
      <c r="J14" s="255"/>
      <c r="K14" s="90"/>
      <c r="L14" s="91"/>
      <c r="M14" s="91"/>
      <c r="N14" s="91"/>
      <c r="O14" s="200"/>
      <c r="R14" s="263"/>
      <c r="S14" s="200"/>
      <c r="V14" s="263"/>
      <c r="W14" s="200"/>
      <c r="Z14" s="263"/>
      <c r="AA14" s="200"/>
      <c r="AD14" s="263"/>
      <c r="AF14" s="284"/>
      <c r="AG14" s="283"/>
      <c r="AH14" s="33"/>
      <c r="AI14" s="255"/>
      <c r="AJ14" s="255"/>
      <c r="AK14" s="50"/>
      <c r="AL14" s="33"/>
      <c r="AM14" s="255"/>
      <c r="AN14" s="255"/>
      <c r="AO14" s="90"/>
      <c r="AP14" s="91"/>
      <c r="AQ14" s="91"/>
      <c r="AR14" s="91"/>
      <c r="AS14" s="283"/>
      <c r="AT14" s="255"/>
      <c r="AV14" s="255"/>
      <c r="AW14" s="283"/>
      <c r="AX14" s="255"/>
      <c r="AZ14" s="285"/>
      <c r="BA14" s="200"/>
      <c r="BE14" s="200"/>
      <c r="BH14" s="263"/>
      <c r="BI14" s="200"/>
      <c r="BJ14" s="284"/>
      <c r="BK14" s="37"/>
      <c r="BL14" s="33"/>
      <c r="BM14" s="255"/>
      <c r="BN14" s="255"/>
      <c r="BO14" s="37"/>
      <c r="BP14" s="33"/>
      <c r="BQ14" s="255"/>
      <c r="BR14" s="255"/>
      <c r="BS14" s="90"/>
      <c r="BT14" s="91"/>
      <c r="BU14" s="91"/>
      <c r="BV14" s="91"/>
      <c r="BW14" s="77"/>
      <c r="BX14" s="255"/>
      <c r="BZ14" s="255"/>
      <c r="CA14" s="77"/>
      <c r="CB14" s="255"/>
      <c r="CD14" s="285"/>
      <c r="CE14" s="78"/>
      <c r="CI14" s="200"/>
      <c r="CL14" s="263"/>
      <c r="CM14" s="200"/>
    </row>
    <row r="15" spans="1:91" s="117" customFormat="1" x14ac:dyDescent="0.2">
      <c r="A15" s="206" t="s">
        <v>37</v>
      </c>
      <c r="B15" s="286"/>
      <c r="C15" s="200">
        <f>'Budget Figures Entry Form'!D15</f>
        <v>0</v>
      </c>
      <c r="D15" s="117">
        <f>IF(ISERROR(D8-D13),"",D8-D13)</f>
        <v>0</v>
      </c>
      <c r="E15" s="117">
        <f>D15-C15</f>
        <v>0</v>
      </c>
      <c r="F15" s="117">
        <f>E15</f>
        <v>0</v>
      </c>
      <c r="G15" s="200">
        <f>'Budget Figures Entry Form'!D37</f>
        <v>0</v>
      </c>
      <c r="H15" s="117" t="str">
        <f>IF(ISERROR(H8-H13),"",H8-H13)</f>
        <v/>
      </c>
      <c r="I15" s="117" t="e">
        <f>IF(H15-G15=0,"",H15-G15)</f>
        <v>#VALUE!</v>
      </c>
      <c r="J15" s="117" t="e">
        <f t="shared" si="0"/>
        <v>#VALUE!</v>
      </c>
      <c r="K15" s="90">
        <f>'Budget Figures Entry Form'!D59</f>
        <v>0</v>
      </c>
      <c r="L15" s="91">
        <v>0</v>
      </c>
      <c r="M15" s="91">
        <v>0</v>
      </c>
      <c r="N15" s="91">
        <v>0</v>
      </c>
      <c r="O15" s="200">
        <f>IF(ISERROR(O8-O13),"",O8-O13)</f>
        <v>25347.686159136472</v>
      </c>
      <c r="P15" s="117" t="str">
        <f>IF(ISERROR(P8-P13),"",P8-P13)</f>
        <v/>
      </c>
      <c r="Q15" s="117" t="e">
        <f>IF(P15-O15=0,"",P15-O15)</f>
        <v>#VALUE!</v>
      </c>
      <c r="R15" s="263" t="e">
        <f t="shared" si="1"/>
        <v>#VALUE!</v>
      </c>
      <c r="S15" s="200">
        <f>IF(ISERROR(S8-S13),"",S8-S13)</f>
        <v>92181.828190621018</v>
      </c>
      <c r="T15" s="117" t="str">
        <f>IF(ISERROR(T8-T13),"",T8-T13)</f>
        <v/>
      </c>
      <c r="U15" s="117" t="e">
        <f>T15-S15</f>
        <v>#VALUE!</v>
      </c>
      <c r="V15" s="263" t="e">
        <f t="shared" si="2"/>
        <v>#VALUE!</v>
      </c>
      <c r="W15" s="200">
        <f>'Budget Figures Entry Form'!D125</f>
        <v>0</v>
      </c>
      <c r="X15" s="92">
        <v>0</v>
      </c>
      <c r="Y15" s="92">
        <v>0</v>
      </c>
      <c r="Z15" s="93" t="str">
        <f>IF(ISERROR(Z8-Z13),"",Z8-Z13)</f>
        <v/>
      </c>
      <c r="AA15" s="200">
        <f>IF(ISERROR(AA8-AA13),"",AA8-AA13)</f>
        <v>117529.51434975746</v>
      </c>
      <c r="AB15" s="117" t="str">
        <f>IF(ISERROR(AB8-AB13),"",AB8-AB13)</f>
        <v/>
      </c>
      <c r="AC15" s="255" t="e">
        <f>AB15-AA15</f>
        <v>#VALUE!</v>
      </c>
      <c r="AD15" s="263" t="e">
        <f t="shared" si="4"/>
        <v>#VALUE!</v>
      </c>
      <c r="AF15" s="189" t="s">
        <v>37</v>
      </c>
      <c r="AG15" s="200">
        <f>'Budget Figures Entry Form'!H15</f>
        <v>0</v>
      </c>
      <c r="AH15" s="33" t="str">
        <f>IF(ISERROR(AH8-AH13),"",AH8-AH13)</f>
        <v/>
      </c>
      <c r="AI15" s="117" t="str">
        <f>IF(ISERROR(AH15-AG15),"",AH15-AG15)</f>
        <v/>
      </c>
      <c r="AJ15" s="117">
        <f>IF(ISERROR(AI15+F87),F87,AI15+F87)</f>
        <v>0</v>
      </c>
      <c r="AK15" s="50">
        <f>'Budget Figures Entry Form'!H37</f>
        <v>0</v>
      </c>
      <c r="AL15" s="33" t="str">
        <f>IF(ISERROR(AL8-AL13),"",AL8-AL13)</f>
        <v/>
      </c>
      <c r="AM15" s="117" t="str">
        <f>IF(ISERROR(AL15-AK15),"",AL15-AK15)</f>
        <v/>
      </c>
      <c r="AN15" s="117" t="e">
        <f>IF(ISERROR(AM15+J87),J87,AM15+J87)</f>
        <v>#VALUE!</v>
      </c>
      <c r="AO15" s="90">
        <f>'Budget Figures Entry Form'!H59</f>
        <v>0</v>
      </c>
      <c r="AP15" s="91">
        <v>0</v>
      </c>
      <c r="AQ15" s="91">
        <v>0</v>
      </c>
      <c r="AR15" s="91">
        <v>0</v>
      </c>
      <c r="AS15" s="200">
        <f>'Budget Figures Entry Form'!H81</f>
        <v>0</v>
      </c>
      <c r="AT15" s="117" t="str">
        <f>IF(ISERROR(AT8-AT13),"",AT8-AT13)</f>
        <v/>
      </c>
      <c r="AU15" s="117" t="str">
        <f>IF(ISERROR(AT15-AS15),"",AT15-AS15)</f>
        <v/>
      </c>
      <c r="AV15" s="117" t="e">
        <f>IF(ISERROR(AU15+R87),R87,AU15+R87)</f>
        <v>#VALUE!</v>
      </c>
      <c r="AW15" s="200">
        <f>'Budget Figures Entry Form'!H103</f>
        <v>0</v>
      </c>
      <c r="AX15" s="117" t="str">
        <f>IF(ISERROR(AX8-AX13),"",AX8-AX13)</f>
        <v/>
      </c>
      <c r="AY15" s="117" t="str">
        <f>IF(ISERROR(AX15-AW15),"",AX15-AW15)</f>
        <v/>
      </c>
      <c r="AZ15" s="263" t="e">
        <f>IF(ISERROR(AY15+V87),V87,AY15+V87)</f>
        <v>#VALUE!</v>
      </c>
      <c r="BA15" s="200">
        <f>'Budget Figures Entry Form'!H125</f>
        <v>0</v>
      </c>
      <c r="BB15" s="92">
        <v>0</v>
      </c>
      <c r="BC15" s="92">
        <v>0</v>
      </c>
      <c r="BD15" s="92" t="str">
        <f>IF(ISERROR(BC15+Z87),Z87,BC15+Z87)</f>
        <v/>
      </c>
      <c r="BE15" s="200" t="str">
        <f>IF(ISERROR(BE8-BE13),"",BE8-BE13)</f>
        <v/>
      </c>
      <c r="BF15" s="117" t="str">
        <f>IF(ISERROR(BF8-BF13),"",BF8-BF13)</f>
        <v/>
      </c>
      <c r="BG15" s="117" t="str">
        <f>IF(ISERROR(BF15-BE15),"",BF15-BE15)</f>
        <v/>
      </c>
      <c r="BH15" s="263" t="e">
        <f>SUM(AD87,BG15)</f>
        <v>#VALUE!</v>
      </c>
      <c r="BI15" s="200"/>
      <c r="BJ15" s="189" t="s">
        <v>37</v>
      </c>
      <c r="BK15" s="77">
        <f>'Budget Figures Entry Form'!L15</f>
        <v>0</v>
      </c>
      <c r="BL15" s="33" t="str">
        <f>IF(ISERROR(BL8-BL13),"",BL8-BL13)</f>
        <v/>
      </c>
      <c r="BM15" s="117" t="str">
        <f>IF(ISERROR(BL15-BK15),"",BL15-BK15)</f>
        <v/>
      </c>
      <c r="BN15" s="117">
        <f>IF(ISERROR(BM15+AJ87),AJ87,BM15+AJ87)</f>
        <v>0</v>
      </c>
      <c r="BO15" s="77">
        <f>'Budget Figures Entry Form'!L37</f>
        <v>0</v>
      </c>
      <c r="BP15" s="33" t="str">
        <f>IF(ISERROR(BP8-BP13),"",BP8-BP13)</f>
        <v/>
      </c>
      <c r="BQ15" s="117" t="str">
        <f>IF(ISERROR(BP15-BO15),"",BP15-BO15)</f>
        <v/>
      </c>
      <c r="BR15" s="117" t="e">
        <f>IF(ISERROR(BQ15+AN87),AN87,BQ15+AN87)</f>
        <v>#VALUE!</v>
      </c>
      <c r="BS15" s="90">
        <f>'Budget Figures Entry Form'!L59</f>
        <v>0</v>
      </c>
      <c r="BT15" s="91">
        <v>0</v>
      </c>
      <c r="BU15" s="91">
        <v>0</v>
      </c>
      <c r="BV15" s="91">
        <v>0</v>
      </c>
      <c r="BW15" s="77">
        <f>'Budget Figures Entry Form'!L81</f>
        <v>0</v>
      </c>
      <c r="BX15" s="117" t="str">
        <f>IF(ISERROR(BX8-BX13),"",BX8-BX13)</f>
        <v/>
      </c>
      <c r="BY15" s="117" t="str">
        <f>IF(ISERROR(BX15-BW15),"",BX15-BW15)</f>
        <v/>
      </c>
      <c r="BZ15" s="117" t="e">
        <f>IF(ISERROR(BY15+AV87),AV87,BY15+AV87)</f>
        <v>#VALUE!</v>
      </c>
      <c r="CA15" s="77">
        <f>'Budget Figures Entry Form'!L103</f>
        <v>0</v>
      </c>
      <c r="CB15" s="117" t="str">
        <f>IF(ISERROR(CB8-CB13),"",CB8-CB13)</f>
        <v/>
      </c>
      <c r="CC15" s="117" t="str">
        <f>IF(ISERROR(CB15-CA15),"",CB15-CA15)</f>
        <v/>
      </c>
      <c r="CD15" s="263" t="e">
        <f>IF(ISERROR(CC15+AZ87),AZ87,CC15+AZ87)</f>
        <v>#VALUE!</v>
      </c>
      <c r="CE15" s="92">
        <f>'Budget Figures Entry Form'!L125</f>
        <v>0</v>
      </c>
      <c r="CF15" s="92">
        <v>0</v>
      </c>
      <c r="CG15" s="92">
        <v>0</v>
      </c>
      <c r="CH15" s="92" t="str">
        <f>IF(ISERROR(CG15+BD87),BD87,CG15+BD87)</f>
        <v/>
      </c>
      <c r="CI15" s="200" t="str">
        <f>IF(ISERROR(CI8-CI13),"",CI8-CI13)</f>
        <v/>
      </c>
      <c r="CJ15" s="117" t="str">
        <f>IF(ISERROR(CJ8-CJ13),"",CJ8-CJ13)</f>
        <v/>
      </c>
      <c r="CK15" s="117" t="str">
        <f>IF(ISERROR(CJ15-CI15),"",CJ15-CI15)</f>
        <v/>
      </c>
      <c r="CL15" s="263" t="e">
        <f>SUM(BH87,CK15)</f>
        <v>#VALUE!</v>
      </c>
      <c r="CM15" s="200"/>
    </row>
    <row r="16" spans="1:91" s="290" customFormat="1" x14ac:dyDescent="0.2">
      <c r="A16" s="287" t="s">
        <v>24</v>
      </c>
      <c r="B16" s="288"/>
      <c r="C16" s="289" t="e">
        <f>'Budget Figures Entry Form'!D16</f>
        <v>#DIV/0!</v>
      </c>
      <c r="D16" s="290" t="str">
        <f>IF(ISERROR(D15/D8),"",D15/D8)</f>
        <v/>
      </c>
      <c r="E16" s="290" t="e">
        <f>IF(D16-C16=0,"",D16-C16)</f>
        <v>#VALUE!</v>
      </c>
      <c r="F16" s="290" t="e">
        <f>IF(D16-C16=0,"",D16-C16)</f>
        <v>#VALUE!</v>
      </c>
      <c r="G16" s="289" t="e">
        <f>'Budget Figures Entry Form'!D38</f>
        <v>#DIV/0!</v>
      </c>
      <c r="H16" s="290" t="str">
        <f>IF(ISERROR(H15/H8),"",H15/H8)</f>
        <v/>
      </c>
      <c r="I16" s="290" t="e">
        <f>IF(H16-G16=0,"",H16-G16)</f>
        <v>#VALUE!</v>
      </c>
      <c r="J16" s="290" t="e">
        <f>I16</f>
        <v>#VALUE!</v>
      </c>
      <c r="K16" s="130">
        <f>'Budget Figures Entry Form'!D60</f>
        <v>0</v>
      </c>
      <c r="L16" s="131">
        <v>0</v>
      </c>
      <c r="M16" s="131">
        <v>0</v>
      </c>
      <c r="N16" s="131">
        <v>0</v>
      </c>
      <c r="O16" s="289">
        <f>IF(ISERROR(O15/O8),"",O15/O8)</f>
        <v>4.6852471185753593E-2</v>
      </c>
      <c r="P16" s="290" t="str">
        <f>IF(ISERROR(P15/P8),"",P15/P8)</f>
        <v/>
      </c>
      <c r="Q16" s="290" t="e">
        <f>P16-O16</f>
        <v>#VALUE!</v>
      </c>
      <c r="R16" s="135" t="e">
        <f t="shared" si="1"/>
        <v>#VALUE!</v>
      </c>
      <c r="S16" s="289">
        <f>IF(ISERROR(S15/S8),"",S15/S8)</f>
        <v>0.33472956915575541</v>
      </c>
      <c r="T16" s="290" t="str">
        <f>IF(ISERROR(T15/T8),"",T15/T8)</f>
        <v/>
      </c>
      <c r="U16" s="134" t="e">
        <f>T16-S16</f>
        <v>#VALUE!</v>
      </c>
      <c r="V16" s="135" t="e">
        <f t="shared" si="2"/>
        <v>#VALUE!</v>
      </c>
      <c r="W16" s="289">
        <f>'Budget Figures Entry Form'!D126</f>
        <v>0</v>
      </c>
      <c r="X16" s="134">
        <v>0</v>
      </c>
      <c r="Y16" s="134">
        <v>0</v>
      </c>
      <c r="Z16" s="135" t="str">
        <f>IF(ISERROR(Z15/Z8),"",Z15/Z8)</f>
        <v/>
      </c>
      <c r="AA16" s="289">
        <f>IF(ISERROR(AA15/AA8),"",AA15/AA8)</f>
        <v>0.14396023943823108</v>
      </c>
      <c r="AB16" s="290" t="str">
        <f>IF(ISERROR(AB15/AB8),"",AB15/AB8)</f>
        <v/>
      </c>
      <c r="AC16" s="290" t="e">
        <f>AB16-AA16</f>
        <v>#VALUE!</v>
      </c>
      <c r="AD16" s="135" t="e">
        <f t="shared" si="4"/>
        <v>#VALUE!</v>
      </c>
      <c r="AE16" s="134"/>
      <c r="AF16" s="291" t="s">
        <v>24</v>
      </c>
      <c r="AG16" s="289" t="e">
        <f>'Budget Figures Entry Form'!H16</f>
        <v>#DIV/0!</v>
      </c>
      <c r="AH16" s="33" t="str">
        <f>IF(ISERROR(AH15/AH8),"",AH15/AH8)</f>
        <v/>
      </c>
      <c r="AI16" s="134" t="str">
        <f>IF(ISERROR(AH16-AG16),"",AH16-AG16)</f>
        <v/>
      </c>
      <c r="AK16" s="289" t="e">
        <f>'Budget Figures Entry Form'!H38</f>
        <v>#DIV/0!</v>
      </c>
      <c r="AL16" s="290" t="str">
        <f>IF(ISERROR(AL15/AL8),"",AL15/AL8)</f>
        <v/>
      </c>
      <c r="AM16" s="290" t="str">
        <f>IF(ISERROR(AL16-AK16),"",AL16-AK16)</f>
        <v/>
      </c>
      <c r="AO16" s="130">
        <f>'Budget Figures Entry Form'!H60</f>
        <v>0</v>
      </c>
      <c r="AP16" s="131">
        <v>0</v>
      </c>
      <c r="AQ16" s="131">
        <v>0</v>
      </c>
      <c r="AR16" s="131">
        <v>0</v>
      </c>
      <c r="AS16" s="289" t="e">
        <f>'Budget Figures Entry Form'!H82</f>
        <v>#DIV/0!</v>
      </c>
      <c r="AT16" s="290" t="str">
        <f>IF(ISERROR(AT15/AT8),"",AT15/AT8)</f>
        <v/>
      </c>
      <c r="AU16" s="290" t="str">
        <f>IF(ISERROR(AT16-AS16),"",AT16-AS16)</f>
        <v/>
      </c>
      <c r="AW16" s="289" t="e">
        <f>'Budget Figures Entry Form'!H104</f>
        <v>#DIV/0!</v>
      </c>
      <c r="AX16" s="290" t="str">
        <f>IF(ISERROR(AX15/AX8),"",AX15/AX8)</f>
        <v/>
      </c>
      <c r="AY16" s="134" t="str">
        <f>IF(ISERROR(AX16-AW16),"",AX16-AW16)</f>
        <v/>
      </c>
      <c r="AZ16" s="292"/>
      <c r="BA16" s="289">
        <f>'Budget Figures Entry Form'!H126</f>
        <v>0</v>
      </c>
      <c r="BB16" s="134">
        <v>0</v>
      </c>
      <c r="BC16" s="134">
        <v>0</v>
      </c>
      <c r="BD16" s="134"/>
      <c r="BE16" s="289" t="str">
        <f>IF(ISERROR(BE15/BE8),"",BE15/BE8)</f>
        <v/>
      </c>
      <c r="BF16" s="290" t="str">
        <f>IF(ISERROR(BF15/BF8),"",BF15/BF8)</f>
        <v/>
      </c>
      <c r="BG16" s="290" t="str">
        <f>IF(ISERROR(BF16-BE16),"",BF16-BE16)</f>
        <v/>
      </c>
      <c r="BH16" s="292" t="e">
        <f>SUM(AD88,BG16)</f>
        <v>#VALUE!</v>
      </c>
      <c r="BI16" s="289"/>
      <c r="BJ16" s="291" t="s">
        <v>24</v>
      </c>
      <c r="BK16" s="128" t="e">
        <f>'Budget Figures Entry Form'!L16</f>
        <v>#DIV/0!</v>
      </c>
      <c r="BL16" s="33" t="str">
        <f>IF(ISERROR(BL15/BL8),"",BL15/BL8)</f>
        <v/>
      </c>
      <c r="BM16" s="134" t="str">
        <f>IF(ISERROR(BL16-BK16),"",BL16-BK16)</f>
        <v/>
      </c>
      <c r="BO16" s="128" t="e">
        <f>'Budget Figures Entry Form'!L38</f>
        <v>#DIV/0!</v>
      </c>
      <c r="BP16" s="290" t="str">
        <f>IF(ISERROR(BP15/BP8),"",BP15/BP8)</f>
        <v/>
      </c>
      <c r="BQ16" s="290" t="str">
        <f>IF(ISERROR(BP16-BO16),"",BP16-BO16)</f>
        <v/>
      </c>
      <c r="BS16" s="130">
        <f>'Budget Figures Entry Form'!L60</f>
        <v>0</v>
      </c>
      <c r="BT16" s="131">
        <v>0</v>
      </c>
      <c r="BU16" s="131">
        <v>0</v>
      </c>
      <c r="BV16" s="131">
        <v>0</v>
      </c>
      <c r="BW16" s="128" t="e">
        <f>'Budget Figures Entry Form'!L82</f>
        <v>#DIV/0!</v>
      </c>
      <c r="BX16" s="290" t="str">
        <f>IF(ISERROR(BX15/BX8),"",BX15/BX8)</f>
        <v/>
      </c>
      <c r="BY16" s="290" t="str">
        <f>IF(ISERROR(BX16-BW16),"",BX16-BW16)</f>
        <v/>
      </c>
      <c r="CA16" s="128" t="e">
        <f>'Budget Figures Entry Form'!L104</f>
        <v>#DIV/0!</v>
      </c>
      <c r="CB16" s="290" t="str">
        <f>IF(ISERROR(CB15/CB8),"",CB15/CB8)</f>
        <v/>
      </c>
      <c r="CC16" s="134" t="str">
        <f>IF(ISERROR(CB16-CA16),"",CB16-CA16)</f>
        <v/>
      </c>
      <c r="CD16" s="292"/>
      <c r="CE16" s="134">
        <f>'Budget Figures Entry Form'!L126</f>
        <v>0</v>
      </c>
      <c r="CF16" s="134">
        <v>0</v>
      </c>
      <c r="CG16" s="134">
        <v>0</v>
      </c>
      <c r="CH16" s="134">
        <v>0</v>
      </c>
      <c r="CI16" s="289" t="str">
        <f>IF(ISERROR(CI15/CI8),"",CI15/CI8)</f>
        <v/>
      </c>
      <c r="CJ16" s="290" t="str">
        <f>IF(ISERROR(CJ15/CJ8),"",CJ15/CJ8)</f>
        <v/>
      </c>
      <c r="CK16" s="290" t="str">
        <f>IF(ISERROR(CJ16-CI16),"",CJ16-CI16)</f>
        <v/>
      </c>
      <c r="CL16" s="292" t="e">
        <f>SUM(BH88,CK16)</f>
        <v>#VALUE!</v>
      </c>
      <c r="CM16" s="289"/>
    </row>
    <row r="17" spans="1:91" s="118" customFormat="1" x14ac:dyDescent="0.2">
      <c r="A17" s="293"/>
      <c r="B17" s="294"/>
      <c r="C17" s="295"/>
      <c r="G17" s="295"/>
      <c r="K17" s="43"/>
      <c r="L17" s="44"/>
      <c r="M17" s="44"/>
      <c r="N17" s="44"/>
      <c r="O17" s="295"/>
      <c r="R17" s="296"/>
      <c r="S17" s="295"/>
      <c r="V17" s="296"/>
      <c r="W17" s="295"/>
      <c r="Z17" s="296"/>
      <c r="AA17" s="295"/>
      <c r="AD17" s="296"/>
      <c r="AF17" s="297"/>
      <c r="AG17" s="295"/>
      <c r="AH17" s="33"/>
      <c r="AK17" s="295"/>
      <c r="AO17" s="43"/>
      <c r="AP17" s="44"/>
      <c r="AQ17" s="44"/>
      <c r="AR17" s="44"/>
      <c r="AS17" s="295"/>
      <c r="AW17" s="295"/>
      <c r="AZ17" s="296"/>
      <c r="BA17" s="295"/>
      <c r="BE17" s="295"/>
      <c r="BH17" s="296"/>
      <c r="BI17" s="295"/>
      <c r="BJ17" s="297"/>
      <c r="BK17" s="40"/>
      <c r="BL17" s="33"/>
      <c r="BO17" s="42"/>
      <c r="BS17" s="43"/>
      <c r="BT17" s="44"/>
      <c r="BU17" s="44"/>
      <c r="BV17" s="44"/>
      <c r="BW17" s="42"/>
      <c r="CA17" s="42"/>
      <c r="CD17" s="296"/>
      <c r="CE17" s="41"/>
      <c r="CI17" s="295"/>
      <c r="CL17" s="296"/>
      <c r="CM17" s="295"/>
    </row>
    <row r="18" spans="1:91" s="54" customFormat="1" x14ac:dyDescent="0.2">
      <c r="A18" s="206" t="s">
        <v>2</v>
      </c>
      <c r="B18" s="172"/>
      <c r="C18" s="53">
        <f>'Budget Figures Entry Form'!D18+E4*K18</f>
        <v>0</v>
      </c>
      <c r="D18" s="54">
        <f>'Financial Results Entry Form'!B10+E4*L18</f>
        <v>0</v>
      </c>
      <c r="E18" s="54">
        <f>C18-D18</f>
        <v>0</v>
      </c>
      <c r="F18" s="54">
        <f t="shared" ref="F18:F25" si="10">E18</f>
        <v>0</v>
      </c>
      <c r="G18" s="53">
        <f>'Budget Figures Entry Form'!D40+H4*K18</f>
        <v>0</v>
      </c>
      <c r="H18" s="54">
        <f>'Financial Results Entry Form'!C10+H4*L18</f>
        <v>0</v>
      </c>
      <c r="I18" s="54">
        <f>G18-H18</f>
        <v>0</v>
      </c>
      <c r="J18" s="54">
        <f>I18</f>
        <v>0</v>
      </c>
      <c r="K18" s="47">
        <f>'Budget Figures Entry Form'!D62</f>
        <v>0</v>
      </c>
      <c r="L18" s="48">
        <f>'Financial Results Entry Form'!D10</f>
        <v>0</v>
      </c>
      <c r="M18" s="48">
        <f>K18-L18</f>
        <v>0</v>
      </c>
      <c r="N18" s="48">
        <f>M18</f>
        <v>0</v>
      </c>
      <c r="O18" s="53">
        <v>36559.104180327871</v>
      </c>
      <c r="P18" s="54">
        <f>'Financial Results Entry Form'!E10</f>
        <v>0</v>
      </c>
      <c r="Q18" s="54">
        <f>O18-P18</f>
        <v>36559.104180327871</v>
      </c>
      <c r="R18" s="156">
        <f>Q18</f>
        <v>36559.104180327871</v>
      </c>
      <c r="S18" s="53">
        <v>6824.2770390182659</v>
      </c>
      <c r="T18" s="54">
        <f>'Financial Results Entry Form'!F10</f>
        <v>0</v>
      </c>
      <c r="U18" s="26" t="str">
        <f>IF(T18=0,"",S18-T18)</f>
        <v/>
      </c>
      <c r="V18" s="156" t="str">
        <f>U18</f>
        <v/>
      </c>
      <c r="W18" s="53">
        <f>'Budget Figures Entry Form'!D128</f>
        <v>0</v>
      </c>
      <c r="X18" s="33">
        <v>0</v>
      </c>
      <c r="Y18" s="33">
        <v>0</v>
      </c>
      <c r="Z18" s="34">
        <f>Y18</f>
        <v>0</v>
      </c>
      <c r="AA18" s="53">
        <f t="shared" ref="AA18:AB20" si="11">SUM(C18,G18,O18,S18,W18)</f>
        <v>43383.381219346134</v>
      </c>
      <c r="AB18" s="54">
        <f t="shared" si="11"/>
        <v>0</v>
      </c>
      <c r="AC18" s="54">
        <f>AA18-AB18</f>
        <v>43383.381219346134</v>
      </c>
      <c r="AD18" s="298">
        <f>AC18</f>
        <v>43383.381219346134</v>
      </c>
      <c r="AE18" s="64"/>
      <c r="AF18" s="189" t="s">
        <v>2</v>
      </c>
      <c r="AG18" s="53">
        <f>'Budget Figures Entry Form'!H18+$AI$4*AO18</f>
        <v>0</v>
      </c>
      <c r="AH18" s="33">
        <f>'Financial Results Entry Form'!Z10+$AI$4*$AP18</f>
        <v>0</v>
      </c>
      <c r="AI18" s="54" t="str">
        <f>IF(AH18=0,"",AG18-AH18)</f>
        <v/>
      </c>
      <c r="AJ18" s="54">
        <f>IF(AH18=0,F90,AI18+F90)</f>
        <v>0</v>
      </c>
      <c r="AK18" s="50">
        <f>'Budget Figures Entry Form'!H40+AO18*$AL$4</f>
        <v>0</v>
      </c>
      <c r="AL18" s="33">
        <f>'Financial Results Entry Form'!AA10+AL4*AP18</f>
        <v>0</v>
      </c>
      <c r="AM18" s="54" t="str">
        <f>IF(AL18=0,"",AK18-AL18)</f>
        <v/>
      </c>
      <c r="AN18" s="54">
        <f>IF(AL18=0,J90,AM18+J90)</f>
        <v>0</v>
      </c>
      <c r="AO18" s="47">
        <f>'Budget Figures Entry Form'!H62</f>
        <v>0</v>
      </c>
      <c r="AP18" s="48">
        <f>'Financial Results Entry Form'!AB10</f>
        <v>0</v>
      </c>
      <c r="AQ18" s="48" t="str">
        <f>IF(AP18=0,"",AO18-AP18)</f>
        <v/>
      </c>
      <c r="AR18" s="48">
        <f>IF(AP18=0,N90,AQ18+N90)</f>
        <v>0</v>
      </c>
      <c r="AS18" s="50">
        <f>'Budget Figures Entry Form'!H84</f>
        <v>0</v>
      </c>
      <c r="AT18" s="33">
        <f>'Financial Results Entry Form'!AC10</f>
        <v>0</v>
      </c>
      <c r="AU18" s="54" t="str">
        <f>IF(AT18=0,"",AS18-AT18)</f>
        <v/>
      </c>
      <c r="AV18" s="54">
        <f>IF(AT18=0,R90,AU18+R90)</f>
        <v>36559.104180327871</v>
      </c>
      <c r="AW18" s="50">
        <f>'Budget Figures Entry Form'!H106</f>
        <v>0</v>
      </c>
      <c r="AX18" s="33">
        <f>'Financial Results Entry Form'!AD10</f>
        <v>0</v>
      </c>
      <c r="AY18" s="54" t="str">
        <f>IF(AX18=0,"",AW18-AX18)</f>
        <v/>
      </c>
      <c r="AZ18" s="156" t="str">
        <f>IF(AX18=0,V90,AY18+V90)</f>
        <v/>
      </c>
      <c r="BA18" s="53">
        <f>'Budget Figures Entry Form'!H128</f>
        <v>0</v>
      </c>
      <c r="BB18" s="33">
        <v>0</v>
      </c>
      <c r="BC18" s="33">
        <v>0</v>
      </c>
      <c r="BD18" s="33">
        <f>IF(BB18=0,Z90,BC18+Z90)</f>
        <v>0</v>
      </c>
      <c r="BE18" s="53">
        <f>SUM(AG18,AK18,AS18,AW18,BA18)</f>
        <v>0</v>
      </c>
      <c r="BF18" s="54" t="str">
        <f>IF(SUM(AH18,AL18,AT18,AX18,BB18)=0,"",SUM(AH18,AL18,AT18,AX18,BB18))</f>
        <v/>
      </c>
      <c r="BG18" s="54" t="str">
        <f>IF(ISERROR(BF18-BE18),"",BF18-BE18)</f>
        <v/>
      </c>
      <c r="BH18" s="156">
        <f t="shared" ref="BH18:BH25" si="12">SUM(AD90,BG18)</f>
        <v>43383.381219346134</v>
      </c>
      <c r="BI18" s="53"/>
      <c r="BJ18" s="189" t="s">
        <v>2</v>
      </c>
      <c r="BK18" s="25">
        <f>'Budget Figures Entry Form'!L18+$BM$4*BS18</f>
        <v>0</v>
      </c>
      <c r="BL18" s="33">
        <f>'Financial Results Entry Form'!AX10+$BT18*$BM$4</f>
        <v>0</v>
      </c>
      <c r="BM18" s="54" t="str">
        <f>IF(BL18=0,"",BK18-BL18)</f>
        <v/>
      </c>
      <c r="BN18" s="54">
        <f>IF(BL18=0,AJ90,BM18+AJ90)</f>
        <v>0</v>
      </c>
      <c r="BO18" s="25">
        <f>'Budget Figures Entry Form'!L40+$BP$4*BS18</f>
        <v>0</v>
      </c>
      <c r="BP18" s="33">
        <f>'Financial Results Entry Form'!AY10+$BT18*$BP$4</f>
        <v>0</v>
      </c>
      <c r="BQ18" s="54" t="str">
        <f>IF(BP18=0,"",BO18-BP18)</f>
        <v/>
      </c>
      <c r="BR18" s="54">
        <f>IF(BP18=0,AN90,BQ18+AN90)</f>
        <v>0</v>
      </c>
      <c r="BS18" s="47">
        <f>'Budget Figures Entry Form'!L62</f>
        <v>0</v>
      </c>
      <c r="BT18" s="91">
        <f>'Financial Results Entry Form'!AZ10</f>
        <v>0</v>
      </c>
      <c r="BU18" s="91" t="str">
        <f>IF(BT18=0,"",BS18-BT18)</f>
        <v/>
      </c>
      <c r="BV18" s="48">
        <f>IF(BT18=0,AR90,BU18+AR90)</f>
        <v>0</v>
      </c>
      <c r="BW18" s="25">
        <f>'Budget Figures Entry Form'!L84</f>
        <v>0</v>
      </c>
      <c r="BX18" s="33">
        <f>'Financial Results Entry Form'!BA10</f>
        <v>0</v>
      </c>
      <c r="BY18" s="54" t="str">
        <f>IF(BX18=0,"",BW18-BX18)</f>
        <v/>
      </c>
      <c r="BZ18" s="54">
        <f>IF(BX18=0,AV90,BY18+AV90)</f>
        <v>36559.104180327871</v>
      </c>
      <c r="CA18" s="25">
        <f>'Budget Figures Entry Form'!L106</f>
        <v>0</v>
      </c>
      <c r="CB18" s="33">
        <f>'Financial Results Entry Form'!BB10</f>
        <v>0</v>
      </c>
      <c r="CC18" s="54" t="str">
        <f>IF(CB18=0,"",CA18-CB18)</f>
        <v/>
      </c>
      <c r="CD18" s="156" t="str">
        <f>IF(CB18=0,AZ90,CC18+AZ90)</f>
        <v/>
      </c>
      <c r="CE18" s="33">
        <f>'Budget Figures Entry Form'!L128</f>
        <v>0</v>
      </c>
      <c r="CF18" s="33">
        <v>0</v>
      </c>
      <c r="CG18" s="33">
        <v>0</v>
      </c>
      <c r="CH18" s="33">
        <f>IF(CF18=0,BD90,CG18+BD90)</f>
        <v>0</v>
      </c>
      <c r="CI18" s="53">
        <f>SUM(BK18,BO18,BW18,CA18,CE18)</f>
        <v>0</v>
      </c>
      <c r="CJ18" s="54" t="str">
        <f>IF(SUM(BL18,BP18,BX18,CB18,CF18)=0,"",SUM(BL18,BP18,BX18,CB18,CF18))</f>
        <v/>
      </c>
      <c r="CK18" s="54" t="str">
        <f>IF(ISERROR(CJ18-CI18),"",CJ18-CI18)</f>
        <v/>
      </c>
      <c r="CL18" s="156">
        <f t="shared" ref="CL18:CL25" si="13">SUM(BH90,CK18)</f>
        <v>43383.381219346134</v>
      </c>
      <c r="CM18" s="53"/>
    </row>
    <row r="19" spans="1:91" s="54" customFormat="1" x14ac:dyDescent="0.2">
      <c r="A19" s="206" t="s">
        <v>38</v>
      </c>
      <c r="B19" s="172"/>
      <c r="C19" s="53">
        <f>'Budget Figures Entry Form'!D19+E4*K19</f>
        <v>0</v>
      </c>
      <c r="D19" s="54">
        <f>'Financial Results Entry Form'!B11+E4*L19</f>
        <v>0</v>
      </c>
      <c r="E19" s="54">
        <f>C19-D19</f>
        <v>0</v>
      </c>
      <c r="F19" s="54">
        <f t="shared" si="10"/>
        <v>0</v>
      </c>
      <c r="G19" s="53">
        <f>'Budget Figures Entry Form'!D41+H4*K19</f>
        <v>0</v>
      </c>
      <c r="H19" s="54">
        <f>'Financial Results Entry Form'!C11+H4*L19</f>
        <v>0</v>
      </c>
      <c r="I19" s="54">
        <f>G19-H19</f>
        <v>0</v>
      </c>
      <c r="J19" s="54">
        <f>I19</f>
        <v>0</v>
      </c>
      <c r="K19" s="47">
        <f>'Budget Figures Entry Form'!D63</f>
        <v>0</v>
      </c>
      <c r="L19" s="48">
        <f>'Financial Results Entry Form'!D11</f>
        <v>0</v>
      </c>
      <c r="M19" s="48">
        <f>K19-L19</f>
        <v>0</v>
      </c>
      <c r="N19" s="48">
        <f>M19</f>
        <v>0</v>
      </c>
      <c r="O19" s="53">
        <v>21760.819669672124</v>
      </c>
      <c r="P19" s="54">
        <f>'Financial Results Entry Form'!E11</f>
        <v>0</v>
      </c>
      <c r="Q19" s="54">
        <f>O19-P19</f>
        <v>21760.819669672124</v>
      </c>
      <c r="R19" s="156">
        <f>Q19</f>
        <v>21760.819669672124</v>
      </c>
      <c r="S19" s="53">
        <v>11706.555756193435</v>
      </c>
      <c r="T19" s="54">
        <f>'Financial Results Entry Form'!F11</f>
        <v>0</v>
      </c>
      <c r="U19" s="26" t="str">
        <f>IF(T19=0,"",S19-T19)</f>
        <v/>
      </c>
      <c r="V19" s="156" t="str">
        <f>U19</f>
        <v/>
      </c>
      <c r="W19" s="53">
        <f>'Budget Figures Entry Form'!D129</f>
        <v>0</v>
      </c>
      <c r="X19" s="33">
        <v>0</v>
      </c>
      <c r="Y19" s="33">
        <v>0</v>
      </c>
      <c r="Z19" s="34">
        <f>Y19</f>
        <v>0</v>
      </c>
      <c r="AA19" s="53">
        <f t="shared" si="11"/>
        <v>33467.375425865561</v>
      </c>
      <c r="AB19" s="54">
        <f t="shared" si="11"/>
        <v>0</v>
      </c>
      <c r="AC19" s="54">
        <f>AA19-AB19</f>
        <v>33467.375425865561</v>
      </c>
      <c r="AD19" s="156">
        <f>AC19</f>
        <v>33467.375425865561</v>
      </c>
      <c r="AF19" s="189" t="s">
        <v>38</v>
      </c>
      <c r="AG19" s="53">
        <f>'Budget Figures Entry Form'!H19+$AI$4*AO19</f>
        <v>0</v>
      </c>
      <c r="AH19" s="33">
        <f>'Financial Results Entry Form'!Z11+$AI$4*$AP19</f>
        <v>0</v>
      </c>
      <c r="AI19" s="54" t="str">
        <f>IF(AH19=0,"",AG19-AH19)</f>
        <v/>
      </c>
      <c r="AJ19" s="54">
        <f>IF(AH19=0,F91,AI19+F91)</f>
        <v>0</v>
      </c>
      <c r="AK19" s="50">
        <f>'Budget Figures Entry Form'!H41+AO19*$AL$4</f>
        <v>0</v>
      </c>
      <c r="AL19" s="33">
        <f>'Financial Results Entry Form'!AA11+AL4*AP19</f>
        <v>0</v>
      </c>
      <c r="AM19" s="54" t="str">
        <f>IF(AL19=0,"",AK19-AL19)</f>
        <v/>
      </c>
      <c r="AN19" s="54">
        <f>IF(AL19=0,J91,AM19+J91)</f>
        <v>0</v>
      </c>
      <c r="AO19" s="47">
        <f>'Budget Figures Entry Form'!H63</f>
        <v>0</v>
      </c>
      <c r="AP19" s="48">
        <f>'Financial Results Entry Form'!AB11</f>
        <v>0</v>
      </c>
      <c r="AQ19" s="48" t="str">
        <f>IF(AP19=0,"",AO19-AP19)</f>
        <v/>
      </c>
      <c r="AR19" s="48">
        <f>IF(AP19=0,N91,AQ19+N91)</f>
        <v>0</v>
      </c>
      <c r="AS19" s="50">
        <f>'Budget Figures Entry Form'!H85</f>
        <v>0</v>
      </c>
      <c r="AT19" s="33">
        <f>'Financial Results Entry Form'!AC11</f>
        <v>0</v>
      </c>
      <c r="AU19" s="54" t="str">
        <f>IF(AT19=0,"",AS19-AT19)</f>
        <v/>
      </c>
      <c r="AV19" s="54">
        <f>IF(AT19=0,R91,AU19+R91)</f>
        <v>21760.819669672124</v>
      </c>
      <c r="AW19" s="50">
        <f>'Budget Figures Entry Form'!H107</f>
        <v>0</v>
      </c>
      <c r="AX19" s="33">
        <f>'Financial Results Entry Form'!AD11</f>
        <v>0</v>
      </c>
      <c r="AY19" s="54" t="str">
        <f>IF(AX19=0,"",AX19-AW19)</f>
        <v/>
      </c>
      <c r="AZ19" s="156" t="str">
        <f>IF(AX19=0,V91,AY19+V91)</f>
        <v/>
      </c>
      <c r="BA19" s="53">
        <f>'Budget Figures Entry Form'!H129</f>
        <v>0</v>
      </c>
      <c r="BB19" s="33">
        <v>0</v>
      </c>
      <c r="BC19" s="33">
        <v>0</v>
      </c>
      <c r="BD19" s="33">
        <f>IF(BB19=0,Z91,BC19+Z91)</f>
        <v>0</v>
      </c>
      <c r="BE19" s="53">
        <f>SUM(AG19,AK19,AS19,AW19,BA19)</f>
        <v>0</v>
      </c>
      <c r="BF19" s="54" t="str">
        <f>IF(SUM(AH19,AL19,AT19,AX19,BB19)=0,"",SUM(AH19,AL19,AT19,AX19,BB19))</f>
        <v/>
      </c>
      <c r="BG19" s="54" t="str">
        <f>IF(ISERROR(BE19-BF19),"",BE19-BF19)</f>
        <v/>
      </c>
      <c r="BH19" s="156">
        <f t="shared" si="12"/>
        <v>33467.375425865561</v>
      </c>
      <c r="BI19" s="53"/>
      <c r="BJ19" s="189" t="s">
        <v>38</v>
      </c>
      <c r="BK19" s="25">
        <f>'Budget Figures Entry Form'!L19+$BM$4*BS19</f>
        <v>0</v>
      </c>
      <c r="BL19" s="33">
        <f>'Financial Results Entry Form'!AX11+$BT19*$BM$4</f>
        <v>0</v>
      </c>
      <c r="BM19" s="54" t="str">
        <f>IF(BL19=0,"",BK19-BL19)</f>
        <v/>
      </c>
      <c r="BN19" s="54">
        <f>IF(BL19=0,AJ91,BM19+AJ91)</f>
        <v>0</v>
      </c>
      <c r="BO19" s="25">
        <f>'Budget Figures Entry Form'!L41+$BP$4*BS19</f>
        <v>0</v>
      </c>
      <c r="BP19" s="33">
        <f>'Financial Results Entry Form'!AY11+$BT19*$BP$4</f>
        <v>0</v>
      </c>
      <c r="BQ19" s="54" t="str">
        <f>IF(BP19=0,"",BO19-BP19)</f>
        <v/>
      </c>
      <c r="BR19" s="54">
        <f>IF(BP19=0,AN91,BQ19+AN91)</f>
        <v>0</v>
      </c>
      <c r="BS19" s="47">
        <f>'Budget Figures Entry Form'!L63</f>
        <v>0</v>
      </c>
      <c r="BT19" s="91">
        <f>'Financial Results Entry Form'!AZ11</f>
        <v>0</v>
      </c>
      <c r="BU19" s="91" t="str">
        <f>IF(BT19=0,"",BS19-BT19)</f>
        <v/>
      </c>
      <c r="BV19" s="48">
        <f>IF(BT19=0,AR91,BU19+AR91)</f>
        <v>0</v>
      </c>
      <c r="BW19" s="25">
        <f>'Budget Figures Entry Form'!L85</f>
        <v>0</v>
      </c>
      <c r="BX19" s="33">
        <f>'Financial Results Entry Form'!BA11</f>
        <v>0</v>
      </c>
      <c r="BY19" s="54" t="str">
        <f>IF(BX19=0,"",BW19-BX19)</f>
        <v/>
      </c>
      <c r="BZ19" s="54">
        <f>IF(BX19=0,AV91,BY19+AV91)</f>
        <v>21760.819669672124</v>
      </c>
      <c r="CA19" s="25">
        <f>'Budget Figures Entry Form'!L107</f>
        <v>0</v>
      </c>
      <c r="CB19" s="33">
        <f>'Financial Results Entry Form'!BB11</f>
        <v>0</v>
      </c>
      <c r="CC19" s="54" t="str">
        <f>IF(CB19=0,"",CB19-CA19)</f>
        <v/>
      </c>
      <c r="CD19" s="156" t="str">
        <f>IF(CB19=0,AZ91,CC19+AZ91)</f>
        <v/>
      </c>
      <c r="CE19" s="33">
        <f>'Budget Figures Entry Form'!L129</f>
        <v>0</v>
      </c>
      <c r="CF19" s="33">
        <v>0</v>
      </c>
      <c r="CG19" s="33">
        <v>0</v>
      </c>
      <c r="CH19" s="33">
        <f>IF(CF19=0,BD91,CG19+BD91)</f>
        <v>0</v>
      </c>
      <c r="CI19" s="53">
        <f>SUM(BK19,BO19,BW19,CA19,CE19)</f>
        <v>0</v>
      </c>
      <c r="CJ19" s="54" t="str">
        <f>IF(SUM(BL19,BP19,BX19,CB19,CF19)=0,"",SUM(BL19,BP19,BX19,CB19,CF19))</f>
        <v/>
      </c>
      <c r="CK19" s="54" t="str">
        <f>IF(ISERROR(CI19-CJ19),"",CI19-CJ19)</f>
        <v/>
      </c>
      <c r="CL19" s="156">
        <f t="shared" si="13"/>
        <v>33467.375425865561</v>
      </c>
      <c r="CM19" s="53"/>
    </row>
    <row r="20" spans="1:91" s="54" customFormat="1" x14ac:dyDescent="0.2">
      <c r="A20" s="206" t="s">
        <v>39</v>
      </c>
      <c r="B20" s="172"/>
      <c r="C20" s="53">
        <f>'Budget Figures Entry Form'!D20</f>
        <v>0</v>
      </c>
      <c r="D20" s="54">
        <f>'Financial Results Entry Form'!B12</f>
        <v>0</v>
      </c>
      <c r="E20" s="54">
        <f>C20-D20</f>
        <v>0</v>
      </c>
      <c r="F20" s="54">
        <f t="shared" si="10"/>
        <v>0</v>
      </c>
      <c r="G20" s="53">
        <f>'Budget Figures Entry Form'!D42</f>
        <v>0</v>
      </c>
      <c r="H20" s="54">
        <f>'Financial Results Entry Form'!C12</f>
        <v>0</v>
      </c>
      <c r="I20" s="54">
        <f>G20-H20</f>
        <v>0</v>
      </c>
      <c r="J20" s="54">
        <f>I20</f>
        <v>0</v>
      </c>
      <c r="K20" s="58">
        <f>'Budget Figures Entry Form'!D64</f>
        <v>0</v>
      </c>
      <c r="L20" s="49">
        <v>0</v>
      </c>
      <c r="M20" s="49">
        <v>0</v>
      </c>
      <c r="N20" s="49">
        <f>M20</f>
        <v>0</v>
      </c>
      <c r="O20" s="50">
        <v>0</v>
      </c>
      <c r="P20" s="51">
        <f>'Financial Results Entry Form'!E12</f>
        <v>0</v>
      </c>
      <c r="Q20" s="51">
        <v>0</v>
      </c>
      <c r="R20" s="156"/>
      <c r="S20" s="50">
        <v>0</v>
      </c>
      <c r="T20" s="51">
        <f>'Financial Results Entry Form'!F12</f>
        <v>0</v>
      </c>
      <c r="U20" s="51">
        <f>T20-S20</f>
        <v>0</v>
      </c>
      <c r="V20" s="156"/>
      <c r="W20" s="50">
        <f>'Budget Figures Entry Form'!D130</f>
        <v>0</v>
      </c>
      <c r="X20" s="33">
        <v>0</v>
      </c>
      <c r="Y20" s="33">
        <v>0</v>
      </c>
      <c r="Z20" s="34">
        <f>Y20</f>
        <v>0</v>
      </c>
      <c r="AA20" s="53">
        <f t="shared" si="11"/>
        <v>0</v>
      </c>
      <c r="AB20" s="54">
        <f t="shared" si="11"/>
        <v>0</v>
      </c>
      <c r="AC20" s="54">
        <f>AA20-AB20</f>
        <v>0</v>
      </c>
      <c r="AD20" s="156">
        <f>AC20</f>
        <v>0</v>
      </c>
      <c r="AF20" s="189" t="s">
        <v>39</v>
      </c>
      <c r="AG20" s="53">
        <f>'Budget Figures Entry Form'!H20+$AI$4*AO20</f>
        <v>0</v>
      </c>
      <c r="AH20" s="33">
        <f>'Financial Results Entry Form'!Z12+$AI$4*$AP20</f>
        <v>0</v>
      </c>
      <c r="AI20" s="54" t="str">
        <f>IF(AH20=0,"",AG20-AH20)</f>
        <v/>
      </c>
      <c r="AJ20" s="54">
        <f>IF(AH20=0,F92,AI20+F92)</f>
        <v>0</v>
      </c>
      <c r="AK20" s="50">
        <f>'Budget Figures Entry Form'!H42+AO20*$AL$4</f>
        <v>0</v>
      </c>
      <c r="AL20" s="33">
        <f>'Financial Results Entry Form'!AA12</f>
        <v>0</v>
      </c>
      <c r="AM20" s="54" t="str">
        <f>IF(AL20=0,"",AK20-AL20)</f>
        <v/>
      </c>
      <c r="AN20" s="54">
        <f>IF(AL20=0,J92,AM20+J92)</f>
        <v>0</v>
      </c>
      <c r="AO20" s="58">
        <f>'Budget Figures Entry Form'!H64</f>
        <v>0</v>
      </c>
      <c r="AP20" s="49">
        <v>0</v>
      </c>
      <c r="AQ20" s="49">
        <v>0</v>
      </c>
      <c r="AR20" s="49">
        <f>AQ20</f>
        <v>0</v>
      </c>
      <c r="AS20" s="50">
        <f>'Budget Figures Entry Form'!H86</f>
        <v>0</v>
      </c>
      <c r="AT20" s="33">
        <f>'Financial Results Entry Form'!AC12</f>
        <v>0</v>
      </c>
      <c r="AU20" s="51">
        <v>0</v>
      </c>
      <c r="AV20" s="299">
        <f>IF(AT20=0,R92,AU20+R92)</f>
        <v>0</v>
      </c>
      <c r="AW20" s="50">
        <f>'Budget Figures Entry Form'!H108</f>
        <v>0</v>
      </c>
      <c r="AX20" s="33">
        <f>'Financial Results Entry Form'!AD12</f>
        <v>0</v>
      </c>
      <c r="AY20" s="51">
        <f>AX20-AW20</f>
        <v>0</v>
      </c>
      <c r="AZ20" s="218">
        <f>IF(AX20=0,V92,AY20+V92)</f>
        <v>0</v>
      </c>
      <c r="BA20" s="50">
        <f>'Budget Figures Entry Form'!H130</f>
        <v>0</v>
      </c>
      <c r="BB20" s="33">
        <v>0</v>
      </c>
      <c r="BC20" s="33">
        <v>0</v>
      </c>
      <c r="BD20" s="33">
        <f>IF(BB20=0,Z92,BC20+Z92)</f>
        <v>0</v>
      </c>
      <c r="BE20" s="53">
        <f>SUM(AG20,AK20,AS20,AW20,BA20)</f>
        <v>0</v>
      </c>
      <c r="BF20" s="54" t="str">
        <f>IF(SUM(AH20,AL20,AT20,AX20,BB20)=0,"",SUM(AH20,AL20,AT20,AX20,BB20))</f>
        <v/>
      </c>
      <c r="BG20" s="54" t="str">
        <f>IF(ISERROR(BE20-BF20),"",BE20-BF20)</f>
        <v/>
      </c>
      <c r="BH20" s="156">
        <f t="shared" si="12"/>
        <v>0</v>
      </c>
      <c r="BI20" s="53"/>
      <c r="BJ20" s="189" t="s">
        <v>39</v>
      </c>
      <c r="BK20" s="25">
        <f>'Budget Figures Entry Form'!L20+$BM$4*BS20</f>
        <v>0</v>
      </c>
      <c r="BL20" s="33">
        <f>'Financial Results Entry Form'!AX12+$BT20*$BM$4</f>
        <v>0</v>
      </c>
      <c r="BM20" s="54" t="str">
        <f>IF(BL20=0,"",BK20-BL20)</f>
        <v/>
      </c>
      <c r="BN20" s="54">
        <f>IF(BL20=0,AJ92,BM20+AJ92)</f>
        <v>0</v>
      </c>
      <c r="BO20" s="25">
        <f>'Budget Figures Entry Form'!L42+$BP$4*BS20</f>
        <v>0</v>
      </c>
      <c r="BP20" s="33">
        <f>'Financial Results Entry Form'!AY12+$BT20*$BP$4</f>
        <v>0</v>
      </c>
      <c r="BQ20" s="54" t="str">
        <f>IF(BP20=0,"",BO20-BP20)</f>
        <v/>
      </c>
      <c r="BR20" s="54">
        <f>IF(BP20=0,AN92,BQ20+AN92)</f>
        <v>0</v>
      </c>
      <c r="BS20" s="30">
        <f>'Budget Figures Entry Form'!L64</f>
        <v>0</v>
      </c>
      <c r="BT20" s="49">
        <v>0</v>
      </c>
      <c r="BU20" s="49">
        <v>0</v>
      </c>
      <c r="BV20" s="49">
        <f>BU20</f>
        <v>0</v>
      </c>
      <c r="BW20" s="50">
        <f>'Budget Figures Entry Form'!L86</f>
        <v>0</v>
      </c>
      <c r="BX20" s="33">
        <f>'Financial Results Entry Form'!BA12</f>
        <v>0</v>
      </c>
      <c r="BY20" s="51">
        <v>0</v>
      </c>
      <c r="BZ20" s="299">
        <f>IF(BX20=0,AV92,BY20+AV92)</f>
        <v>0</v>
      </c>
      <c r="CA20" s="50">
        <f>'Budget Figures Entry Form'!L108</f>
        <v>0</v>
      </c>
      <c r="CB20" s="33">
        <f>'Financial Results Entry Form'!BB12</f>
        <v>0</v>
      </c>
      <c r="CC20" s="51">
        <f>CB20-CA20</f>
        <v>0</v>
      </c>
      <c r="CD20" s="218">
        <f>IF(CB20=0,AZ92,CC20+AZ92)</f>
        <v>0</v>
      </c>
      <c r="CE20" s="33">
        <f>'Budget Figures Entry Form'!L130</f>
        <v>0</v>
      </c>
      <c r="CF20" s="33">
        <v>0</v>
      </c>
      <c r="CG20" s="33">
        <v>0</v>
      </c>
      <c r="CH20" s="33">
        <f>IF(CF20=0,BD92,CG20+BD92)</f>
        <v>0</v>
      </c>
      <c r="CI20" s="53">
        <f>SUM(BK20,BO20,BW20,CA20,CE20)</f>
        <v>0</v>
      </c>
      <c r="CJ20" s="54" t="str">
        <f>IF(SUM(BL20,BP20,BX20,CB20,CF20)=0,"",SUM(BL20,BP20,BX20,CB20,CF20))</f>
        <v/>
      </c>
      <c r="CK20" s="54" t="str">
        <f>IF(ISERROR(CI20-CJ20),"",CI20-CJ20)</f>
        <v/>
      </c>
      <c r="CL20" s="156">
        <f t="shared" si="13"/>
        <v>0</v>
      </c>
      <c r="CM20" s="53"/>
    </row>
    <row r="21" spans="1:91" s="117" customFormat="1" x14ac:dyDescent="0.2">
      <c r="A21" s="206" t="s">
        <v>27</v>
      </c>
      <c r="B21" s="286"/>
      <c r="C21" s="272" t="str">
        <f t="shared" ref="C21" si="14">IF(SUM(C18:C20)=0,"",SUM(C18:C20))</f>
        <v/>
      </c>
      <c r="D21" s="273">
        <f>SUM(D18:D20)</f>
        <v>0</v>
      </c>
      <c r="E21" s="273" t="e">
        <f>C21-D21</f>
        <v>#VALUE!</v>
      </c>
      <c r="F21" s="273" t="e">
        <f t="shared" si="10"/>
        <v>#VALUE!</v>
      </c>
      <c r="G21" s="272">
        <f>SUM(G18:G20)</f>
        <v>0</v>
      </c>
      <c r="H21" s="273" t="str">
        <f t="shared" ref="H21:AD21" si="15">IF(SUM(H18:H20)=0,"",SUM(H18:H20))</f>
        <v/>
      </c>
      <c r="I21" s="273" t="e">
        <f>G21-H21</f>
        <v>#VALUE!</v>
      </c>
      <c r="J21" s="273" t="str">
        <f t="shared" si="15"/>
        <v/>
      </c>
      <c r="K21" s="94">
        <f>'Budget Figures Entry Form'!D65</f>
        <v>0</v>
      </c>
      <c r="L21" s="95" t="str">
        <f t="shared" si="15"/>
        <v/>
      </c>
      <c r="M21" s="95" t="str">
        <f t="shared" si="15"/>
        <v/>
      </c>
      <c r="N21" s="95" t="str">
        <f t="shared" si="15"/>
        <v/>
      </c>
      <c r="O21" s="272">
        <f t="shared" si="15"/>
        <v>58319.923849999992</v>
      </c>
      <c r="P21" s="273" t="str">
        <f t="shared" si="15"/>
        <v/>
      </c>
      <c r="Q21" s="273" t="e">
        <f>O21-P21</f>
        <v>#VALUE!</v>
      </c>
      <c r="R21" s="274" t="e">
        <f>Q21</f>
        <v>#VALUE!</v>
      </c>
      <c r="S21" s="272">
        <f t="shared" si="15"/>
        <v>18530.8327952117</v>
      </c>
      <c r="T21" s="273" t="str">
        <f t="shared" si="15"/>
        <v/>
      </c>
      <c r="U21" s="273" t="str">
        <f t="shared" si="15"/>
        <v/>
      </c>
      <c r="V21" s="274" t="str">
        <f>U21</f>
        <v/>
      </c>
      <c r="W21" s="272">
        <f>'Budget Figures Entry Form'!D131</f>
        <v>0</v>
      </c>
      <c r="X21" s="97">
        <v>0</v>
      </c>
      <c r="Y21" s="97">
        <v>0</v>
      </c>
      <c r="Z21" s="274" t="str">
        <f t="shared" si="15"/>
        <v/>
      </c>
      <c r="AA21" s="272">
        <f t="shared" si="15"/>
        <v>76850.756645211688</v>
      </c>
      <c r="AB21" s="273" t="str">
        <f t="shared" si="15"/>
        <v/>
      </c>
      <c r="AC21" s="273">
        <f t="shared" si="15"/>
        <v>76850.756645211688</v>
      </c>
      <c r="AD21" s="274">
        <f t="shared" si="15"/>
        <v>76850.756645211688</v>
      </c>
      <c r="AF21" s="189" t="s">
        <v>27</v>
      </c>
      <c r="AG21" s="272" t="str">
        <f t="shared" ref="AG21" si="16">IF(SUM(AG18:AG20)=0,"",SUM(AG18:AG20))</f>
        <v/>
      </c>
      <c r="AH21" s="152" t="str">
        <f>IF(SUM(AH18:AH20)=0,"",SUM(AH18:AH20))</f>
        <v/>
      </c>
      <c r="AI21" s="273" t="str">
        <f>IF(ISERROR(AG21-AH21),"",AG21-AH21)</f>
        <v/>
      </c>
      <c r="AJ21" s="273" t="e">
        <f>IF(ISERROR(AI21+F93),F93,AI21+F93)</f>
        <v>#VALUE!</v>
      </c>
      <c r="AK21" s="272" t="str">
        <f t="shared" ref="AK21" si="17">IF(SUM(AK18:AK20)=0,"",SUM(AK18:AK20))</f>
        <v/>
      </c>
      <c r="AL21" s="273" t="str">
        <f>IF(SUM(AL18:AL20)=0,"",SUM(AL18:AL20))</f>
        <v/>
      </c>
      <c r="AM21" s="273" t="str">
        <f>IF(ISERROR(AK21-AL21),"",AK21-AL21)</f>
        <v/>
      </c>
      <c r="AN21" s="273" t="str">
        <f>IF(ISERROR(AM21+J93),J93,AM21+J93)</f>
        <v/>
      </c>
      <c r="AO21" s="94">
        <f>'Budget Figures Entry Form'!H65</f>
        <v>0</v>
      </c>
      <c r="AP21" s="95" t="str">
        <f t="shared" ref="AP21:AT21" si="18">IF(SUM(AP18:AP20)=0,"",SUM(AP18:AP20))</f>
        <v/>
      </c>
      <c r="AQ21" s="95" t="str">
        <f t="shared" si="18"/>
        <v/>
      </c>
      <c r="AR21" s="95" t="str">
        <f t="shared" si="18"/>
        <v/>
      </c>
      <c r="AS21" s="272">
        <f>'Budget Figures Entry Form'!H87</f>
        <v>0</v>
      </c>
      <c r="AT21" s="273" t="str">
        <f t="shared" si="18"/>
        <v/>
      </c>
      <c r="AU21" s="273" t="str">
        <f>IF(ISERROR(AS21-AT21),"",AS21-AT21)</f>
        <v/>
      </c>
      <c r="AV21" s="273" t="e">
        <f>IF(ISERROR(AU21+R93),R93,AU21+R93)</f>
        <v>#VALUE!</v>
      </c>
      <c r="AW21" s="272">
        <f>'Budget Figures Entry Form'!H109</f>
        <v>0</v>
      </c>
      <c r="AX21" s="273" t="str">
        <f>IF(SUM(AX18:AX20)=0,"",SUM(AX18:AX20))</f>
        <v/>
      </c>
      <c r="AY21" s="273" t="str">
        <f>IF(SUM(AY18:AY20)=0,"",SUM(AY18:AY20))</f>
        <v/>
      </c>
      <c r="AZ21" s="274" t="str">
        <f>IF(ISERROR(AY21+V93),V93,AY21+V93)</f>
        <v/>
      </c>
      <c r="BA21" s="272">
        <f>'Budget Figures Entry Form'!H131</f>
        <v>0</v>
      </c>
      <c r="BB21" s="97">
        <v>0</v>
      </c>
      <c r="BC21" s="97">
        <v>0</v>
      </c>
      <c r="BD21" s="97" t="str">
        <f>IF(ISERROR(BC21+Z93),Z93,BC21+Z93)</f>
        <v/>
      </c>
      <c r="BE21" s="272" t="str">
        <f>IF(SUM(BE18:BE20)=0,"",SUM(BE18:BE20))</f>
        <v/>
      </c>
      <c r="BF21" s="273" t="str">
        <f>IF(SUM(BF18:BF20)=0,"",SUM(BF18:BF20))</f>
        <v/>
      </c>
      <c r="BG21" s="273" t="str">
        <f>IF(SUM(BG18:BG20)=0,"",SUM(BG18:BG20))</f>
        <v/>
      </c>
      <c r="BH21" s="274">
        <f t="shared" si="12"/>
        <v>76850.756645211688</v>
      </c>
      <c r="BI21" s="200"/>
      <c r="BJ21" s="189" t="s">
        <v>27</v>
      </c>
      <c r="BK21" s="272" t="str">
        <f t="shared" ref="BK21" si="19">IF(SUM(BK18:BK20)=0,"",SUM(BK18:BK20))</f>
        <v/>
      </c>
      <c r="BL21" s="152" t="str">
        <f>IF(SUM(BL18:BL20)=0,"",SUM(BL18:BL20))</f>
        <v/>
      </c>
      <c r="BM21" s="273" t="str">
        <f>IF(ISERROR(BK21-BL21),"",BK21-BL21)</f>
        <v/>
      </c>
      <c r="BN21" s="274" t="e">
        <f>IF(ISERROR(BM21+AJ93),AJ93,BM21+AJ93)</f>
        <v>#VALUE!</v>
      </c>
      <c r="BO21" s="272" t="str">
        <f t="shared" ref="BO21" si="20">IF(SUM(BO18:BO20)=0,"",SUM(BO18:BO20))</f>
        <v/>
      </c>
      <c r="BP21" s="273" t="str">
        <f>IF(SUM(BP18:BP20)=0,"",SUM(BP18:BP20))</f>
        <v/>
      </c>
      <c r="BQ21" s="273" t="str">
        <f>IF(ISERROR(BO21-BP21),"",BO21-BP21)</f>
        <v/>
      </c>
      <c r="BR21" s="274" t="str">
        <f>IF(ISERROR(BQ21+AN93),AN93,BQ21+AN93)</f>
        <v/>
      </c>
      <c r="BS21" s="94">
        <f>'Budget Figures Entry Form'!L65</f>
        <v>0</v>
      </c>
      <c r="BT21" s="95" t="str">
        <f t="shared" ref="BT21:BX21" si="21">IF(SUM(BT18:BT20)=0,"",SUM(BT18:BT20))</f>
        <v/>
      </c>
      <c r="BU21" s="95" t="str">
        <f t="shared" si="21"/>
        <v/>
      </c>
      <c r="BV21" s="95" t="str">
        <f t="shared" si="21"/>
        <v/>
      </c>
      <c r="BW21" s="272">
        <f>'Budget Figures Entry Form'!L87</f>
        <v>0</v>
      </c>
      <c r="BX21" s="273" t="str">
        <f t="shared" si="21"/>
        <v/>
      </c>
      <c r="BY21" s="273" t="str">
        <f>IF(ISERROR(BW21-BX21),"",BW21-BX21)</f>
        <v/>
      </c>
      <c r="BZ21" s="273" t="e">
        <f>IF(ISERROR(BY21+AV93),AV93,BY21+AV93)</f>
        <v>#VALUE!</v>
      </c>
      <c r="CA21" s="272">
        <f>'Budget Figures Entry Form'!L109</f>
        <v>0</v>
      </c>
      <c r="CB21" s="273" t="str">
        <f>IF(SUM(CB18:CB20)=0,"",SUM(CB18:CB20))</f>
        <v/>
      </c>
      <c r="CC21" s="273" t="str">
        <f>IF(SUM(CC18:CC20)=0,"",SUM(CC18:CC20))</f>
        <v/>
      </c>
      <c r="CD21" s="274" t="str">
        <f>IF(ISERROR(CC21+AZ93),AZ93,CC21+AZ93)</f>
        <v/>
      </c>
      <c r="CE21" s="96">
        <f>'Budget Figures Entry Form'!L131</f>
        <v>0</v>
      </c>
      <c r="CF21" s="97">
        <v>0</v>
      </c>
      <c r="CG21" s="97">
        <v>0</v>
      </c>
      <c r="CH21" s="97" t="str">
        <f>IF(ISERROR(CG21+BD93),BD93,CG21+BD93)</f>
        <v/>
      </c>
      <c r="CI21" s="272" t="str">
        <f>IF(SUM(CI18:CI20)=0,"",SUM(CI18:CI20))</f>
        <v/>
      </c>
      <c r="CJ21" s="273" t="str">
        <f>IF(SUM(CJ18:CJ20)=0,"",SUM(CJ18:CJ20))</f>
        <v/>
      </c>
      <c r="CK21" s="273" t="str">
        <f>IF(SUM(CK18:CK20)=0,"",SUM(CK18:CK20))</f>
        <v/>
      </c>
      <c r="CL21" s="274">
        <f t="shared" si="13"/>
        <v>76850.756645211688</v>
      </c>
      <c r="CM21" s="200"/>
    </row>
    <row r="22" spans="1:91" s="54" customFormat="1" x14ac:dyDescent="0.2">
      <c r="A22" s="206" t="s">
        <v>25</v>
      </c>
      <c r="B22" s="172"/>
      <c r="C22" s="53">
        <f>'Budget Figures Entry Form'!D22+E4*K22</f>
        <v>0</v>
      </c>
      <c r="D22" s="54">
        <f>'Financial Results Entry Form'!B13+E4*L22</f>
        <v>0</v>
      </c>
      <c r="E22" s="54">
        <f>C22-D22</f>
        <v>0</v>
      </c>
      <c r="F22" s="54">
        <f t="shared" si="10"/>
        <v>0</v>
      </c>
      <c r="G22" s="53">
        <f>'Budget Figures Entry Form'!D44+H4*K22</f>
        <v>0</v>
      </c>
      <c r="H22" s="54">
        <f>'Financial Results Entry Form'!C13+H4*L22</f>
        <v>0</v>
      </c>
      <c r="I22" s="54">
        <f>G22-H22</f>
        <v>0</v>
      </c>
      <c r="J22" s="54">
        <f>I22</f>
        <v>0</v>
      </c>
      <c r="K22" s="47">
        <f>'Budget Figures Entry Form'!D66</f>
        <v>0</v>
      </c>
      <c r="L22" s="48">
        <f>'Financial Results Entry Form'!D13</f>
        <v>0</v>
      </c>
      <c r="M22" s="48">
        <f>-K22+L22</f>
        <v>0</v>
      </c>
      <c r="N22" s="48">
        <f>M22</f>
        <v>0</v>
      </c>
      <c r="O22" s="53">
        <v>-1217.4980327868855</v>
      </c>
      <c r="P22" s="54">
        <f>'Financial Results Entry Form'!E13</f>
        <v>0</v>
      </c>
      <c r="Q22" s="54">
        <f>P22-O22</f>
        <v>1217.4980327868855</v>
      </c>
      <c r="R22" s="156">
        <f>Q22</f>
        <v>1217.4980327868855</v>
      </c>
      <c r="S22" s="50">
        <v>0</v>
      </c>
      <c r="T22" s="33">
        <f>'Financial Results Entry Form'!F13</f>
        <v>0</v>
      </c>
      <c r="U22" s="33">
        <f>T22-S22</f>
        <v>0</v>
      </c>
      <c r="V22" s="137">
        <f>U22</f>
        <v>0</v>
      </c>
      <c r="W22" s="50">
        <f>'Budget Figures Entry Form'!D132</f>
        <v>0</v>
      </c>
      <c r="X22" s="33">
        <v>0</v>
      </c>
      <c r="Y22" s="33">
        <v>0</v>
      </c>
      <c r="Z22" s="33">
        <f>Y22</f>
        <v>0</v>
      </c>
      <c r="AA22" s="53">
        <f t="shared" ref="AA22:AB24" si="22">SUM(C22,G22,O22,S22,W22)</f>
        <v>-1217.4980327868855</v>
      </c>
      <c r="AB22" s="54">
        <f t="shared" si="22"/>
        <v>0</v>
      </c>
      <c r="AC22" s="54">
        <f>AB22-AA22</f>
        <v>1217.4980327868855</v>
      </c>
      <c r="AD22" s="156">
        <f>AC22</f>
        <v>1217.4980327868855</v>
      </c>
      <c r="AF22" s="189" t="s">
        <v>25</v>
      </c>
      <c r="AG22" s="53">
        <f>'Budget Figures Entry Form'!H22+$AI$4*AO22</f>
        <v>0</v>
      </c>
      <c r="AH22" s="33">
        <f>'Financial Results Entry Form'!Z13+AI4*AP22</f>
        <v>0</v>
      </c>
      <c r="AI22" s="54" t="str">
        <f>IF(AH22=0,"",AG22-AH22)</f>
        <v/>
      </c>
      <c r="AJ22" s="54">
        <f>IF(AH22=0,F94,AH22+F94)</f>
        <v>0</v>
      </c>
      <c r="AK22" s="25">
        <f>'Budget Figures Entry Form'!H44+AO22*$AL$4</f>
        <v>0</v>
      </c>
      <c r="AL22" s="33">
        <f>AL4*AP22</f>
        <v>0</v>
      </c>
      <c r="AM22" s="54" t="str">
        <f>IF(AL22=0,"",AK22-AL22)</f>
        <v/>
      </c>
      <c r="AN22" s="54">
        <f>IF(AL22=0,J94,AL22+J94)</f>
        <v>0</v>
      </c>
      <c r="AO22" s="90">
        <f>'Budget Figures Entry Form'!H66</f>
        <v>0</v>
      </c>
      <c r="AP22" s="91">
        <f>'Financial Results Entry Form'!AB14</f>
        <v>0</v>
      </c>
      <c r="AQ22" s="48" t="str">
        <f>IF(AP22=0,"",-AO22+AP22)</f>
        <v/>
      </c>
      <c r="AR22" s="48">
        <f>IF(AP22=0,N94,AP22+N94)</f>
        <v>0</v>
      </c>
      <c r="AS22" s="50">
        <f>'Budget Figures Entry Form'!H88</f>
        <v>-1185</v>
      </c>
      <c r="AT22" s="33">
        <f>'Financial Results Entry Form'!AC13</f>
        <v>0</v>
      </c>
      <c r="AU22" s="54" t="str">
        <f>IF(AT22=0,"",AT22-AS22)</f>
        <v/>
      </c>
      <c r="AV22" s="54">
        <f>IF(AT22=0,R94,AT22+R94)</f>
        <v>1217.4980327868855</v>
      </c>
      <c r="AW22" s="50">
        <f>'Budget Figures Entry Form'!H110</f>
        <v>0</v>
      </c>
      <c r="AX22" s="33">
        <f>AX4*BB22</f>
        <v>0</v>
      </c>
      <c r="AY22" s="33">
        <f>AX22-AW22</f>
        <v>0</v>
      </c>
      <c r="AZ22" s="156">
        <f>IF(AX22=0,V94,AX22+V94)</f>
        <v>0</v>
      </c>
      <c r="BA22" s="50">
        <f>'Budget Figures Entry Form'!H132</f>
        <v>0</v>
      </c>
      <c r="BB22" s="33">
        <v>0</v>
      </c>
      <c r="BC22" s="33">
        <v>0</v>
      </c>
      <c r="BD22" s="33">
        <f>IF(BB22=0,Z94,BB22+Z94)</f>
        <v>0</v>
      </c>
      <c r="BE22" s="53">
        <f>SUM(AG22,AK22,AS22,AW22,BA22)</f>
        <v>-1185</v>
      </c>
      <c r="BF22" s="54" t="str">
        <f>IF(SUM(AH22,AL22,AT22,AX22,BB22)=0,"",SUM(AH22,AL22,AT22,AX22,BB22))</f>
        <v/>
      </c>
      <c r="BG22" s="54" t="str">
        <f>IF(ISERROR(BF22-BE22),"",BF22-BE22)</f>
        <v/>
      </c>
      <c r="BH22" s="156">
        <f t="shared" si="12"/>
        <v>1217.4980327868855</v>
      </c>
      <c r="BI22" s="53"/>
      <c r="BJ22" s="189" t="s">
        <v>25</v>
      </c>
      <c r="BK22" s="25">
        <f>'Budget Figures Entry Form'!L22+$BM$4*BS22</f>
        <v>0</v>
      </c>
      <c r="BL22" s="33">
        <f>'Financial Results Entry Form'!AX13+$BT22*$BM$4</f>
        <v>0</v>
      </c>
      <c r="BM22" s="54" t="str">
        <f>IF(BL22=0,"",BK22-BL22)</f>
        <v/>
      </c>
      <c r="BN22" s="156">
        <f>IF(BL22=0,AJ94,BL22+AJ94)</f>
        <v>0</v>
      </c>
      <c r="BO22" s="25">
        <f>'Budget Figures Entry Form'!L44+$BP$4*BS22</f>
        <v>0</v>
      </c>
      <c r="BP22" s="33">
        <f>'Financial Results Entry Form'!AY13+$BT22*$BP$4</f>
        <v>0</v>
      </c>
      <c r="BQ22" s="54" t="str">
        <f>IF(BP22=0,"",BO22-BP22)</f>
        <v/>
      </c>
      <c r="BR22" s="156">
        <f>IF(BP22=0,AN94,BP22+AN94)</f>
        <v>0</v>
      </c>
      <c r="BS22" s="47">
        <f>'Budget Figures Entry Form'!L66</f>
        <v>0</v>
      </c>
      <c r="BT22" s="91">
        <f>'Financial Results Entry Form'!AZ13</f>
        <v>0</v>
      </c>
      <c r="BU22" s="48" t="str">
        <f>IF(BT22=0,"",-BS22+BT22)</f>
        <v/>
      </c>
      <c r="BV22" s="56">
        <f>IF(BT22=0,AR94,BT22+AR94)</f>
        <v>0</v>
      </c>
      <c r="BW22" s="53">
        <f>'Budget Figures Entry Form'!L88</f>
        <v>-1095</v>
      </c>
      <c r="BX22" s="33">
        <f>'Financial Results Entry Form'!BA13</f>
        <v>0</v>
      </c>
      <c r="BY22" s="54" t="str">
        <f>IF(BX22=0,"",BX22-BW22)</f>
        <v/>
      </c>
      <c r="BZ22" s="54">
        <f>IF(BX22=0,AV94,BX22+AV94)</f>
        <v>1217.4980327868855</v>
      </c>
      <c r="CA22" s="50">
        <f>'Budget Figures Entry Form'!L110</f>
        <v>0</v>
      </c>
      <c r="CB22" s="33">
        <f>'Financial Results Entry Form'!BB13</f>
        <v>0</v>
      </c>
      <c r="CC22" s="33">
        <f>CB22-CA22</f>
        <v>0</v>
      </c>
      <c r="CD22" s="156">
        <f>IF(CB22=0,AZ94,CB22+AZ94)</f>
        <v>0</v>
      </c>
      <c r="CE22" s="33">
        <f>'Budget Figures Entry Form'!L132</f>
        <v>0</v>
      </c>
      <c r="CF22" s="33">
        <v>0</v>
      </c>
      <c r="CG22" s="33">
        <v>0</v>
      </c>
      <c r="CH22" s="33">
        <f>IF(CF22=0,BD94,CF22+BD94)</f>
        <v>0</v>
      </c>
      <c r="CI22" s="53">
        <f>SUM(BK22,BO22,BW22,CA22,CE22)</f>
        <v>-1095</v>
      </c>
      <c r="CJ22" s="54" t="str">
        <f>IF(SUM(BL22,BP22,BX22,CB22,CF22)=0,"",SUM(BL22,BP22,BX22,CB22,CF22))</f>
        <v/>
      </c>
      <c r="CK22" s="54" t="str">
        <f>IF(ISERROR(CJ22-CI22),"",CJ22-CI22)</f>
        <v/>
      </c>
      <c r="CL22" s="156">
        <f t="shared" si="13"/>
        <v>1217.4980327868855</v>
      </c>
      <c r="CM22" s="53"/>
    </row>
    <row r="23" spans="1:91" s="54" customFormat="1" x14ac:dyDescent="0.2">
      <c r="A23" s="206" t="s">
        <v>26</v>
      </c>
      <c r="B23" s="172"/>
      <c r="C23" s="50">
        <f>'Budget Figures Entry Form'!D23</f>
        <v>0</v>
      </c>
      <c r="D23" s="54">
        <f>'Financial Results Entry Form'!B14+E4*L23</f>
        <v>0</v>
      </c>
      <c r="E23" s="54">
        <f>D23-C23</f>
        <v>0</v>
      </c>
      <c r="F23" s="54">
        <f t="shared" si="10"/>
        <v>0</v>
      </c>
      <c r="G23" s="50">
        <f>'Budget Figures Entry Form'!D45</f>
        <v>0</v>
      </c>
      <c r="H23" s="54">
        <f>'Financial Results Entry Form'!C14+H4*L23</f>
        <v>0</v>
      </c>
      <c r="I23" s="33">
        <f>H23-G23</f>
        <v>0</v>
      </c>
      <c r="J23" s="33">
        <f>I23</f>
        <v>0</v>
      </c>
      <c r="K23" s="30">
        <f>'Budget Figures Entry Form'!D67</f>
        <v>0</v>
      </c>
      <c r="L23" s="48">
        <f>'Financial Results Entry Form'!D14</f>
        <v>0</v>
      </c>
      <c r="M23" s="48">
        <f>L23-K23</f>
        <v>0</v>
      </c>
      <c r="N23" s="48">
        <f>M23</f>
        <v>0</v>
      </c>
      <c r="O23" s="50">
        <v>0</v>
      </c>
      <c r="P23" s="54">
        <f>'Financial Results Entry Form'!E14</f>
        <v>0</v>
      </c>
      <c r="Q23" s="54">
        <f>P23-O23</f>
        <v>0</v>
      </c>
      <c r="R23" s="156">
        <f>Q23</f>
        <v>0</v>
      </c>
      <c r="S23" s="50">
        <v>0</v>
      </c>
      <c r="T23" s="33">
        <f>'Financial Results Entry Form'!F14</f>
        <v>0</v>
      </c>
      <c r="U23" s="33">
        <f>T23-S23</f>
        <v>0</v>
      </c>
      <c r="V23" s="55">
        <f>U23</f>
        <v>0</v>
      </c>
      <c r="W23" s="50">
        <f>'Budget Figures Entry Form'!D133</f>
        <v>0</v>
      </c>
      <c r="X23" s="33">
        <v>0</v>
      </c>
      <c r="Y23" s="33">
        <v>0</v>
      </c>
      <c r="Z23" s="34">
        <f>Y23</f>
        <v>0</v>
      </c>
      <c r="AA23" s="50">
        <f t="shared" si="22"/>
        <v>0</v>
      </c>
      <c r="AB23" s="54">
        <f t="shared" si="22"/>
        <v>0</v>
      </c>
      <c r="AC23" s="54">
        <f>AB23-AA23</f>
        <v>0</v>
      </c>
      <c r="AD23" s="156">
        <f>AC23</f>
        <v>0</v>
      </c>
      <c r="AF23" s="189" t="s">
        <v>26</v>
      </c>
      <c r="AG23" s="50">
        <f>'Budget Figures Entry Form'!H23+$AI$4*AO23</f>
        <v>0</v>
      </c>
      <c r="AH23" s="33">
        <f>'Financial Results Entry Form'!Z14+AI4*AP23</f>
        <v>0</v>
      </c>
      <c r="AI23" s="54" t="str">
        <f>IF(AH23=0,"",AH23-AG23)</f>
        <v/>
      </c>
      <c r="AJ23" s="54">
        <f>IF(AH23=0,F95,AH23+F95)</f>
        <v>0</v>
      </c>
      <c r="AK23" s="50">
        <f>'Budget Figures Entry Form'!H45</f>
        <v>0</v>
      </c>
      <c r="AL23" s="33">
        <f>0+$AL$4*AP23</f>
        <v>0</v>
      </c>
      <c r="AM23" s="33">
        <f>AL23-AK23</f>
        <v>0</v>
      </c>
      <c r="AN23" s="54">
        <f>IF(AL23=0,J95,AL23+J95)</f>
        <v>0</v>
      </c>
      <c r="AO23" s="90">
        <f>'Budget Figures Entry Form'!H67</f>
        <v>0</v>
      </c>
      <c r="AP23" s="91">
        <f>'Financial Results Entry Form'!AB15</f>
        <v>0</v>
      </c>
      <c r="AQ23" s="48" t="str">
        <f>IF(AP23=0,"",AP23-AO23)</f>
        <v/>
      </c>
      <c r="AR23" s="48">
        <f>IF(AP23=0,N95,AP23+N95)</f>
        <v>0</v>
      </c>
      <c r="AS23" s="50">
        <f>'Budget Figures Entry Form'!H89</f>
        <v>0</v>
      </c>
      <c r="AT23" s="33">
        <f>'Financial Results Entry Form'!AC14</f>
        <v>0</v>
      </c>
      <c r="AU23" s="54" t="str">
        <f>IF(AT23=0,"",AT23-AS23)</f>
        <v/>
      </c>
      <c r="AV23" s="54">
        <f>IF(AT23=0,R95,AT23+R95)</f>
        <v>0</v>
      </c>
      <c r="AW23" s="50">
        <f>'Budget Figures Entry Form'!H111</f>
        <v>0</v>
      </c>
      <c r="AX23" s="33">
        <f>0+AX4*BB23</f>
        <v>0</v>
      </c>
      <c r="AY23" s="33">
        <f>AX23-AW23</f>
        <v>0</v>
      </c>
      <c r="AZ23" s="156">
        <f>IF(AX23=0,V95,AX23+V95)</f>
        <v>0</v>
      </c>
      <c r="BA23" s="50">
        <f>'Budget Figures Entry Form'!H133</f>
        <v>0</v>
      </c>
      <c r="BB23" s="33">
        <v>0</v>
      </c>
      <c r="BC23" s="33">
        <v>0</v>
      </c>
      <c r="BD23" s="33">
        <f>IF(BB23=0,Z95,BB23+Z95)</f>
        <v>0</v>
      </c>
      <c r="BE23" s="53">
        <f>SUM(AG23,AK23,AS23,AW23,BA23)</f>
        <v>0</v>
      </c>
      <c r="BF23" s="54" t="str">
        <f>IF(SUM(AH23,AL23,AT23,AX23,BB23)=0,"",SUM(AH23,AL23,AT23,AX23,BB23))</f>
        <v/>
      </c>
      <c r="BG23" s="54" t="str">
        <f>IF(ISERROR(BF23-BE23),"",BF23-BE23)</f>
        <v/>
      </c>
      <c r="BH23" s="156">
        <f t="shared" si="12"/>
        <v>0</v>
      </c>
      <c r="BI23" s="53"/>
      <c r="BJ23" s="189" t="s">
        <v>26</v>
      </c>
      <c r="BK23" s="50">
        <f>'Budget Figures Entry Form'!L23</f>
        <v>0</v>
      </c>
      <c r="BL23" s="33">
        <f>'Financial Results Entry Form'!AX14+$BT23*$BM$4</f>
        <v>0</v>
      </c>
      <c r="BM23" s="54" t="str">
        <f>IF(BL23=0,"",BL23-BK23)</f>
        <v/>
      </c>
      <c r="BN23" s="156">
        <f>IF(BL23=0,AJ95,BL23+AJ95)</f>
        <v>0</v>
      </c>
      <c r="BO23" s="33">
        <f>'Budget Figures Entry Form'!L45</f>
        <v>0</v>
      </c>
      <c r="BP23" s="33">
        <f>'Financial Results Entry Form'!AY14+$BT23*$BM$4</f>
        <v>0</v>
      </c>
      <c r="BQ23" s="33">
        <f>BP23-BO23</f>
        <v>0</v>
      </c>
      <c r="BR23" s="156">
        <f>IF(BP23=0,AN95,BP23+AN95)</f>
        <v>0</v>
      </c>
      <c r="BS23" s="30">
        <f>'Budget Figures Entry Form'!L67</f>
        <v>0</v>
      </c>
      <c r="BT23" s="91">
        <f>'Financial Results Entry Form'!AZ14</f>
        <v>0</v>
      </c>
      <c r="BU23" s="48" t="str">
        <f>IF(BT23=0,"",BT23-BS23)</f>
        <v/>
      </c>
      <c r="BV23" s="56">
        <f>IF(BT23=0,AR95,BT23+AR95)</f>
        <v>0</v>
      </c>
      <c r="BW23" s="50">
        <f>'Budget Figures Entry Form'!L89</f>
        <v>0</v>
      </c>
      <c r="BX23" s="33">
        <f>'Financial Results Entry Form'!BA14</f>
        <v>0</v>
      </c>
      <c r="BY23" s="54" t="str">
        <f>IF(BX23=0,"",BX23-BW23)</f>
        <v/>
      </c>
      <c r="BZ23" s="54">
        <f>IF(BX23=0,AV95,BX23+AV95)</f>
        <v>0</v>
      </c>
      <c r="CA23" s="50">
        <f>'Budget Figures Entry Form'!L111</f>
        <v>0</v>
      </c>
      <c r="CB23" s="33">
        <f>'Financial Results Entry Form'!BB14</f>
        <v>0</v>
      </c>
      <c r="CC23" s="33">
        <f>CB23-CA23</f>
        <v>0</v>
      </c>
      <c r="CD23" s="156">
        <f>IF(CB23=0,AZ95,CB23+AZ95)</f>
        <v>0</v>
      </c>
      <c r="CE23" s="33">
        <f>'Budget Figures Entry Form'!L133</f>
        <v>0</v>
      </c>
      <c r="CF23" s="33">
        <v>0</v>
      </c>
      <c r="CG23" s="33">
        <v>0</v>
      </c>
      <c r="CH23" s="33">
        <f>IF(CF23=0,BD95,CF23+BD95)</f>
        <v>0</v>
      </c>
      <c r="CI23" s="53">
        <f>SUM(BK23,BO23,BW23,CA23,CE23)</f>
        <v>0</v>
      </c>
      <c r="CJ23" s="54" t="str">
        <f>IF(SUM(BL23,BP23,BX23,CB23,CF23)=0,"",SUM(BL23,BP23,BX23,CB23,CF23))</f>
        <v/>
      </c>
      <c r="CK23" s="54" t="str">
        <f>IF(ISERROR(CJ23-CI23),"",CJ23-CI23)</f>
        <v/>
      </c>
      <c r="CL23" s="156">
        <f t="shared" si="13"/>
        <v>0</v>
      </c>
      <c r="CM23" s="53"/>
    </row>
    <row r="24" spans="1:91" s="54" customFormat="1" x14ac:dyDescent="0.2">
      <c r="A24" s="268" t="s">
        <v>48</v>
      </c>
      <c r="B24" s="172"/>
      <c r="C24" s="57">
        <f>'Budget Figures Entry Form'!D24</f>
        <v>0</v>
      </c>
      <c r="D24" s="54">
        <f>'Financial Results Entry Form'!B15</f>
        <v>0</v>
      </c>
      <c r="E24" s="54">
        <f>D24-C24</f>
        <v>0</v>
      </c>
      <c r="F24" s="54">
        <f t="shared" si="10"/>
        <v>0</v>
      </c>
      <c r="G24" s="57">
        <f>'Budget Figures Entry Form'!D46</f>
        <v>0</v>
      </c>
      <c r="H24" s="300">
        <f>'Financial Results Entry Form'!C15</f>
        <v>0</v>
      </c>
      <c r="I24" s="54">
        <f>H24-G24</f>
        <v>0</v>
      </c>
      <c r="J24" s="54">
        <f>I24</f>
        <v>0</v>
      </c>
      <c r="K24" s="58">
        <f>'Budget Figures Entry Form'!D68</f>
        <v>0</v>
      </c>
      <c r="L24" s="49">
        <v>0</v>
      </c>
      <c r="M24" s="49">
        <v>0</v>
      </c>
      <c r="N24" s="49">
        <v>0</v>
      </c>
      <c r="O24" s="57">
        <v>0</v>
      </c>
      <c r="P24" s="33">
        <f>'Financial Results Entry Form'!E15</f>
        <v>0</v>
      </c>
      <c r="Q24" s="33">
        <v>0</v>
      </c>
      <c r="R24" s="59">
        <f>Q24</f>
        <v>0</v>
      </c>
      <c r="S24" s="50">
        <v>0</v>
      </c>
      <c r="T24" s="33">
        <f>'Financial Results Entry Form'!F15</f>
        <v>0</v>
      </c>
      <c r="U24" s="33">
        <f>T24-S24</f>
        <v>0</v>
      </c>
      <c r="V24" s="55">
        <f>U24</f>
        <v>0</v>
      </c>
      <c r="W24" s="50">
        <f>'Budget Figures Entry Form'!D134</f>
        <v>0</v>
      </c>
      <c r="X24" s="33">
        <v>0</v>
      </c>
      <c r="Y24" s="33">
        <v>0</v>
      </c>
      <c r="Z24" s="59">
        <f>Y24</f>
        <v>0</v>
      </c>
      <c r="AA24" s="50">
        <f t="shared" si="22"/>
        <v>0</v>
      </c>
      <c r="AB24" s="54">
        <f t="shared" si="22"/>
        <v>0</v>
      </c>
      <c r="AC24" s="54">
        <f>AB24-AA24</f>
        <v>0</v>
      </c>
      <c r="AD24" s="156">
        <f>AC24</f>
        <v>0</v>
      </c>
      <c r="AF24" s="268" t="s">
        <v>48</v>
      </c>
      <c r="AG24" s="57">
        <f>'Budget Figures Entry Form'!H24</f>
        <v>0</v>
      </c>
      <c r="AH24" s="33">
        <f>'Financial Results Entry Form'!Z15+AI4*AP24</f>
        <v>0</v>
      </c>
      <c r="AI24" s="54" t="str">
        <f>IF(AH24=0,"",AH24-AG24)</f>
        <v/>
      </c>
      <c r="AJ24" s="54">
        <f>IF(AH24=0,F96,AH24+F96)</f>
        <v>0</v>
      </c>
      <c r="AK24" s="50">
        <f>'Budget Figures Entry Form'!H46</f>
        <v>0</v>
      </c>
      <c r="AL24" s="33">
        <f>0+$AL$4*AP24</f>
        <v>0</v>
      </c>
      <c r="AM24" s="54" t="str">
        <f>IF(AL24=0,"",AL24-AK24)</f>
        <v/>
      </c>
      <c r="AN24" s="54">
        <f>IF(AL24=0,J96,AL24+J96)</f>
        <v>0</v>
      </c>
      <c r="AO24" s="90">
        <f>'Budget Figures Entry Form'!H68</f>
        <v>0</v>
      </c>
      <c r="AP24" s="91">
        <f>'Financial Results Entry Form'!AB16</f>
        <v>0</v>
      </c>
      <c r="AQ24" s="49">
        <v>0</v>
      </c>
      <c r="AR24" s="49">
        <v>0</v>
      </c>
      <c r="AS24" s="50">
        <f>'Budget Figures Entry Form'!H90</f>
        <v>0</v>
      </c>
      <c r="AT24" s="33">
        <f>'Financial Results Entry Form'!AC15</f>
        <v>0</v>
      </c>
      <c r="AU24" s="33">
        <v>0</v>
      </c>
      <c r="AV24" s="54">
        <f>IF(AT24=0,R96,AT24+R96)</f>
        <v>0</v>
      </c>
      <c r="AW24" s="50">
        <f>'Budget Figures Entry Form'!H112</f>
        <v>0</v>
      </c>
      <c r="AY24" s="33">
        <f>AX24-AW24</f>
        <v>0</v>
      </c>
      <c r="AZ24" s="156">
        <f>IF(AX24=0,V96,AX24+V96)</f>
        <v>0</v>
      </c>
      <c r="BA24" s="50">
        <f>'Budget Figures Entry Form'!H134</f>
        <v>0</v>
      </c>
      <c r="BB24" s="33">
        <v>0</v>
      </c>
      <c r="BC24" s="33">
        <v>0</v>
      </c>
      <c r="BD24" s="51">
        <f>IF(BB24=0,Z96,BB24+Z96)</f>
        <v>0</v>
      </c>
      <c r="BE24" s="50">
        <f>SUM(AG24,AK24,AS24,AW24,BA24)</f>
        <v>0</v>
      </c>
      <c r="BF24" s="54" t="str">
        <f>IF(SUM(AH24,AL24,AT24,AX24,BB24)=0,"",SUM(AH24,AL24,AT24,AX24,BB24))</f>
        <v/>
      </c>
      <c r="BG24" s="54" t="str">
        <f>IF(ISERROR(BF24-BE24),"",BF24-BE24)</f>
        <v/>
      </c>
      <c r="BH24" s="156">
        <f t="shared" si="12"/>
        <v>0</v>
      </c>
      <c r="BI24" s="53"/>
      <c r="BJ24" s="268" t="s">
        <v>48</v>
      </c>
      <c r="BK24" s="50">
        <f>'Budget Figures Entry Form'!L24</f>
        <v>0</v>
      </c>
      <c r="BL24" s="33">
        <f>'Financial Results Entry Form'!AX15+$BT24*$BM$4</f>
        <v>0</v>
      </c>
      <c r="BM24" s="54" t="str">
        <f>IF(BL24=0,"",BL24-BK24)</f>
        <v/>
      </c>
      <c r="BN24" s="156">
        <f>IF(BL24=0,AJ96,BL24+AJ96)</f>
        <v>0</v>
      </c>
      <c r="BO24" s="57">
        <f>'Budget Figures Entry Form'!L46</f>
        <v>0</v>
      </c>
      <c r="BP24" s="33">
        <f>'Financial Results Entry Form'!AY15+$BT24*$BM$4</f>
        <v>0</v>
      </c>
      <c r="BQ24" s="54" t="str">
        <f>IF(BP24=0,"",BP24-BO24)</f>
        <v/>
      </c>
      <c r="BR24" s="156">
        <f>IF(BP24=0,AN96,BP24+AN96)</f>
        <v>0</v>
      </c>
      <c r="BS24" s="58">
        <f>'Budget Figures Entry Form'!L68</f>
        <v>0</v>
      </c>
      <c r="BT24" s="49"/>
      <c r="BU24" s="49">
        <v>0</v>
      </c>
      <c r="BV24" s="49">
        <v>0</v>
      </c>
      <c r="BW24" s="57">
        <f>'Budget Figures Entry Form'!L90</f>
        <v>0</v>
      </c>
      <c r="BX24" s="33">
        <f>'Financial Results Entry Form'!BA15</f>
        <v>0</v>
      </c>
      <c r="BY24" s="33">
        <v>0</v>
      </c>
      <c r="BZ24" s="54">
        <f>IF(BX24=0,AV96,BX24+AV96)</f>
        <v>0</v>
      </c>
      <c r="CA24" s="50">
        <f>'Budget Figures Entry Form'!L112</f>
        <v>0</v>
      </c>
      <c r="CB24" s="33">
        <f>'Financial Results Entry Form'!BB15</f>
        <v>0</v>
      </c>
      <c r="CC24" s="33">
        <f>CB24-CA24</f>
        <v>0</v>
      </c>
      <c r="CD24" s="156">
        <f>IF(CB24=0,AZ96,CB24+AZ96)</f>
        <v>0</v>
      </c>
      <c r="CE24" s="33">
        <f>'Budget Figures Entry Form'!L134</f>
        <v>0</v>
      </c>
      <c r="CF24" s="33">
        <v>0</v>
      </c>
      <c r="CG24" s="33">
        <v>0</v>
      </c>
      <c r="CH24" s="51">
        <f>IF(CF24=0,BD96,CF24+BD96)</f>
        <v>0</v>
      </c>
      <c r="CI24" s="50">
        <f>SUM(BK24,BO24,BW24,CA24,CE24)</f>
        <v>0</v>
      </c>
      <c r="CJ24" s="54" t="str">
        <f>IF(SUM(BL24,BP24,BX24,CB24,CF24)=0,"",SUM(BL24,BP24,BX24,CB24,CF24))</f>
        <v/>
      </c>
      <c r="CK24" s="54" t="str">
        <f>IF(ISERROR(CJ24-CI24),"",CJ24-CI24)</f>
        <v/>
      </c>
      <c r="CL24" s="156">
        <f t="shared" si="13"/>
        <v>0</v>
      </c>
      <c r="CM24" s="53"/>
    </row>
    <row r="25" spans="1:91" s="78" customFormat="1" ht="13.5" thickBot="1" x14ac:dyDescent="0.25">
      <c r="A25" s="195" t="s">
        <v>6</v>
      </c>
      <c r="B25" s="170"/>
      <c r="C25" s="309">
        <f>IF(ISERROR((C15-SUM(C21,C22,C23,C24))),"",C15-SUM(C21,C22,C23,C24))</f>
        <v>0</v>
      </c>
      <c r="D25" s="100">
        <f>IF(ISERROR((D15-SUM(D21,D22,D23,D24))),"",D15-SUM(D21,D22,D23,D24))</f>
        <v>0</v>
      </c>
      <c r="E25" s="100">
        <f>D25-C25</f>
        <v>0</v>
      </c>
      <c r="F25" s="100">
        <f t="shared" si="10"/>
        <v>0</v>
      </c>
      <c r="G25" s="100">
        <f>IF(ISERROR((G15-SUM(G21,G22,G23,G24))),"",G15-SUM(G21,G22,G23,G24))</f>
        <v>0</v>
      </c>
      <c r="H25" s="100" t="str">
        <f>IF(ISERROR((H15-SUM(H21,H22,H23,H24))),"",H15-SUM(H21,H22,H23,H24))</f>
        <v/>
      </c>
      <c r="I25" s="100" t="e">
        <f>H25-G25</f>
        <v>#VALUE!</v>
      </c>
      <c r="J25" s="100" t="e">
        <f>I25</f>
        <v>#VALUE!</v>
      </c>
      <c r="K25" s="101">
        <f>'Budget Figures Entry Form'!D69</f>
        <v>0</v>
      </c>
      <c r="L25" s="102">
        <f>IF(ISERROR((L15-SUM(L21,L22,L23,L24))),"",L15-SUM(L21,L22,L23,L24))</f>
        <v>0</v>
      </c>
      <c r="M25" s="102">
        <f>L25-K25</f>
        <v>0</v>
      </c>
      <c r="N25" s="102">
        <f>M25</f>
        <v>0</v>
      </c>
      <c r="O25" s="99">
        <f>IF(ISERROR((O15-SUM(O21,O22,O23,O24))),"",O15-SUM(O21,O22,O23,O24))</f>
        <v>-31754.739658076636</v>
      </c>
      <c r="P25" s="100" t="str">
        <f>IF(ISERROR((P15-SUM(P21,P22,P23,P24))),"",P15-SUM(P21,P22,P23,P24))</f>
        <v/>
      </c>
      <c r="Q25" s="100" t="e">
        <f>P25-O25</f>
        <v>#VALUE!</v>
      </c>
      <c r="R25" s="103" t="str">
        <f t="shared" ref="R25:AB25" si="23">IF(ISERROR((R15-SUM(R21,R22,R23,R24))),"",R15-SUM(R21,R22,R23,R24))</f>
        <v/>
      </c>
      <c r="S25" s="99">
        <f t="shared" si="23"/>
        <v>73650.995395409322</v>
      </c>
      <c r="T25" s="100" t="str">
        <f t="shared" si="23"/>
        <v/>
      </c>
      <c r="U25" s="100" t="str">
        <f t="shared" si="23"/>
        <v/>
      </c>
      <c r="V25" s="103" t="str">
        <f t="shared" si="23"/>
        <v/>
      </c>
      <c r="W25" s="99">
        <f>'Budget Figures Entry Form'!D135</f>
        <v>0</v>
      </c>
      <c r="X25" s="100">
        <f t="shared" si="23"/>
        <v>0</v>
      </c>
      <c r="Y25" s="100">
        <f t="shared" si="23"/>
        <v>0</v>
      </c>
      <c r="Z25" s="103" t="str">
        <f t="shared" si="23"/>
        <v/>
      </c>
      <c r="AA25" s="99">
        <f t="shared" si="23"/>
        <v>41896.255737332656</v>
      </c>
      <c r="AB25" s="100" t="str">
        <f t="shared" si="23"/>
        <v/>
      </c>
      <c r="AC25" s="100" t="e">
        <f>AB25-AA25</f>
        <v>#VALUE!</v>
      </c>
      <c r="AD25" s="103" t="e">
        <f>AC25</f>
        <v>#VALUE!</v>
      </c>
      <c r="AE25" s="117"/>
      <c r="AF25" s="185" t="s">
        <v>6</v>
      </c>
      <c r="AG25" s="309">
        <f>IF(ISERROR((AG15-SUM(AG21,AG22,AG23,AG24))),"",AG15-SUM(AG21,AG22,AG23,AG24))</f>
        <v>0</v>
      </c>
      <c r="AH25" s="154" t="str">
        <f>IF(ISERROR((AH15-SUM(AH21,AH22,AH23,AH24))),"",AH15-SUM(AH21,AH22,AH23,AH24))</f>
        <v/>
      </c>
      <c r="AI25" s="100" t="str">
        <f>IF(ISERROR(AH25-AG25),"",AH25-AG25)</f>
        <v/>
      </c>
      <c r="AJ25" s="100">
        <f>IF(ISERROR(AH25+F97),F97,AH25+F97)</f>
        <v>0</v>
      </c>
      <c r="AK25" s="309">
        <f>IF(ISERROR((AK15-SUM(AK21,AK22,AK23,AK24))),"",AK15-SUM(AK21,AK22,AK23,AK24))</f>
        <v>0</v>
      </c>
      <c r="AL25" s="100" t="str">
        <f>IF(ISERROR((AL15-SUM(AL21,AL22,AL23,AL24))),"",AL15-SUM(AL21,AL22,AL23,AL24))</f>
        <v/>
      </c>
      <c r="AM25" s="100" t="str">
        <f>IF(ISERROR(AL25-AK25),"",AL25-AK25)</f>
        <v/>
      </c>
      <c r="AN25" s="100" t="e">
        <f>IF(ISERROR(AL25+J97),J97,AL25+J97)</f>
        <v>#VALUE!</v>
      </c>
      <c r="AO25" s="101">
        <f>'Budget Figures Entry Form'!H69</f>
        <v>0</v>
      </c>
      <c r="AP25" s="102" t="str">
        <f>IF(AP15-SUM(AP21,AP22,AP23,AP24)=0,"",AP15-SUM(AP21,AP22,AP23,AP24))</f>
        <v/>
      </c>
      <c r="AQ25" s="102" t="str">
        <f>IF(ISERROR(AP25-AO25),"",AP25-AO25)</f>
        <v/>
      </c>
      <c r="AR25" s="102">
        <f>IF(ISERROR(AP25+N97),N97,AP25+N97)</f>
        <v>0</v>
      </c>
      <c r="AS25" s="99">
        <f>'Budget Figures Entry Form'!H91</f>
        <v>1185</v>
      </c>
      <c r="AT25" s="100" t="str">
        <f>IF(ISERROR((AT15-SUM(AT21,AT22,AT23,AT24))),"",AT15-SUM(AT21,AT22,AT23,AT24))</f>
        <v/>
      </c>
      <c r="AU25" s="100" t="str">
        <f>IF(ISERROR(AT25-AS25),"",AT25-AS25)</f>
        <v/>
      </c>
      <c r="AV25" s="100" t="str">
        <f t="shared" ref="AV25:BF25" si="24">IF(ISERROR((AV15-SUM(AV21,AV22,AV23,AV24))),"",AV15-SUM(AV21,AV22,AV23,AV24))</f>
        <v/>
      </c>
      <c r="AW25" s="99">
        <f>'Budget Figures Entry Form'!H113</f>
        <v>0</v>
      </c>
      <c r="AX25" s="100" t="str">
        <f t="shared" si="24"/>
        <v/>
      </c>
      <c r="AY25" s="100" t="str">
        <f t="shared" si="24"/>
        <v/>
      </c>
      <c r="AZ25" s="103" t="str">
        <f t="shared" si="24"/>
        <v/>
      </c>
      <c r="BA25" s="99">
        <f>'Budget Figures Entry Form'!H135</f>
        <v>0</v>
      </c>
      <c r="BB25" s="100">
        <f t="shared" si="24"/>
        <v>0</v>
      </c>
      <c r="BC25" s="100">
        <f t="shared" si="24"/>
        <v>0</v>
      </c>
      <c r="BD25" s="100" t="str">
        <f t="shared" si="24"/>
        <v/>
      </c>
      <c r="BE25" s="99" t="str">
        <f t="shared" si="24"/>
        <v/>
      </c>
      <c r="BF25" s="100" t="str">
        <f t="shared" si="24"/>
        <v/>
      </c>
      <c r="BG25" s="100" t="str">
        <f>IF(ISERROR(BF25-BE25),"",BF25-BE25)</f>
        <v/>
      </c>
      <c r="BH25" s="103" t="e">
        <f t="shared" si="12"/>
        <v>#VALUE!</v>
      </c>
      <c r="BI25" s="77"/>
      <c r="BJ25" s="185" t="s">
        <v>6</v>
      </c>
      <c r="BK25" s="309">
        <f>IF(ISERROR((BK15-SUM(BK21,BK22,BK23,BK24))),"",BK15-SUM(BK21,BK22,BK23,BK24))</f>
        <v>0</v>
      </c>
      <c r="BL25" s="154" t="str">
        <f>IF(ISERROR((BL15-SUM(BL21,BL22,BL23,BL24))),"",BL15-SUM(BL21,BL22,BL23,BL24))</f>
        <v/>
      </c>
      <c r="BM25" s="100" t="str">
        <f>IF(ISERROR(BL25-BK25),"",BL25-BK25)</f>
        <v/>
      </c>
      <c r="BN25" s="100">
        <f>IF(ISERROR(BL25+AJ97),AJ97,BL25+AJ97)</f>
        <v>0</v>
      </c>
      <c r="BO25" s="309">
        <f>IF(ISERROR((BO15-SUM(BO21,BO22,BO23,BO24))),"",BO15-SUM(BO21,BO22,BO23,BO24))</f>
        <v>0</v>
      </c>
      <c r="BP25" s="100" t="str">
        <f>IF(ISERROR((BP15-SUM(BP21,BP22,BP23,BP24))),"",BP15-SUM(BP21,BP22,BP23,BP24))</f>
        <v/>
      </c>
      <c r="BQ25" s="100" t="str">
        <f>IF(ISERROR(BP25-BO25),"",BP25-BO25)</f>
        <v/>
      </c>
      <c r="BR25" s="100" t="e">
        <f>IF(ISERROR(BP25+AN97),AN97,BP25+AN97)</f>
        <v>#VALUE!</v>
      </c>
      <c r="BS25" s="252">
        <f>'Budget Figures Entry Form'!L69</f>
        <v>0</v>
      </c>
      <c r="BT25" s="102" t="str">
        <f>IF(BT15-SUM(BT21,BT22,BT23,BT24)=0,"",BT15-SUM(BT21,BT22,BT23,BT24))</f>
        <v/>
      </c>
      <c r="BU25" s="102" t="str">
        <f>IF(ISERROR(BT25-BS25),"",BT25-BS25)</f>
        <v/>
      </c>
      <c r="BV25" s="102">
        <f>IF(ISERROR(BT25+AR97),AR97,BT25+AR97)</f>
        <v>0</v>
      </c>
      <c r="BW25" s="275">
        <f>'Budget Figures Entry Form'!L91</f>
        <v>1095</v>
      </c>
      <c r="BX25" s="100" t="str">
        <f>IF(ISERROR((BX15-SUM(BX21,BX22,BX23,BX24))),"",BX15-SUM(BX21,BX22,BX23,BX24))</f>
        <v/>
      </c>
      <c r="BY25" s="100" t="str">
        <f>IF(ISERROR(BX25-BW25),"",BX25-BW25)</f>
        <v/>
      </c>
      <c r="BZ25" s="100" t="str">
        <f t="shared" ref="BZ25:CJ25" si="25">IF(ISERROR((BZ15-SUM(BZ21,BZ22,BZ23,BZ24))),"",BZ15-SUM(BZ21,BZ22,BZ23,BZ24))</f>
        <v/>
      </c>
      <c r="CA25" s="275">
        <f>'Budget Figures Entry Form'!L113</f>
        <v>0</v>
      </c>
      <c r="CB25" s="100" t="str">
        <f t="shared" si="25"/>
        <v/>
      </c>
      <c r="CC25" s="100" t="str">
        <f t="shared" si="25"/>
        <v/>
      </c>
      <c r="CD25" s="103" t="str">
        <f t="shared" si="25"/>
        <v/>
      </c>
      <c r="CE25" s="309">
        <f>'Budget Figures Entry Form'!L135</f>
        <v>0</v>
      </c>
      <c r="CF25" s="100">
        <f t="shared" si="25"/>
        <v>0</v>
      </c>
      <c r="CG25" s="100">
        <f t="shared" si="25"/>
        <v>0</v>
      </c>
      <c r="CH25" s="100" t="str">
        <f t="shared" si="25"/>
        <v/>
      </c>
      <c r="CI25" s="99" t="str">
        <f t="shared" si="25"/>
        <v/>
      </c>
      <c r="CJ25" s="100" t="str">
        <f t="shared" si="25"/>
        <v/>
      </c>
      <c r="CK25" s="100" t="str">
        <f>IF(ISERROR(CJ25-CI25),"",CJ25-CI25)</f>
        <v/>
      </c>
      <c r="CL25" s="103" t="e">
        <f t="shared" si="13"/>
        <v>#VALUE!</v>
      </c>
      <c r="CM25" s="77"/>
    </row>
    <row r="26" spans="1:91" ht="13.5" thickTop="1" x14ac:dyDescent="0.2">
      <c r="A26" s="194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F26" s="184"/>
      <c r="BA26" s="364"/>
      <c r="BJ26" s="184"/>
    </row>
    <row r="27" spans="1:91" x14ac:dyDescent="0.2">
      <c r="A27" s="194"/>
      <c r="C27" s="23"/>
      <c r="D27" s="23"/>
      <c r="E27" s="23"/>
      <c r="F27" s="23"/>
      <c r="G27" s="60"/>
      <c r="H27" s="23"/>
      <c r="I27" s="23"/>
      <c r="J27" s="54"/>
      <c r="K27" s="23"/>
      <c r="L27" s="23"/>
      <c r="M27" s="23"/>
      <c r="N27" s="23"/>
      <c r="O27" s="23"/>
      <c r="P27" s="23"/>
      <c r="Q27" s="23"/>
      <c r="R27" s="23"/>
      <c r="AF27" s="184"/>
      <c r="BJ27" s="184"/>
    </row>
    <row r="28" spans="1:91" x14ac:dyDescent="0.2">
      <c r="A28" s="194"/>
      <c r="C28" s="475" t="s">
        <v>87</v>
      </c>
      <c r="D28" s="475"/>
      <c r="E28" s="141">
        <f>'Corp Expense'!C5</f>
        <v>0.5</v>
      </c>
      <c r="F28" s="475" t="s">
        <v>88</v>
      </c>
      <c r="G28" s="475"/>
      <c r="H28" s="141">
        <f>'Corp Expense'!D5</f>
        <v>0.5</v>
      </c>
      <c r="I28" s="20" t="str">
        <f>IF(E28+H28&lt;&gt;1,"Adjust your Allocations to Equal 1", "")</f>
        <v/>
      </c>
      <c r="J28" s="23"/>
      <c r="K28" s="23"/>
      <c r="L28" s="23"/>
      <c r="M28" s="23"/>
      <c r="N28" s="23"/>
      <c r="O28" s="23"/>
      <c r="P28" s="23"/>
      <c r="Q28" s="23"/>
      <c r="R28" s="23"/>
      <c r="AF28" s="184"/>
      <c r="AG28" s="475" t="s">
        <v>87</v>
      </c>
      <c r="AH28" s="475"/>
      <c r="AI28" s="20">
        <f>'Corp Expense'!C9</f>
        <v>0.5</v>
      </c>
      <c r="AJ28" s="475" t="s">
        <v>88</v>
      </c>
      <c r="AK28" s="475"/>
      <c r="AL28" s="20">
        <f>'Corp Expense'!D9</f>
        <v>0.5</v>
      </c>
      <c r="AM28" s="20" t="str">
        <f>IF(AI28+AL28&lt;&gt;1,"Adjust your Allocations to Equal 1", "")</f>
        <v/>
      </c>
      <c r="BJ28" s="184"/>
      <c r="BK28" s="475" t="s">
        <v>87</v>
      </c>
      <c r="BL28" s="475"/>
      <c r="BM28" s="20">
        <f>'Corp Expense'!C13</f>
        <v>0.5</v>
      </c>
      <c r="BN28" s="475" t="s">
        <v>88</v>
      </c>
      <c r="BO28" s="475"/>
      <c r="BP28" s="20">
        <f>'Corp Expense'!D13</f>
        <v>0.5</v>
      </c>
      <c r="BQ28" s="20" t="str">
        <f>IF(BM28+BP28&lt;&gt;1,"Adjust your Allocations to Equal 1", "")</f>
        <v/>
      </c>
    </row>
    <row r="29" spans="1:91" x14ac:dyDescent="0.2">
      <c r="A29" s="194"/>
      <c r="C29" s="476" t="s">
        <v>14</v>
      </c>
      <c r="D29" s="477"/>
      <c r="E29" s="477"/>
      <c r="F29" s="477"/>
      <c r="G29" s="477"/>
      <c r="H29" s="477"/>
      <c r="I29" s="477"/>
      <c r="J29" s="477"/>
      <c r="K29" s="477"/>
      <c r="L29" s="477"/>
      <c r="M29" s="477"/>
      <c r="N29" s="477"/>
      <c r="O29" s="477"/>
      <c r="P29" s="477"/>
      <c r="Q29" s="477"/>
      <c r="R29" s="477"/>
      <c r="S29" s="477"/>
      <c r="T29" s="477"/>
      <c r="U29" s="477"/>
      <c r="V29" s="477"/>
      <c r="W29" s="477"/>
      <c r="X29" s="477"/>
      <c r="Y29" s="477"/>
      <c r="Z29" s="477"/>
      <c r="AA29" s="477"/>
      <c r="AB29" s="477"/>
      <c r="AC29" s="477"/>
      <c r="AD29" s="478"/>
      <c r="AE29" s="114"/>
      <c r="AF29" s="184"/>
      <c r="AG29" s="476" t="s">
        <v>17</v>
      </c>
      <c r="AH29" s="477"/>
      <c r="AI29" s="477"/>
      <c r="AJ29" s="477"/>
      <c r="AK29" s="477"/>
      <c r="AL29" s="477"/>
      <c r="AM29" s="477"/>
      <c r="AN29" s="477"/>
      <c r="AO29" s="477"/>
      <c r="AP29" s="477"/>
      <c r="AQ29" s="477"/>
      <c r="AR29" s="477"/>
      <c r="AS29" s="477"/>
      <c r="AT29" s="477"/>
      <c r="AU29" s="477"/>
      <c r="AV29" s="477"/>
      <c r="AW29" s="477"/>
      <c r="AX29" s="477"/>
      <c r="AY29" s="477"/>
      <c r="AZ29" s="477"/>
      <c r="BA29" s="477"/>
      <c r="BB29" s="477"/>
      <c r="BC29" s="477"/>
      <c r="BD29" s="477"/>
      <c r="BE29" s="477"/>
      <c r="BF29" s="477"/>
      <c r="BG29" s="477"/>
      <c r="BH29" s="478"/>
      <c r="BI29" s="223"/>
      <c r="BJ29" s="184"/>
      <c r="BK29" s="476" t="s">
        <v>21</v>
      </c>
      <c r="BL29" s="477"/>
      <c r="BM29" s="477"/>
      <c r="BN29" s="477"/>
      <c r="BO29" s="477"/>
      <c r="BP29" s="477"/>
      <c r="BQ29" s="477"/>
      <c r="BR29" s="477"/>
      <c r="BS29" s="477"/>
      <c r="BT29" s="477"/>
      <c r="BU29" s="477"/>
      <c r="BV29" s="477"/>
      <c r="BW29" s="477"/>
      <c r="BX29" s="477"/>
      <c r="BY29" s="477"/>
      <c r="BZ29" s="477"/>
      <c r="CA29" s="477"/>
      <c r="CB29" s="477"/>
      <c r="CC29" s="477"/>
      <c r="CD29" s="477"/>
      <c r="CE29" s="477"/>
      <c r="CF29" s="477"/>
      <c r="CG29" s="477"/>
      <c r="CH29" s="477"/>
      <c r="CI29" s="477"/>
      <c r="CJ29" s="477"/>
      <c r="CK29" s="477"/>
      <c r="CL29" s="478"/>
      <c r="CM29" s="27"/>
    </row>
    <row r="30" spans="1:91" x14ac:dyDescent="0.2">
      <c r="A30" s="194"/>
      <c r="C30" s="484" t="s">
        <v>81</v>
      </c>
      <c r="D30" s="479"/>
      <c r="E30" s="479"/>
      <c r="F30" s="480"/>
      <c r="G30" s="479" t="s">
        <v>82</v>
      </c>
      <c r="H30" s="479"/>
      <c r="I30" s="479"/>
      <c r="J30" s="480"/>
      <c r="K30" s="479" t="s">
        <v>34</v>
      </c>
      <c r="L30" s="479"/>
      <c r="M30" s="479"/>
      <c r="N30" s="480"/>
      <c r="O30" s="479" t="s">
        <v>83</v>
      </c>
      <c r="P30" s="479"/>
      <c r="Q30" s="479"/>
      <c r="R30" s="480"/>
      <c r="S30" s="479" t="s">
        <v>84</v>
      </c>
      <c r="T30" s="479"/>
      <c r="U30" s="479"/>
      <c r="V30" s="480"/>
      <c r="W30" s="481" t="s">
        <v>30</v>
      </c>
      <c r="X30" s="481"/>
      <c r="Y30" s="481"/>
      <c r="Z30" s="482"/>
      <c r="AA30" s="483" t="s">
        <v>10</v>
      </c>
      <c r="AB30" s="483"/>
      <c r="AC30" s="483"/>
      <c r="AD30" s="483"/>
      <c r="AE30" s="119"/>
      <c r="AF30" s="184"/>
      <c r="AG30" s="484" t="s">
        <v>81</v>
      </c>
      <c r="AH30" s="479"/>
      <c r="AI30" s="479"/>
      <c r="AJ30" s="480"/>
      <c r="AK30" s="479" t="s">
        <v>82</v>
      </c>
      <c r="AL30" s="479"/>
      <c r="AM30" s="479"/>
      <c r="AN30" s="480"/>
      <c r="AO30" s="479" t="s">
        <v>34</v>
      </c>
      <c r="AP30" s="479"/>
      <c r="AQ30" s="479"/>
      <c r="AR30" s="480"/>
      <c r="AS30" s="479" t="s">
        <v>83</v>
      </c>
      <c r="AT30" s="479"/>
      <c r="AU30" s="479"/>
      <c r="AV30" s="480"/>
      <c r="AW30" s="479" t="s">
        <v>84</v>
      </c>
      <c r="AX30" s="479"/>
      <c r="AY30" s="479"/>
      <c r="AZ30" s="480"/>
      <c r="BA30" s="481" t="s">
        <v>30</v>
      </c>
      <c r="BB30" s="481"/>
      <c r="BC30" s="481"/>
      <c r="BD30" s="482"/>
      <c r="BE30" s="483" t="s">
        <v>10</v>
      </c>
      <c r="BF30" s="483"/>
      <c r="BG30" s="483"/>
      <c r="BH30" s="483"/>
      <c r="BI30" s="236"/>
      <c r="BJ30" s="184"/>
      <c r="BK30" s="484" t="s">
        <v>81</v>
      </c>
      <c r="BL30" s="479"/>
      <c r="BM30" s="479"/>
      <c r="BN30" s="480"/>
      <c r="BO30" s="479" t="s">
        <v>82</v>
      </c>
      <c r="BP30" s="479"/>
      <c r="BQ30" s="479"/>
      <c r="BR30" s="480"/>
      <c r="BS30" s="479" t="s">
        <v>34</v>
      </c>
      <c r="BT30" s="479"/>
      <c r="BU30" s="479"/>
      <c r="BV30" s="480"/>
      <c r="BW30" s="479" t="s">
        <v>83</v>
      </c>
      <c r="BX30" s="479"/>
      <c r="BY30" s="479"/>
      <c r="BZ30" s="480"/>
      <c r="CA30" s="479" t="s">
        <v>84</v>
      </c>
      <c r="CB30" s="479"/>
      <c r="CC30" s="479"/>
      <c r="CD30" s="480"/>
      <c r="CE30" s="481" t="s">
        <v>30</v>
      </c>
      <c r="CF30" s="481"/>
      <c r="CG30" s="481"/>
      <c r="CH30" s="482"/>
      <c r="CI30" s="483" t="s">
        <v>10</v>
      </c>
      <c r="CJ30" s="483"/>
      <c r="CK30" s="483"/>
      <c r="CL30" s="483"/>
      <c r="CM30" s="27"/>
    </row>
    <row r="31" spans="1:91" s="74" customFormat="1" ht="15.75" x14ac:dyDescent="0.25">
      <c r="A31" s="194"/>
      <c r="B31" s="126"/>
      <c r="C31" s="105" t="s">
        <v>11</v>
      </c>
      <c r="D31" s="106" t="s">
        <v>12</v>
      </c>
      <c r="E31" s="107" t="s">
        <v>32</v>
      </c>
      <c r="F31" s="106" t="s">
        <v>33</v>
      </c>
      <c r="G31" s="105" t="s">
        <v>11</v>
      </c>
      <c r="H31" s="106" t="s">
        <v>12</v>
      </c>
      <c r="I31" s="107" t="s">
        <v>32</v>
      </c>
      <c r="J31" s="106" t="s">
        <v>33</v>
      </c>
      <c r="K31" s="108" t="s">
        <v>11</v>
      </c>
      <c r="L31" s="109" t="s">
        <v>12</v>
      </c>
      <c r="M31" s="110" t="s">
        <v>32</v>
      </c>
      <c r="N31" s="109" t="s">
        <v>33</v>
      </c>
      <c r="O31" s="105" t="s">
        <v>11</v>
      </c>
      <c r="P31" s="106" t="s">
        <v>12</v>
      </c>
      <c r="Q31" s="107" t="s">
        <v>32</v>
      </c>
      <c r="R31" s="106" t="s">
        <v>33</v>
      </c>
      <c r="S31" s="105" t="s">
        <v>11</v>
      </c>
      <c r="T31" s="106" t="s">
        <v>12</v>
      </c>
      <c r="U31" s="107" t="s">
        <v>32</v>
      </c>
      <c r="V31" s="106" t="s">
        <v>33</v>
      </c>
      <c r="W31" s="105" t="s">
        <v>11</v>
      </c>
      <c r="X31" s="106" t="s">
        <v>12</v>
      </c>
      <c r="Y31" s="107" t="s">
        <v>32</v>
      </c>
      <c r="Z31" s="106" t="s">
        <v>33</v>
      </c>
      <c r="AA31" s="238" t="s">
        <v>11</v>
      </c>
      <c r="AB31" s="239" t="s">
        <v>12</v>
      </c>
      <c r="AC31" s="240" t="s">
        <v>32</v>
      </c>
      <c r="AD31" s="324" t="s">
        <v>33</v>
      </c>
      <c r="AE31" s="120"/>
      <c r="AF31" s="184"/>
      <c r="AG31" s="105" t="s">
        <v>11</v>
      </c>
      <c r="AH31" s="106" t="s">
        <v>12</v>
      </c>
      <c r="AI31" s="107" t="s">
        <v>32</v>
      </c>
      <c r="AJ31" s="106" t="s">
        <v>33</v>
      </c>
      <c r="AK31" s="105" t="s">
        <v>11</v>
      </c>
      <c r="AL31" s="106" t="s">
        <v>12</v>
      </c>
      <c r="AM31" s="107" t="s">
        <v>32</v>
      </c>
      <c r="AN31" s="106" t="s">
        <v>33</v>
      </c>
      <c r="AO31" s="108" t="s">
        <v>11</v>
      </c>
      <c r="AP31" s="109" t="s">
        <v>12</v>
      </c>
      <c r="AQ31" s="110" t="s">
        <v>32</v>
      </c>
      <c r="AR31" s="109" t="s">
        <v>33</v>
      </c>
      <c r="AS31" s="105" t="s">
        <v>11</v>
      </c>
      <c r="AT31" s="106" t="s">
        <v>12</v>
      </c>
      <c r="AU31" s="107" t="s">
        <v>32</v>
      </c>
      <c r="AV31" s="106" t="s">
        <v>33</v>
      </c>
      <c r="AW31" s="105" t="s">
        <v>11</v>
      </c>
      <c r="AX31" s="106" t="s">
        <v>12</v>
      </c>
      <c r="AY31" s="107" t="s">
        <v>32</v>
      </c>
      <c r="AZ31" s="106" t="s">
        <v>33</v>
      </c>
      <c r="BA31" s="105" t="s">
        <v>11</v>
      </c>
      <c r="BB31" s="106" t="s">
        <v>12</v>
      </c>
      <c r="BC31" s="107" t="s">
        <v>32</v>
      </c>
      <c r="BD31" s="106" t="s">
        <v>33</v>
      </c>
      <c r="BE31" s="105" t="s">
        <v>11</v>
      </c>
      <c r="BF31" s="106" t="s">
        <v>12</v>
      </c>
      <c r="BG31" s="107" t="s">
        <v>32</v>
      </c>
      <c r="BH31" s="183" t="s">
        <v>33</v>
      </c>
      <c r="BI31" s="221"/>
      <c r="BJ31" s="184"/>
      <c r="BK31" s="105" t="s">
        <v>11</v>
      </c>
      <c r="BL31" s="151" t="s">
        <v>12</v>
      </c>
      <c r="BM31" s="107" t="s">
        <v>32</v>
      </c>
      <c r="BN31" s="183" t="s">
        <v>33</v>
      </c>
      <c r="BO31" s="105" t="s">
        <v>11</v>
      </c>
      <c r="BP31" s="106" t="s">
        <v>12</v>
      </c>
      <c r="BQ31" s="107" t="s">
        <v>32</v>
      </c>
      <c r="BR31" s="106" t="s">
        <v>33</v>
      </c>
      <c r="BS31" s="105" t="s">
        <v>11</v>
      </c>
      <c r="BT31" s="106" t="s">
        <v>12</v>
      </c>
      <c r="BU31" s="107" t="s">
        <v>32</v>
      </c>
      <c r="BV31" s="106" t="s">
        <v>33</v>
      </c>
      <c r="BW31" s="105" t="s">
        <v>11</v>
      </c>
      <c r="BX31" s="106" t="s">
        <v>12</v>
      </c>
      <c r="BY31" s="107" t="s">
        <v>32</v>
      </c>
      <c r="BZ31" s="106" t="s">
        <v>33</v>
      </c>
      <c r="CA31" s="105" t="s">
        <v>11</v>
      </c>
      <c r="CB31" s="106" t="s">
        <v>12</v>
      </c>
      <c r="CC31" s="107" t="s">
        <v>32</v>
      </c>
      <c r="CD31" s="106" t="s">
        <v>33</v>
      </c>
      <c r="CE31" s="105" t="s">
        <v>11</v>
      </c>
      <c r="CF31" s="106" t="s">
        <v>12</v>
      </c>
      <c r="CG31" s="107" t="s">
        <v>32</v>
      </c>
      <c r="CH31" s="106" t="s">
        <v>33</v>
      </c>
      <c r="CI31" s="105" t="s">
        <v>11</v>
      </c>
      <c r="CJ31" s="106" t="s">
        <v>12</v>
      </c>
      <c r="CK31" s="107" t="s">
        <v>32</v>
      </c>
      <c r="CL31" s="183" t="s">
        <v>33</v>
      </c>
      <c r="CM31" s="244"/>
    </row>
    <row r="32" spans="1:91" x14ac:dyDescent="0.2">
      <c r="A32" s="195" t="s">
        <v>3</v>
      </c>
      <c r="B32" s="158"/>
      <c r="C32" s="79">
        <f>'Budget Figures Entry Form'!E8</f>
        <v>0</v>
      </c>
      <c r="D32" s="78">
        <f>'Financial Results Entry Form'!H6</f>
        <v>0</v>
      </c>
      <c r="E32" s="78" t="str">
        <f>IF(D32=0,"",D32-C32)</f>
        <v/>
      </c>
      <c r="F32" s="78">
        <f>IF(D32=0,F8,E32+F8)</f>
        <v>0</v>
      </c>
      <c r="G32" s="79">
        <f>'Budget Figures Entry Form'!E30</f>
        <v>0</v>
      </c>
      <c r="H32" s="78">
        <f>'Financial Results Entry Form'!I6</f>
        <v>0</v>
      </c>
      <c r="I32" s="78" t="str">
        <f>IF(H32=0,"",H32-G32)</f>
        <v/>
      </c>
      <c r="J32" s="78">
        <f>IF(H32=0,J8,I32+J8)</f>
        <v>0</v>
      </c>
      <c r="K32" s="80">
        <f>'Budget Figures Entry Form'!E52</f>
        <v>0</v>
      </c>
      <c r="L32" s="81">
        <v>0</v>
      </c>
      <c r="M32" s="81">
        <v>0</v>
      </c>
      <c r="N32" s="81">
        <v>0</v>
      </c>
      <c r="O32" s="79">
        <f>'Budget Figures Entry Form'!E74</f>
        <v>0</v>
      </c>
      <c r="P32" s="78">
        <f>'Financial Results Entry Form'!K6</f>
        <v>0</v>
      </c>
      <c r="Q32" s="78" t="str">
        <f>IF(P32=0,"",P32-O32)</f>
        <v/>
      </c>
      <c r="R32" s="179">
        <f>IF(P32=0,R8,Q32+R8)</f>
        <v>-541010.65573770483</v>
      </c>
      <c r="S32" s="79">
        <f>'Budget Figures Entry Form'!E96</f>
        <v>0</v>
      </c>
      <c r="T32" s="78">
        <f>'Financial Results Entry Form'!L6</f>
        <v>0</v>
      </c>
      <c r="U32" s="78" t="str">
        <f>IF(T32=0,"",T32-S32)</f>
        <v/>
      </c>
      <c r="V32" s="179">
        <f>IF(T32=0,V8,U32+V8)</f>
        <v>-275391.94826175406</v>
      </c>
      <c r="W32" s="77">
        <f>'Budget Figures Entry Form'!E118</f>
        <v>0</v>
      </c>
      <c r="X32" s="78">
        <f>'Financial Results Entry Form'!M6</f>
        <v>0</v>
      </c>
      <c r="Y32" s="78" t="str">
        <f>IF(X32=0,"",X32-W32)</f>
        <v/>
      </c>
      <c r="Z32" s="179">
        <f>IF(X32=0,Z8,Y32+Z8)</f>
        <v>0</v>
      </c>
      <c r="AA32" s="37">
        <f>SUM(C32,G32,K32,O32,S32,W32)</f>
        <v>0</v>
      </c>
      <c r="AB32" s="38" t="str">
        <f>IF(SUM(D32,H32,P32,T32,X32)=0,"",SUM(D32,H32,P32,T32,X32))</f>
        <v/>
      </c>
      <c r="AC32" s="38" t="str">
        <f>IF(ISERROR(AB32-AA32),"",AB32-AA32)</f>
        <v/>
      </c>
      <c r="AD32" s="331">
        <f>SUM(AD8,AC32)</f>
        <v>-816402.60399945895</v>
      </c>
      <c r="AE32" s="54"/>
      <c r="AF32" s="185" t="s">
        <v>3</v>
      </c>
      <c r="AG32" s="79">
        <f>'Budget Figures Entry Form'!I8</f>
        <v>0</v>
      </c>
      <c r="AH32" s="137">
        <f>'Financial Results Entry Form'!AF6</f>
        <v>0</v>
      </c>
      <c r="AI32" s="78" t="str">
        <f>IF(AH32=0,"",AH32-AG32)</f>
        <v/>
      </c>
      <c r="AJ32" s="78">
        <f>IF(AH32=0,AJ8,AI32+AJ8)</f>
        <v>0</v>
      </c>
      <c r="AK32" s="79">
        <f>'Budget Figures Entry Form'!I30</f>
        <v>0</v>
      </c>
      <c r="AL32" s="33">
        <f>'Financial Results Entry Form'!AG6</f>
        <v>0</v>
      </c>
      <c r="AM32" s="78" t="str">
        <f>IF(AL32=0,"",AL32-AK32)</f>
        <v/>
      </c>
      <c r="AN32" s="78">
        <f>IF(AL32=0,AN8,AM32+AN8)</f>
        <v>0</v>
      </c>
      <c r="AO32" s="80">
        <f>'Budget Figures Entry Form'!I52</f>
        <v>0</v>
      </c>
      <c r="AP32" s="81">
        <v>0</v>
      </c>
      <c r="AQ32" s="81">
        <v>0</v>
      </c>
      <c r="AR32" s="81">
        <v>0</v>
      </c>
      <c r="AS32" s="345">
        <f>'Budget Figures Entry Form'!I74</f>
        <v>0</v>
      </c>
      <c r="AT32" s="78">
        <f>'Financial Results Entry Form'!AI6</f>
        <v>0</v>
      </c>
      <c r="AU32" s="78" t="str">
        <f>IF(AT32=0,"",AT32-AS32)</f>
        <v/>
      </c>
      <c r="AV32" s="179">
        <f>IF(AT32=0,AV8,AU32+AV8)</f>
        <v>-541010.65573770483</v>
      </c>
      <c r="AW32" s="345">
        <f>'Budget Figures Entry Form'!I96</f>
        <v>0</v>
      </c>
      <c r="AX32" s="78">
        <f>'Financial Results Entry Form'!AJ6</f>
        <v>0</v>
      </c>
      <c r="AY32" s="78" t="str">
        <f>IF(AX32=0,"",AX32-AW32)</f>
        <v/>
      </c>
      <c r="AZ32" s="82">
        <f>IF(AX32=0,AZ8,AY32+AZ8)</f>
        <v>-275391.94826175406</v>
      </c>
      <c r="BA32" s="38">
        <f>'Budget Figures Entry Form'!I118</f>
        <v>0</v>
      </c>
      <c r="BB32" s="78">
        <f>'Financial Results Entry Form'!AK6</f>
        <v>0</v>
      </c>
      <c r="BC32" s="78" t="str">
        <f>IF(BB32=0,"",BB32-BA32)</f>
        <v/>
      </c>
      <c r="BD32" s="179">
        <f>IF(BB32=0,BD8,BC32+BD8)</f>
        <v>0</v>
      </c>
      <c r="BE32" s="77">
        <f>SUM(AG32,AK32,AO32,AS32,AW32,BA32)</f>
        <v>0</v>
      </c>
      <c r="BF32" s="78" t="str">
        <f>IF(SUM(AH32,AL32,AT32,AX32,BB32)=0,"",SUM(AH32,AL32,AT32,AX32,BB32))</f>
        <v/>
      </c>
      <c r="BG32" s="78" t="str">
        <f>IF(ISERROR(BF32-BE32),"",BF32-BE32)</f>
        <v/>
      </c>
      <c r="BH32" s="76">
        <f>SUM(BH8,BG32)</f>
        <v>-816402.60399945895</v>
      </c>
      <c r="BI32" s="25"/>
      <c r="BJ32" s="185" t="s">
        <v>3</v>
      </c>
      <c r="BK32" s="77">
        <f>'Budget Figures Entry Form'!M8</f>
        <v>0</v>
      </c>
      <c r="BL32" s="33">
        <f>'Financial Results Entry Form'!BD6</f>
        <v>0</v>
      </c>
      <c r="BM32" s="78" t="str">
        <f>IF(BL32=0,"",BL32-BK32)</f>
        <v/>
      </c>
      <c r="BN32" s="78">
        <f>IF(BL32=0,BN8,BM32+BN8)</f>
        <v>0</v>
      </c>
      <c r="BO32" s="79">
        <f>'Budget Figures Entry Form'!M30</f>
        <v>0</v>
      </c>
      <c r="BP32" s="33">
        <f>'Financial Results Entry Form'!BE6</f>
        <v>0</v>
      </c>
      <c r="BQ32" s="78" t="str">
        <f>IF(BP32=0,"",BP32-BO32)</f>
        <v/>
      </c>
      <c r="BR32" s="78">
        <f>IF(BP32=0,BR8,BQ32+BR8)</f>
        <v>0</v>
      </c>
      <c r="BS32" s="80">
        <f>'Budget Figures Entry Form'!M52</f>
        <v>0</v>
      </c>
      <c r="BT32" s="81">
        <v>0</v>
      </c>
      <c r="BU32" s="81">
        <v>0</v>
      </c>
      <c r="BV32" s="81">
        <v>0</v>
      </c>
      <c r="BW32" s="79">
        <f>'Budget Figures Entry Form'!M74</f>
        <v>0</v>
      </c>
      <c r="BX32" s="33">
        <f>'Financial Results Entry Form'!BG6</f>
        <v>0</v>
      </c>
      <c r="BY32" s="78" t="str">
        <f>IF(BX32=0,"",BX32-BW32)</f>
        <v/>
      </c>
      <c r="BZ32" s="179">
        <f>IF(BX32=0,BZ8,BY32+BZ8)</f>
        <v>-541010.65573770483</v>
      </c>
      <c r="CA32" s="79">
        <f>'Budget Figures Entry Form'!M96</f>
        <v>0</v>
      </c>
      <c r="CB32" s="33">
        <f>'Financial Results Entry Form'!BH6</f>
        <v>0</v>
      </c>
      <c r="CC32" s="78" t="str">
        <f>IF(CB32=0,"",CB32-CA32)</f>
        <v/>
      </c>
      <c r="CD32" s="82">
        <f>IF(CB32=0,CD8,CC32+CD8)</f>
        <v>-275391.94826175406</v>
      </c>
      <c r="CE32" s="38">
        <f>'Budget Figures Entry Form'!M118</f>
        <v>0</v>
      </c>
      <c r="CF32" s="33">
        <f>'Financial Results Entry Form'!BI6</f>
        <v>0</v>
      </c>
      <c r="CG32" s="78" t="str">
        <f>IF(CF32=0,"",CF32-CE32)</f>
        <v/>
      </c>
      <c r="CH32" s="179">
        <f>IF(CF32=0,CH8,CG32+CH8)</f>
        <v>0</v>
      </c>
      <c r="CI32" s="77">
        <f>SUM(BK32,BO32,BS32,BW32,CA32,CE32)</f>
        <v>0</v>
      </c>
      <c r="CJ32" s="78" t="str">
        <f>IF(SUM(BL32,BP32,BX32,CB32,CF32)=0,"",SUM(BL32,BP32,BX32,CB32,CF32))</f>
        <v/>
      </c>
      <c r="CK32" s="78" t="str">
        <f>IF(ISERROR(CJ32-CI32),"",CJ32-CI32)</f>
        <v/>
      </c>
      <c r="CL32" s="82">
        <f>SUM(CL8,CK32)</f>
        <v>-816402.60399945895</v>
      </c>
      <c r="CM32" s="27"/>
    </row>
    <row r="33" spans="1:91" x14ac:dyDescent="0.2">
      <c r="A33" s="194"/>
      <c r="B33" s="171"/>
      <c r="C33" s="27"/>
      <c r="D33" s="22"/>
      <c r="E33" s="138" t="str">
        <f>IF(ISERROR(E32/C32),"",E32/C32)</f>
        <v/>
      </c>
      <c r="F33" s="138" t="str">
        <f>IF(ISERROR(F32/C32),"",F32/C32)</f>
        <v/>
      </c>
      <c r="G33" s="27"/>
      <c r="H33" s="26"/>
      <c r="I33" s="138" t="str">
        <f>IF(ISERROR(I32/G32),"",I32/G32)</f>
        <v/>
      </c>
      <c r="J33" s="138" t="str">
        <f>IF(ISERROR(J32/G32),"",J32/G32)</f>
        <v/>
      </c>
      <c r="K33" s="28"/>
      <c r="L33" s="29"/>
      <c r="M33" s="29"/>
      <c r="N33" s="29"/>
      <c r="O33" s="27"/>
      <c r="P33" s="22"/>
      <c r="Q33" s="138" t="str">
        <f>IF(ISERROR(Q32/O32),"",Q32/O32)</f>
        <v/>
      </c>
      <c r="R33" s="138" t="str">
        <f>IF(ISERROR(R32/O32),"",R32/O32)</f>
        <v/>
      </c>
      <c r="S33" s="27"/>
      <c r="T33" s="22"/>
      <c r="U33" s="138" t="str">
        <f>IF(ISERROR(U32/S32),"",U32/S32)</f>
        <v/>
      </c>
      <c r="V33" s="138" t="str">
        <f>IF(ISERROR(V32/S32),"",V32/S32)</f>
        <v/>
      </c>
      <c r="W33" s="27"/>
      <c r="X33" s="22"/>
      <c r="Y33" s="138" t="str">
        <f>IF(ISERROR(Y32/W32),"",Y32/W32)</f>
        <v/>
      </c>
      <c r="Z33" s="138" t="str">
        <f>IF(ISERROR(Z32/W32),"",Z32/W32)</f>
        <v/>
      </c>
      <c r="AA33" s="27"/>
      <c r="AB33" s="22"/>
      <c r="AC33" s="138" t="str">
        <f>IF(ISERROR(AC32/AA32),"",AC32/AA32)</f>
        <v/>
      </c>
      <c r="AD33" s="234" t="str">
        <f>IF(ISERROR(AD32/AA32),"",AD32/AA32)</f>
        <v/>
      </c>
      <c r="AF33" s="188"/>
      <c r="AG33" s="27"/>
      <c r="AH33" s="22"/>
      <c r="AI33" s="138" t="str">
        <f>IF(ISERROR(AI32/AG32),"",AI32/AG32)</f>
        <v/>
      </c>
      <c r="AJ33" s="138" t="str">
        <f>IF(ISERROR(AJ32/AG32),"",AJ32/AG32)</f>
        <v/>
      </c>
      <c r="AK33" s="25"/>
      <c r="AL33" s="26"/>
      <c r="AM33" s="138" t="str">
        <f>IF(ISERROR(AM32/AK32),"",AM32/AK32)</f>
        <v/>
      </c>
      <c r="AN33" s="138" t="str">
        <f>IF(ISERROR(AN32/AK32),"",AN32/AK32)</f>
        <v/>
      </c>
      <c r="AO33" s="28"/>
      <c r="AP33" s="29"/>
      <c r="AQ33" s="29"/>
      <c r="AR33" s="29"/>
      <c r="AS33" s="27"/>
      <c r="AT33" s="22"/>
      <c r="AU33" s="138" t="str">
        <f>IF(ISERROR(AU32/AS32),"",AU32/AS32)</f>
        <v/>
      </c>
      <c r="AV33" s="138" t="str">
        <f>IF(ISERROR(AV32/AS32),"",AV32/AS32)</f>
        <v/>
      </c>
      <c r="AW33" s="27"/>
      <c r="AX33" s="22"/>
      <c r="AY33" s="138" t="str">
        <f>IF(ISERROR(AY32/AW32),"",AY32/AW32)</f>
        <v/>
      </c>
      <c r="AZ33" s="138" t="str">
        <f>IF(ISERROR(AZ32/AW32),"",AZ32/AW32)</f>
        <v/>
      </c>
      <c r="BA33" s="27"/>
      <c r="BB33" s="22"/>
      <c r="BC33" s="138" t="str">
        <f>IF(ISERROR(BC32/BA32),"",BC32/BA32)</f>
        <v/>
      </c>
      <c r="BD33" s="138" t="str">
        <f>IF(ISERROR(BD32/BA32),"",BD32/BA32)</f>
        <v/>
      </c>
      <c r="BE33" s="27"/>
      <c r="BF33" s="22"/>
      <c r="BG33" s="138" t="str">
        <f>IF(ISERROR(BG32/BE32),"",BG32/BE32)</f>
        <v/>
      </c>
      <c r="BH33" s="234" t="str">
        <f>IF(ISERROR(BH32/BE32),"",BH32/BE32)</f>
        <v/>
      </c>
      <c r="BI33" s="27"/>
      <c r="BJ33" s="188"/>
      <c r="BK33" s="25"/>
      <c r="BL33" s="22"/>
      <c r="BM33" s="138" t="str">
        <f>IF(ISERROR(BM32/BK32),"",BM32/BK32)</f>
        <v/>
      </c>
      <c r="BN33" s="138" t="str">
        <f>IF(ISERROR(BN32/BK32),"",BN32/BK32)</f>
        <v/>
      </c>
      <c r="BO33" s="27"/>
      <c r="BP33" s="26"/>
      <c r="BQ33" s="138" t="str">
        <f>IF(ISERROR(BQ32/BO32),"",BQ32/BO32)</f>
        <v/>
      </c>
      <c r="BR33" s="138" t="str">
        <f>IF(ISERROR(BR32/BO32),"",BR32/BO32)</f>
        <v/>
      </c>
      <c r="BS33" s="28"/>
      <c r="BT33" s="29"/>
      <c r="BU33" s="29"/>
      <c r="BV33" s="29"/>
      <c r="BW33" s="27"/>
      <c r="BX33" s="22"/>
      <c r="BY33" s="138" t="str">
        <f>IF(ISERROR(BY32/BW32),"",BY32/BW32)</f>
        <v/>
      </c>
      <c r="BZ33" s="138" t="str">
        <f>IF(ISERROR(BZ32/BW32),"",BZ32/BW32)</f>
        <v/>
      </c>
      <c r="CA33" s="27"/>
      <c r="CB33" s="22"/>
      <c r="CC33" s="138" t="str">
        <f>IF(ISERROR(CC32/CA32),"",CC32/CA32)</f>
        <v/>
      </c>
      <c r="CD33" s="138" t="str">
        <f>IF(ISERROR(CD32/CA32),"",CD32/CA32)</f>
        <v/>
      </c>
      <c r="CE33" s="27"/>
      <c r="CF33" s="22"/>
      <c r="CG33" s="138" t="str">
        <f>IF(ISERROR(CG32/CE32),"",CG32/CE32)</f>
        <v/>
      </c>
      <c r="CH33" s="138" t="str">
        <f>IF(ISERROR(CH32/CE32),"",CH32/CE32)</f>
        <v/>
      </c>
      <c r="CI33" s="27"/>
      <c r="CJ33" s="22"/>
      <c r="CK33" s="138" t="str">
        <f>IF(ISERROR(CK32/CI32),"",CK32/CI32)</f>
        <v/>
      </c>
      <c r="CL33" s="234" t="str">
        <f>IF(ISERROR(CL32/CI32),"",CL32/CI32)</f>
        <v/>
      </c>
      <c r="CM33" s="27"/>
    </row>
    <row r="34" spans="1:91" x14ac:dyDescent="0.2">
      <c r="A34" s="195" t="s">
        <v>7</v>
      </c>
      <c r="B34" s="158"/>
      <c r="C34" s="25">
        <f>'Budget Figures Entry Form'!E10</f>
        <v>0</v>
      </c>
      <c r="D34" s="26">
        <f>'Financial Results Entry Form'!H7</f>
        <v>0</v>
      </c>
      <c r="E34" s="26" t="str">
        <f>IF(D34=0,"",C34-D34)</f>
        <v/>
      </c>
      <c r="F34" s="26" t="str">
        <f>IF(D34=0,F10,E34+F10)</f>
        <v/>
      </c>
      <c r="G34" s="25">
        <f>'Budget Figures Entry Form'!E32</f>
        <v>0</v>
      </c>
      <c r="H34" s="26">
        <f>'Financial Results Entry Form'!I7</f>
        <v>0</v>
      </c>
      <c r="I34" s="26" t="str">
        <f>IF(H34=0,"",G34-H34)</f>
        <v/>
      </c>
      <c r="J34" s="26" t="str">
        <f>IF(H34=0,J10,I34+J10)</f>
        <v/>
      </c>
      <c r="K34" s="30">
        <f>'Budget Figures Entry Form'!E54</f>
        <v>0</v>
      </c>
      <c r="L34" s="31">
        <v>0</v>
      </c>
      <c r="M34" s="31">
        <v>0</v>
      </c>
      <c r="N34" s="31">
        <v>0</v>
      </c>
      <c r="O34" s="25">
        <f>'Budget Figures Entry Form'!E76</f>
        <v>0</v>
      </c>
      <c r="P34" s="26">
        <f>'Financial Results Entry Form'!K7</f>
        <v>0</v>
      </c>
      <c r="Q34" s="26" t="str">
        <f>IF(P34=0,"",O34-P34)</f>
        <v/>
      </c>
      <c r="R34" s="26">
        <f>IF(P34=0,R10,Q34+R10)</f>
        <v>224215.67847216473</v>
      </c>
      <c r="S34" s="25">
        <f>'Budget Figures Entry Form'!E98</f>
        <v>0</v>
      </c>
      <c r="T34" s="26">
        <f>'Financial Results Entry Form'!L7</f>
        <v>0</v>
      </c>
      <c r="U34" s="26" t="str">
        <f>IF(T34=0,"",S34-T34)</f>
        <v/>
      </c>
      <c r="V34" s="26">
        <f>IF(T34=0,V10,U34+V10)</f>
        <v>109075.93960064165</v>
      </c>
      <c r="W34" s="25">
        <f>'Budget Figures Entry Form'!E120</f>
        <v>0</v>
      </c>
      <c r="X34" s="26">
        <f>'Financial Results Entry Form'!M7</f>
        <v>0</v>
      </c>
      <c r="Y34" s="26" t="str">
        <f>IF(X34=0,"",X34-W34)</f>
        <v/>
      </c>
      <c r="Z34" s="26">
        <f>IF(X34=0,Z10,Y34+Z10)</f>
        <v>0</v>
      </c>
      <c r="AA34" s="25">
        <f>SUM(C34,G34,O34,S34,W34)</f>
        <v>0</v>
      </c>
      <c r="AB34" s="26" t="str">
        <f>IF(SUM(D34,H34,P34,T34,X34)=0,"",SUM(D34,H34,P34,T34,X34))</f>
        <v/>
      </c>
      <c r="AC34" s="26" t="str">
        <f>IF(ISERROR(AA34-AB34),"",AA34-AB34)</f>
        <v/>
      </c>
      <c r="AD34" s="32">
        <f>SUM(AD10,AC34)</f>
        <v>333291.61807280639</v>
      </c>
      <c r="AE34" s="54"/>
      <c r="AF34" s="185" t="s">
        <v>7</v>
      </c>
      <c r="AG34" s="25">
        <f>'Budget Figures Entry Form'!I10</f>
        <v>0</v>
      </c>
      <c r="AH34" s="33">
        <f>'Financial Results Entry Form'!AF7</f>
        <v>0</v>
      </c>
      <c r="AI34" s="26" t="str">
        <f>IF(AH34=0,"",AG34-AH34)</f>
        <v/>
      </c>
      <c r="AJ34" s="26" t="str">
        <f>IF(AH34=0,AJ10,AI34+AJ10)</f>
        <v/>
      </c>
      <c r="AK34" s="25">
        <f>'Budget Figures Entry Form'!I32</f>
        <v>0</v>
      </c>
      <c r="AL34" s="33">
        <f>'Financial Results Entry Form'!AG7</f>
        <v>0</v>
      </c>
      <c r="AM34" s="26" t="str">
        <f>IF(AL34=0,"",AK34-AL34)</f>
        <v/>
      </c>
      <c r="AN34" s="26" t="str">
        <f>IF(AL34=0,AN10,AM34+AN10)</f>
        <v/>
      </c>
      <c r="AO34" s="30">
        <f>'Budget Figures Entry Form'!I54</f>
        <v>0</v>
      </c>
      <c r="AP34" s="31">
        <v>0</v>
      </c>
      <c r="AQ34" s="31">
        <v>0</v>
      </c>
      <c r="AR34" s="31">
        <v>0</v>
      </c>
      <c r="AS34" s="50">
        <f>'Budget Figures Entry Form'!I76</f>
        <v>0</v>
      </c>
      <c r="AT34" s="26">
        <f>'Financial Results Entry Form'!AI7</f>
        <v>0</v>
      </c>
      <c r="AU34" s="26" t="str">
        <f>IF(AT34=0,"",AS34-AT34)</f>
        <v/>
      </c>
      <c r="AV34" s="26">
        <f>IF(AT34=0,AV10,AU34+AV10)</f>
        <v>224215.67847216473</v>
      </c>
      <c r="AW34" s="50">
        <f>'Budget Figures Entry Form'!I98</f>
        <v>0</v>
      </c>
      <c r="AX34" s="26">
        <f>'Financial Results Entry Form'!AJ7</f>
        <v>0</v>
      </c>
      <c r="AY34" s="26" t="str">
        <f>IF(AX34=0,"",AW34-AX34)</f>
        <v/>
      </c>
      <c r="AZ34" s="32">
        <f>IF(AX34=0,AZ10,AY34+AZ10)</f>
        <v>109075.93960064165</v>
      </c>
      <c r="BA34" s="36">
        <f>'Budget Figures Entry Form'!I120</f>
        <v>0</v>
      </c>
      <c r="BB34" s="26">
        <f>'Financial Results Entry Form'!AK7</f>
        <v>0</v>
      </c>
      <c r="BC34" s="26" t="str">
        <f>IF(BB34=0,"",BB34-BA34)</f>
        <v/>
      </c>
      <c r="BD34" s="26">
        <f>IF(BB34=0,BD10,BC34+BD10)</f>
        <v>0</v>
      </c>
      <c r="BE34" s="25">
        <f>SUM(AG34,AK34,AS34,AW34,BA34)</f>
        <v>0</v>
      </c>
      <c r="BF34" s="26" t="str">
        <f>IF(SUM(AH34,AL34,AT34,AX34,BB34)=0,"",SUM(AH34,AL34,AT34,AX34,BB34))</f>
        <v/>
      </c>
      <c r="BG34" s="26" t="str">
        <f>IF(ISERROR(BE34-BF34),"",BE34-BF34)</f>
        <v/>
      </c>
      <c r="BH34" s="32">
        <f>SUM(BH10,BG34)</f>
        <v>333291.61807280639</v>
      </c>
      <c r="BI34" s="25"/>
      <c r="BJ34" s="185" t="s">
        <v>7</v>
      </c>
      <c r="BK34" s="25">
        <f>'Budget Figures Entry Form'!M10</f>
        <v>0</v>
      </c>
      <c r="BL34" s="33">
        <f>'Financial Results Entry Form'!BD7</f>
        <v>0</v>
      </c>
      <c r="BM34" s="26" t="str">
        <f>IF(BL34=0,"",BK34-BL34)</f>
        <v/>
      </c>
      <c r="BN34" s="26" t="str">
        <f>IF(BL34=0,BN10,BM34+BN10)</f>
        <v/>
      </c>
      <c r="BO34" s="25">
        <f>'Budget Figures Entry Form'!M32</f>
        <v>0</v>
      </c>
      <c r="BP34" s="33">
        <f>'Financial Results Entry Form'!BE7</f>
        <v>0</v>
      </c>
      <c r="BQ34" s="26" t="str">
        <f>IF(BP34=0,"",BO34-BP34)</f>
        <v/>
      </c>
      <c r="BR34" s="26" t="str">
        <f>IF(BP34=0,BR10,BQ34+BR10)</f>
        <v/>
      </c>
      <c r="BS34" s="30">
        <f>'Budget Figures Entry Form'!M54</f>
        <v>0</v>
      </c>
      <c r="BT34" s="31">
        <v>0</v>
      </c>
      <c r="BU34" s="31">
        <v>0</v>
      </c>
      <c r="BV34" s="31">
        <v>0</v>
      </c>
      <c r="BW34" s="25">
        <f>'Budget Figures Entry Form'!M76</f>
        <v>0</v>
      </c>
      <c r="BX34" s="33">
        <f>'Financial Results Entry Form'!BG7</f>
        <v>0</v>
      </c>
      <c r="BY34" s="26" t="str">
        <f>IF(BX34=0,"",BW34-BX34)</f>
        <v/>
      </c>
      <c r="BZ34" s="26">
        <f>IF(BX34=0,BZ10,BY34+BZ10)</f>
        <v>224215.67847216473</v>
      </c>
      <c r="CA34" s="25">
        <f>'Budget Figures Entry Form'!M98</f>
        <v>0</v>
      </c>
      <c r="CB34" s="33">
        <f>'Financial Results Entry Form'!BH7</f>
        <v>0</v>
      </c>
      <c r="CC34" s="26" t="str">
        <f>IF(CB34=0,"",CA34-CB34)</f>
        <v/>
      </c>
      <c r="CD34" s="32">
        <f>IF(CB34=0,CD10,CC34+CD10)</f>
        <v>109075.93960064165</v>
      </c>
      <c r="CE34" s="36">
        <f>'Budget Figures Entry Form'!M120</f>
        <v>0</v>
      </c>
      <c r="CF34" s="33">
        <f>'Financial Results Entry Form'!BI7</f>
        <v>0</v>
      </c>
      <c r="CG34" s="26" t="str">
        <f>IF(CF34=0,"",CF34-CE34)</f>
        <v/>
      </c>
      <c r="CH34" s="26">
        <f>IF(CF34=0,CH10,CG34+CH10)</f>
        <v>0</v>
      </c>
      <c r="CI34" s="25">
        <f>SUM(BK34,BO34,BW34,CA34,CE34)</f>
        <v>0</v>
      </c>
      <c r="CJ34" s="26" t="str">
        <f>IF(SUM(BL34,BP34,BX34,CB34,CF34)=0,"",SUM(BL34,BP34,BX34,CB34,CF34))</f>
        <v/>
      </c>
      <c r="CK34" s="26" t="str">
        <f>IF(ISERROR(CI34-CJ34),"",CI34-CJ34)</f>
        <v/>
      </c>
      <c r="CL34" s="32">
        <f>SUM(CL10,CK34)</f>
        <v>333291.61807280639</v>
      </c>
      <c r="CM34" s="27"/>
    </row>
    <row r="35" spans="1:91" x14ac:dyDescent="0.2">
      <c r="A35" s="195" t="s">
        <v>5</v>
      </c>
      <c r="B35" s="158"/>
      <c r="C35" s="25">
        <f>'Budget Figures Entry Form'!E11</f>
        <v>0</v>
      </c>
      <c r="D35" s="26">
        <f>'Financial Results Entry Form'!H8</f>
        <v>0</v>
      </c>
      <c r="E35" s="26" t="str">
        <f>IF(D35=0,"",C35-D35)</f>
        <v/>
      </c>
      <c r="F35" s="26" t="str">
        <f>IF(D35=0,F11,E35+F11)</f>
        <v/>
      </c>
      <c r="G35" s="25">
        <f>'Budget Figures Entry Form'!E33</f>
        <v>0</v>
      </c>
      <c r="H35" s="26">
        <f>'Financial Results Entry Form'!I8</f>
        <v>0</v>
      </c>
      <c r="I35" s="26" t="str">
        <f>IF(H35=0,"",G35-H35)</f>
        <v/>
      </c>
      <c r="J35" s="26" t="str">
        <f>IF(H35=0,J11,I35+J11)</f>
        <v/>
      </c>
      <c r="K35" s="30">
        <f>'Budget Figures Entry Form'!E55</f>
        <v>0</v>
      </c>
      <c r="L35" s="31">
        <v>0</v>
      </c>
      <c r="M35" s="31">
        <v>0</v>
      </c>
      <c r="N35" s="31">
        <v>0</v>
      </c>
      <c r="O35" s="25">
        <f>'Budget Figures Entry Form'!E77</f>
        <v>0</v>
      </c>
      <c r="P35" s="26">
        <f>'Financial Results Entry Form'!K8</f>
        <v>0</v>
      </c>
      <c r="Q35" s="26" t="str">
        <f>IF(P35=0,"",O35-P35)</f>
        <v/>
      </c>
      <c r="R35" s="26">
        <f>IF(P35=0,R11,Q35+R11)</f>
        <v>223886.78152880061</v>
      </c>
      <c r="S35" s="25">
        <f>'Budget Figures Entry Form'!E99</f>
        <v>0</v>
      </c>
      <c r="T35" s="26">
        <f>'Financial Results Entry Form'!L8</f>
        <v>0</v>
      </c>
      <c r="U35" s="26" t="str">
        <f>IF(T35=0,"",S35-T35)</f>
        <v/>
      </c>
      <c r="V35" s="26">
        <f>IF(T35=0,V11,U35+V11)</f>
        <v>51091.715689233388</v>
      </c>
      <c r="W35" s="33">
        <f>'Budget Figures Entry Form'!E121</f>
        <v>0</v>
      </c>
      <c r="X35" s="33">
        <v>0</v>
      </c>
      <c r="Y35" s="33">
        <v>0</v>
      </c>
      <c r="Z35" s="33">
        <f>IF(X35=0,Z11,Y35+Z11)</f>
        <v>0</v>
      </c>
      <c r="AA35" s="25">
        <f>SUM(C35,G35,O35,S35,W35)</f>
        <v>0</v>
      </c>
      <c r="AB35" s="26" t="str">
        <f>IF(SUM(D35,H35,P35,T35,X35)=0,"",SUM(D35,H35,P35,T35,X35))</f>
        <v/>
      </c>
      <c r="AC35" s="26" t="str">
        <f>IF(ISERROR(AA35-AB35),"",AA35-AB35)</f>
        <v/>
      </c>
      <c r="AD35" s="32">
        <f>SUM(AD11,AC35)</f>
        <v>274978.497218034</v>
      </c>
      <c r="AE35" s="54"/>
      <c r="AF35" s="185" t="s">
        <v>5</v>
      </c>
      <c r="AG35" s="25">
        <f>'Budget Figures Entry Form'!I11</f>
        <v>0</v>
      </c>
      <c r="AH35" s="33">
        <f>'Financial Results Entry Form'!AF8</f>
        <v>0</v>
      </c>
      <c r="AI35" s="26" t="str">
        <f>IF(AH35=0,"",AG35-AH35)</f>
        <v/>
      </c>
      <c r="AJ35" s="26" t="str">
        <f>IF(AH35=0,AJ11,AI35+AJ11)</f>
        <v/>
      </c>
      <c r="AK35" s="25">
        <f>'Budget Figures Entry Form'!I33</f>
        <v>0</v>
      </c>
      <c r="AL35" s="33">
        <f>'Financial Results Entry Form'!AG8</f>
        <v>0</v>
      </c>
      <c r="AM35" s="26" t="str">
        <f>IF(AL35=0,"",AK35-AL35)</f>
        <v/>
      </c>
      <c r="AN35" s="26" t="str">
        <f>IF(AL35=0,AN11,AM35+AN11)</f>
        <v/>
      </c>
      <c r="AO35" s="30">
        <f>'Budget Figures Entry Form'!I55</f>
        <v>0</v>
      </c>
      <c r="AP35" s="31">
        <v>0</v>
      </c>
      <c r="AQ35" s="31">
        <v>0</v>
      </c>
      <c r="AR35" s="31">
        <v>0</v>
      </c>
      <c r="AS35" s="50">
        <f>'Budget Figures Entry Form'!I77</f>
        <v>0</v>
      </c>
      <c r="AT35" s="26">
        <f>'Financial Results Entry Form'!AI8</f>
        <v>0</v>
      </c>
      <c r="AU35" s="26" t="str">
        <f>IF(AT35=0,"",AS35-AT35)</f>
        <v/>
      </c>
      <c r="AV35" s="26">
        <f>IF(AT35=0,AV11,AU35+AV11)</f>
        <v>223886.78152880061</v>
      </c>
      <c r="AW35" s="50">
        <f>'Budget Figures Entry Form'!I99</f>
        <v>0</v>
      </c>
      <c r="AX35" s="26">
        <f>'Financial Results Entry Form'!AJ8</f>
        <v>0</v>
      </c>
      <c r="AY35" s="26" t="str">
        <f>IF(AX35=0,"",AW35-AX35)</f>
        <v/>
      </c>
      <c r="AZ35" s="32">
        <f>IF(AX35=0,AZ11,AY35+AZ11)</f>
        <v>51091.715689233388</v>
      </c>
      <c r="BA35" s="33">
        <f>'Budget Figures Entry Form'!I121</f>
        <v>0</v>
      </c>
      <c r="BB35" s="33">
        <v>0</v>
      </c>
      <c r="BC35" s="33">
        <v>0</v>
      </c>
      <c r="BD35" s="33">
        <f>IF(BB35=0,BD11,BC35+BD11)</f>
        <v>0</v>
      </c>
      <c r="BE35" s="25">
        <f>SUM(AG35,AK35,AS35,AW35,BA35)</f>
        <v>0</v>
      </c>
      <c r="BF35" s="26" t="str">
        <f>IF(SUM(AH35,AL35,AT35,AX35,BB35)=0,"",SUM(AH35,AL35,AT35,AX35,BB35))</f>
        <v/>
      </c>
      <c r="BG35" s="26" t="str">
        <f>IF(ISERROR(BE35-BF35),"",BE35-BF35)</f>
        <v/>
      </c>
      <c r="BH35" s="32">
        <f>SUM(BH11,BG35)</f>
        <v>274978.497218034</v>
      </c>
      <c r="BI35" s="25"/>
      <c r="BJ35" s="185" t="s">
        <v>5</v>
      </c>
      <c r="BK35" s="25">
        <f>'Budget Figures Entry Form'!M11</f>
        <v>0</v>
      </c>
      <c r="BL35" s="33">
        <f>'Financial Results Entry Form'!BD8</f>
        <v>0</v>
      </c>
      <c r="BM35" s="26" t="str">
        <f>IF(BL35=0,"",BK35-BL35)</f>
        <v/>
      </c>
      <c r="BN35" s="26" t="str">
        <f>IF(BL35=0,BN11,BM35+BN11)</f>
        <v/>
      </c>
      <c r="BO35" s="25">
        <f>'Budget Figures Entry Form'!M33</f>
        <v>0</v>
      </c>
      <c r="BP35" s="33">
        <f>'Financial Results Entry Form'!BE8</f>
        <v>0</v>
      </c>
      <c r="BQ35" s="26" t="str">
        <f>IF(BP35=0,"",BO35-BP35)</f>
        <v/>
      </c>
      <c r="BR35" s="26" t="str">
        <f>IF(BP35=0,BR11,BQ35+BR11)</f>
        <v/>
      </c>
      <c r="BS35" s="30">
        <f>'Budget Figures Entry Form'!M55</f>
        <v>0</v>
      </c>
      <c r="BT35" s="31">
        <v>0</v>
      </c>
      <c r="BU35" s="31">
        <v>0</v>
      </c>
      <c r="BV35" s="31">
        <v>0</v>
      </c>
      <c r="BW35" s="25">
        <f>'Budget Figures Entry Form'!M77</f>
        <v>0</v>
      </c>
      <c r="BX35" s="33">
        <f>'Financial Results Entry Form'!BG8</f>
        <v>0</v>
      </c>
      <c r="BY35" s="26" t="str">
        <f>IF(BX35=0,"",BW35-BX35)</f>
        <v/>
      </c>
      <c r="BZ35" s="26">
        <f>IF(BX35=0,BZ11,BY35+BZ11)</f>
        <v>223886.78152880061</v>
      </c>
      <c r="CA35" s="25">
        <f>'Budget Figures Entry Form'!M99</f>
        <v>0</v>
      </c>
      <c r="CB35" s="33">
        <f>'Financial Results Entry Form'!BH8</f>
        <v>0</v>
      </c>
      <c r="CC35" s="26" t="str">
        <f>IF(CB35=0,"",CA35-CB35)</f>
        <v/>
      </c>
      <c r="CD35" s="32">
        <f>IF(CB35=0,CD11,CC35+CD11)</f>
        <v>51091.715689233388</v>
      </c>
      <c r="CE35" s="33">
        <f>'Budget Figures Entry Form'!M121</f>
        <v>0</v>
      </c>
      <c r="CF35" s="33">
        <v>0</v>
      </c>
      <c r="CG35" s="33">
        <v>0</v>
      </c>
      <c r="CH35" s="33">
        <f>IF(CF35=0,CH11,CG35+CH11)</f>
        <v>0</v>
      </c>
      <c r="CI35" s="25">
        <f>SUM(BK35,BO35,BW35,CA35,CE35)</f>
        <v>0</v>
      </c>
      <c r="CJ35" s="26" t="str">
        <f>IF(SUM(BL35,BP35,BX35,CB35,CF35)=0,"",SUM(BL35,BP35,BX35,CB35,CF35))</f>
        <v/>
      </c>
      <c r="CK35" s="26" t="str">
        <f>IF(ISERROR(CI35-CJ35),"",CI35-CJ35)</f>
        <v/>
      </c>
      <c r="CL35" s="32">
        <f>SUM(CL11,CK35)</f>
        <v>274978.497218034</v>
      </c>
      <c r="CM35" s="27"/>
    </row>
    <row r="36" spans="1:91" x14ac:dyDescent="0.2">
      <c r="A36" s="206" t="s">
        <v>35</v>
      </c>
      <c r="B36" s="172"/>
      <c r="C36" s="25">
        <f>'Budget Figures Entry Form'!E12</f>
        <v>0</v>
      </c>
      <c r="D36" s="26">
        <f>'Financial Results Entry Form'!H9</f>
        <v>0</v>
      </c>
      <c r="E36" s="26" t="str">
        <f>IF(D36=0,"",C36-D36)</f>
        <v/>
      </c>
      <c r="F36" s="26" t="str">
        <f>IF(D36=0,F12,E36+F12)</f>
        <v/>
      </c>
      <c r="G36" s="25">
        <f>'Budget Figures Entry Form'!E34</f>
        <v>0</v>
      </c>
      <c r="H36" s="26">
        <f>'Financial Results Entry Form'!I9</f>
        <v>0</v>
      </c>
      <c r="I36" s="26" t="str">
        <f>IF(H36=0,"",G36-H36)</f>
        <v/>
      </c>
      <c r="J36" s="26" t="str">
        <f>IF(H36=0,J12,I36+J12)</f>
        <v/>
      </c>
      <c r="K36" s="30">
        <f>'Budget Figures Entry Form'!E56</f>
        <v>0</v>
      </c>
      <c r="L36" s="31">
        <v>0</v>
      </c>
      <c r="M36" s="31">
        <v>0</v>
      </c>
      <c r="N36" s="31">
        <v>0</v>
      </c>
      <c r="O36" s="25">
        <f>'Budget Figures Entry Form'!E78</f>
        <v>0</v>
      </c>
      <c r="P36" s="26">
        <f>'Financial Results Entry Form'!K9</f>
        <v>0</v>
      </c>
      <c r="Q36" s="26" t="str">
        <f>IF(P36=0,"",O36-P36)</f>
        <v/>
      </c>
      <c r="R36" s="26">
        <f>IF(P36=0,R12,Q36+R12)</f>
        <v>67560.50957760305</v>
      </c>
      <c r="S36" s="25">
        <f>'Budget Figures Entry Form'!E100</f>
        <v>0</v>
      </c>
      <c r="T36" s="26">
        <f>'Financial Results Entry Form'!L9</f>
        <v>0</v>
      </c>
      <c r="U36" s="26" t="str">
        <f>IF(T36=0,"",S36-T36)</f>
        <v/>
      </c>
      <c r="V36" s="26">
        <f>IF(T36=0,V12,U36+V12)</f>
        <v>23042.464781257997</v>
      </c>
      <c r="W36" s="33">
        <f>'Budget Figures Entry Form'!E122</f>
        <v>0</v>
      </c>
      <c r="X36" s="33">
        <v>0</v>
      </c>
      <c r="Y36" s="33">
        <v>0</v>
      </c>
      <c r="Z36" s="33">
        <f>IF(X36=0,Z12,Y36+Z12)</f>
        <v>0</v>
      </c>
      <c r="AA36" s="25">
        <f>SUM(C36,G36,O36,S36,W36)</f>
        <v>0</v>
      </c>
      <c r="AB36" s="26" t="str">
        <f>IF(SUM(D36,H36,P36,T36,X36)=0,"",SUM(D36,H36,P36,T36,X36))</f>
        <v/>
      </c>
      <c r="AC36" s="26" t="str">
        <f>IF(ISERROR(AA36-AB36),"",AA36-AB36)</f>
        <v/>
      </c>
      <c r="AD36" s="32">
        <f>SUM(AD12,AC36)</f>
        <v>90602.974358861044</v>
      </c>
      <c r="AE36" s="54"/>
      <c r="AF36" s="189" t="s">
        <v>35</v>
      </c>
      <c r="AG36" s="25">
        <f>'Budget Figures Entry Form'!I12</f>
        <v>0</v>
      </c>
      <c r="AH36" s="33">
        <f>'Financial Results Entry Form'!AF9</f>
        <v>0</v>
      </c>
      <c r="AI36" s="26" t="str">
        <f>IF(AH36=0,"",AG36-AH36)</f>
        <v/>
      </c>
      <c r="AJ36" s="26" t="str">
        <f>IF(AH36=0,AJ12,AI36+AJ12)</f>
        <v/>
      </c>
      <c r="AK36" s="25">
        <f>'Budget Figures Entry Form'!I34</f>
        <v>0</v>
      </c>
      <c r="AL36" s="33">
        <f>'Financial Results Entry Form'!AG9</f>
        <v>0</v>
      </c>
      <c r="AM36" s="26" t="str">
        <f>IF(AL36=0,"",AK36-AL36)</f>
        <v/>
      </c>
      <c r="AN36" s="26" t="str">
        <f>IF(AL36=0,AN12,AM36+AN12)</f>
        <v/>
      </c>
      <c r="AO36" s="30">
        <f>'Budget Figures Entry Form'!I56</f>
        <v>0</v>
      </c>
      <c r="AP36" s="31">
        <v>0</v>
      </c>
      <c r="AQ36" s="31">
        <v>0</v>
      </c>
      <c r="AR36" s="31">
        <v>0</v>
      </c>
      <c r="AS36" s="50">
        <f>'Budget Figures Entry Form'!I78</f>
        <v>0</v>
      </c>
      <c r="AT36" s="26">
        <f>'Financial Results Entry Form'!AI9</f>
        <v>0</v>
      </c>
      <c r="AU36" s="26" t="str">
        <f>IF(AT36=0,"",AS36-AT36)</f>
        <v/>
      </c>
      <c r="AV36" s="26">
        <f>IF(AT36=0,AV12,AU36+AV12)</f>
        <v>67560.50957760305</v>
      </c>
      <c r="AW36" s="50">
        <f>'Budget Figures Entry Form'!I100</f>
        <v>0</v>
      </c>
      <c r="AX36" s="26">
        <f>'Financial Results Entry Form'!AJ9</f>
        <v>0</v>
      </c>
      <c r="AY36" s="26" t="str">
        <f>IF(AX36=0,"",AW36-AX36)</f>
        <v/>
      </c>
      <c r="AZ36" s="32">
        <f>IF(AX36=0,AZ12,AY36+AZ12)</f>
        <v>23042.464781257997</v>
      </c>
      <c r="BA36" s="33">
        <f>'Budget Figures Entry Form'!I122</f>
        <v>0</v>
      </c>
      <c r="BB36" s="33">
        <v>0</v>
      </c>
      <c r="BC36" s="33">
        <v>0</v>
      </c>
      <c r="BD36" s="33">
        <f>IF(BB36=0,BD12,BC36+BD12)</f>
        <v>0</v>
      </c>
      <c r="BE36" s="25">
        <f>SUM(AG36,AK36,AS36,AW36,BA36)</f>
        <v>0</v>
      </c>
      <c r="BF36" s="26" t="str">
        <f>IF(SUM(AH36,AL36,AT36,AX36,BB36)=0,"",SUM(AH36,AL36,AT36,AX36,BB36))</f>
        <v/>
      </c>
      <c r="BG36" s="140" t="str">
        <f>IF(ISERROR(BE36-BF36),"",BE36-BF36)</f>
        <v/>
      </c>
      <c r="BH36" s="52">
        <f>SUM(BH12,BG36)</f>
        <v>90602.974358861044</v>
      </c>
      <c r="BI36" s="25"/>
      <c r="BJ36" s="189" t="s">
        <v>35</v>
      </c>
      <c r="BK36" s="25">
        <f>'Budget Figures Entry Form'!M12</f>
        <v>0</v>
      </c>
      <c r="BL36" s="33">
        <f>'Financial Results Entry Form'!BD9</f>
        <v>0</v>
      </c>
      <c r="BM36" s="26" t="str">
        <f>IF(BL36=0,"",BK36-BL36)</f>
        <v/>
      </c>
      <c r="BN36" s="26" t="str">
        <f>IF(BL36=0,BN12,BM36+BN12)</f>
        <v/>
      </c>
      <c r="BO36" s="25">
        <f>'Budget Figures Entry Form'!M34</f>
        <v>0</v>
      </c>
      <c r="BP36" s="33">
        <f>'Financial Results Entry Form'!BE9</f>
        <v>0</v>
      </c>
      <c r="BQ36" s="26" t="str">
        <f>IF(BP36=0,"",BO36-BP36)</f>
        <v/>
      </c>
      <c r="BR36" s="26" t="str">
        <f>IF(BP36=0,BR12,BQ36+BR12)</f>
        <v/>
      </c>
      <c r="BS36" s="30">
        <f>'Budget Figures Entry Form'!M56</f>
        <v>0</v>
      </c>
      <c r="BT36" s="31">
        <v>0</v>
      </c>
      <c r="BU36" s="31">
        <v>0</v>
      </c>
      <c r="BV36" s="31">
        <v>0</v>
      </c>
      <c r="BW36" s="25">
        <f>'Budget Figures Entry Form'!M78</f>
        <v>0</v>
      </c>
      <c r="BX36" s="33">
        <f>'Financial Results Entry Form'!BG9</f>
        <v>0</v>
      </c>
      <c r="BY36" s="26" t="str">
        <f>IF(BX36=0,"",BW36-BX36)</f>
        <v/>
      </c>
      <c r="BZ36" s="26">
        <f>IF(BX36=0,BZ12,BY36+BZ12)</f>
        <v>67560.50957760305</v>
      </c>
      <c r="CA36" s="25">
        <f>'Budget Figures Entry Form'!M100</f>
        <v>0</v>
      </c>
      <c r="CB36" s="33">
        <f>'Financial Results Entry Form'!BH9</f>
        <v>0</v>
      </c>
      <c r="CC36" s="26" t="str">
        <f>IF(CB36=0,"",CA36-CB36)</f>
        <v/>
      </c>
      <c r="CD36" s="32">
        <f>IF(CB36=0,CD12,CC36+CD12)</f>
        <v>23042.464781257997</v>
      </c>
      <c r="CE36" s="33">
        <f>'Budget Figures Entry Form'!M122</f>
        <v>0</v>
      </c>
      <c r="CF36" s="33">
        <v>0</v>
      </c>
      <c r="CG36" s="33">
        <v>0</v>
      </c>
      <c r="CH36" s="33">
        <f>IF(CF36=0,CH12,CG36+CH12)</f>
        <v>0</v>
      </c>
      <c r="CI36" s="25">
        <f>SUM(BK36,BO36,BW36,CA36,CE36)</f>
        <v>0</v>
      </c>
      <c r="CJ36" s="26" t="str">
        <f>IF(SUM(BL36,BP36,BX36,CB36,CF36)=0,"",SUM(BL36,BP36,BX36,CB36,CF36))</f>
        <v/>
      </c>
      <c r="CK36" s="26" t="str">
        <f>IF(ISERROR(CI36-CJ36),"",CI36-CJ36)</f>
        <v/>
      </c>
      <c r="CL36" s="32">
        <f>SUM(CL12,CK36)</f>
        <v>90602.974358861044</v>
      </c>
      <c r="CM36" s="27"/>
    </row>
    <row r="37" spans="1:91" x14ac:dyDescent="0.2">
      <c r="A37" s="207" t="s">
        <v>36</v>
      </c>
      <c r="B37" s="175"/>
      <c r="C37" s="83">
        <f>'Budget Figures Entry Form'!E13</f>
        <v>0</v>
      </c>
      <c r="D37" s="84" t="str">
        <f t="shared" ref="D37:J37" si="26">IF(SUM(D34:D36)=0,"",SUM(D34:D36))</f>
        <v/>
      </c>
      <c r="E37" s="84" t="str">
        <f t="shared" si="26"/>
        <v/>
      </c>
      <c r="F37" s="84" t="str">
        <f t="shared" si="26"/>
        <v/>
      </c>
      <c r="G37" s="83">
        <f>'Budget Figures Entry Form'!E35</f>
        <v>0</v>
      </c>
      <c r="H37" s="84" t="str">
        <f t="shared" si="26"/>
        <v/>
      </c>
      <c r="I37" s="84" t="str">
        <f t="shared" si="26"/>
        <v/>
      </c>
      <c r="J37" s="84" t="str">
        <f t="shared" si="26"/>
        <v/>
      </c>
      <c r="K37" s="85">
        <f>'Budget Figures Entry Form'!E57</f>
        <v>0</v>
      </c>
      <c r="L37" s="86">
        <v>0</v>
      </c>
      <c r="M37" s="86">
        <v>0</v>
      </c>
      <c r="N37" s="86">
        <v>0</v>
      </c>
      <c r="O37" s="87">
        <f>'Budget Figures Entry Form'!E79</f>
        <v>0</v>
      </c>
      <c r="P37" s="88" t="str">
        <f>IF(SUM(P34:P36)=0,"",SUM(P34:P36))</f>
        <v/>
      </c>
      <c r="Q37" s="88" t="str">
        <f>IF(ISERROR(O37-P37),"",O37-P37)</f>
        <v/>
      </c>
      <c r="R37" s="88">
        <f>IF(SUM(R34:R36)=0,"",SUM(R34:R36))</f>
        <v>515662.96957856836</v>
      </c>
      <c r="S37" s="87">
        <f>'Budget Figures Entry Form'!E101</f>
        <v>0</v>
      </c>
      <c r="T37" s="88" t="str">
        <f>IF(SUM(T34:T36)=0,"",SUM(T34:T36))</f>
        <v/>
      </c>
      <c r="U37" s="88" t="str">
        <f>IF(ISERROR(S37-T37),"",S37-T37)</f>
        <v/>
      </c>
      <c r="V37" s="88">
        <f t="shared" ref="V37:AB37" si="27">IF(SUM(V34:V36)=0,"",SUM(V34:V36))</f>
        <v>183210.12007113305</v>
      </c>
      <c r="W37" s="87">
        <f>'Budget Figures Entry Form'!E123</f>
        <v>0</v>
      </c>
      <c r="X37" s="88" t="str">
        <f t="shared" si="27"/>
        <v/>
      </c>
      <c r="Y37" s="88" t="str">
        <f t="shared" si="27"/>
        <v/>
      </c>
      <c r="Z37" s="88" t="str">
        <f t="shared" si="27"/>
        <v/>
      </c>
      <c r="AA37" s="83" t="str">
        <f t="shared" si="27"/>
        <v/>
      </c>
      <c r="AB37" s="84" t="str">
        <f t="shared" si="27"/>
        <v/>
      </c>
      <c r="AC37" s="84" t="str">
        <f>IF(ISERROR(AA37-AB37),"",AA37-AB37)</f>
        <v/>
      </c>
      <c r="AD37" s="155" t="e">
        <f>SUM(AD13,AC37)</f>
        <v>#VALUE!</v>
      </c>
      <c r="AE37" s="54"/>
      <c r="AF37" s="186" t="s">
        <v>36</v>
      </c>
      <c r="AG37" s="83">
        <f>'Budget Figures Entry Form'!I13</f>
        <v>0</v>
      </c>
      <c r="AH37" s="84" t="str">
        <f>IF(SUM(AH34:AH36)=0,"",SUM(AH34:AH36))</f>
        <v/>
      </c>
      <c r="AI37" s="84" t="str">
        <f t="shared" ref="AI37:AN37" si="28">IF(SUM(AI34:AI36)=0,"",SUM(AI34:AI36))</f>
        <v/>
      </c>
      <c r="AJ37" s="84" t="str">
        <f t="shared" si="28"/>
        <v/>
      </c>
      <c r="AK37" s="83">
        <f>'Budget Figures Entry Form'!I35</f>
        <v>0</v>
      </c>
      <c r="AL37" s="84" t="str">
        <f>IF(SUM(AL34:AL36)=0,"",SUM(AL34:AL36))</f>
        <v/>
      </c>
      <c r="AM37" s="84" t="str">
        <f t="shared" si="28"/>
        <v/>
      </c>
      <c r="AN37" s="84" t="str">
        <f t="shared" si="28"/>
        <v/>
      </c>
      <c r="AO37" s="85">
        <f>'Budget Figures Entry Form'!I57</f>
        <v>0</v>
      </c>
      <c r="AP37" s="86">
        <v>0</v>
      </c>
      <c r="AQ37" s="86">
        <v>0</v>
      </c>
      <c r="AR37" s="86">
        <v>0</v>
      </c>
      <c r="AS37" s="83">
        <f>'Budget Figures Entry Form'!I79</f>
        <v>0</v>
      </c>
      <c r="AT37" s="88" t="str">
        <f>IF(SUM(AT34:AT36)=0,"",SUM(AT34:AT36))</f>
        <v/>
      </c>
      <c r="AU37" s="88" t="str">
        <f>IF(ISERROR(AS37-AT37),"",AS37-AT37)</f>
        <v/>
      </c>
      <c r="AV37" s="88">
        <f>IF(SUM(AV34:AV36)=0,"",SUM(AV34:AV36))</f>
        <v>515662.96957856836</v>
      </c>
      <c r="AW37" s="83">
        <f>'Budget Figures Entry Form'!I101</f>
        <v>0</v>
      </c>
      <c r="AX37" s="88" t="str">
        <f>IF(SUM(AX34:AX36)=0,"",SUM(AX34:AX36))</f>
        <v/>
      </c>
      <c r="AY37" s="88" t="str">
        <f>IF(ISERROR(AW37-AX37),"",AW37-AX37)</f>
        <v/>
      </c>
      <c r="AZ37" s="89">
        <f t="shared" ref="AZ37:BF37" si="29">IF(SUM(AZ34:AZ36)=0,"",SUM(AZ34:AZ36))</f>
        <v>183210.12007113305</v>
      </c>
      <c r="BA37" s="88">
        <f>'Budget Figures Entry Form'!I123</f>
        <v>0</v>
      </c>
      <c r="BB37" s="88" t="str">
        <f t="shared" si="29"/>
        <v/>
      </c>
      <c r="BC37" s="88" t="str">
        <f t="shared" si="29"/>
        <v/>
      </c>
      <c r="BD37" s="88" t="str">
        <f t="shared" si="29"/>
        <v/>
      </c>
      <c r="BE37" s="87" t="str">
        <f t="shared" si="29"/>
        <v/>
      </c>
      <c r="BF37" s="88" t="str">
        <f t="shared" si="29"/>
        <v/>
      </c>
      <c r="BG37" s="139" t="str">
        <f>IF(ISERROR(BE37-BF37),"",BE37-BF37)</f>
        <v/>
      </c>
      <c r="BH37" s="235" t="e">
        <f>SUM(BH13,BG37)</f>
        <v>#VALUE!</v>
      </c>
      <c r="BI37" s="25"/>
      <c r="BJ37" s="186" t="s">
        <v>36</v>
      </c>
      <c r="BK37" s="83">
        <f>'Budget Figures Entry Form'!M13</f>
        <v>0</v>
      </c>
      <c r="BL37" s="182" t="str">
        <f>IF(SUM(BL34:BL36)=0,"",SUM(BL34:BL36))</f>
        <v/>
      </c>
      <c r="BM37" s="84" t="str">
        <f t="shared" ref="BM37:BR37" si="30">IF(SUM(BM34:BM36)=0,"",SUM(BM34:BM36))</f>
        <v/>
      </c>
      <c r="BN37" s="84" t="str">
        <f t="shared" si="30"/>
        <v/>
      </c>
      <c r="BO37" s="83">
        <f>'Budget Figures Entry Form'!M35</f>
        <v>0</v>
      </c>
      <c r="BP37" s="84" t="str">
        <f>IF(SUM(BP34:BP36)=0,"",SUM(BP34:BP36))</f>
        <v/>
      </c>
      <c r="BQ37" s="84" t="str">
        <f t="shared" si="30"/>
        <v/>
      </c>
      <c r="BR37" s="84" t="str">
        <f t="shared" si="30"/>
        <v/>
      </c>
      <c r="BS37" s="85">
        <f>'Budget Figures Entry Form'!M57</f>
        <v>0</v>
      </c>
      <c r="BT37" s="86">
        <v>0</v>
      </c>
      <c r="BU37" s="86">
        <v>0</v>
      </c>
      <c r="BV37" s="86">
        <v>0</v>
      </c>
      <c r="BW37" s="87">
        <f>'Budget Figures Entry Form'!M79</f>
        <v>0</v>
      </c>
      <c r="BX37" s="88" t="str">
        <f>IF(SUM(BX34:BX36)=0,"",SUM(BX34:BX36))</f>
        <v/>
      </c>
      <c r="BY37" s="88" t="str">
        <f>IF(ISERROR(BW37-BX37),"",BW37-BX37)</f>
        <v/>
      </c>
      <c r="BZ37" s="88">
        <f>IF(SUM(BZ34:BZ36)=0,"",SUM(BZ34:BZ36))</f>
        <v>515662.96957856836</v>
      </c>
      <c r="CA37" s="87">
        <f>'Budget Figures Entry Form'!M101</f>
        <v>0</v>
      </c>
      <c r="CB37" s="88" t="str">
        <f>IF(SUM(CB34:CB36)=0,"",SUM(CB34:CB36))</f>
        <v/>
      </c>
      <c r="CC37" s="88" t="str">
        <f>IF(ISERROR(CA37-CB37),"",CA37-CB37)</f>
        <v/>
      </c>
      <c r="CD37" s="89">
        <f t="shared" ref="CD37:CJ37" si="31">IF(SUM(CD34:CD36)=0,"",SUM(CD34:CD36))</f>
        <v>183210.12007113305</v>
      </c>
      <c r="CE37" s="88">
        <f>'Budget Figures Entry Form'!M123</f>
        <v>0</v>
      </c>
      <c r="CF37" s="88" t="str">
        <f t="shared" si="31"/>
        <v/>
      </c>
      <c r="CG37" s="88" t="str">
        <f t="shared" si="31"/>
        <v/>
      </c>
      <c r="CH37" s="88" t="str">
        <f t="shared" si="31"/>
        <v/>
      </c>
      <c r="CI37" s="87" t="str">
        <f t="shared" si="31"/>
        <v/>
      </c>
      <c r="CJ37" s="88" t="str">
        <f t="shared" si="31"/>
        <v/>
      </c>
      <c r="CK37" s="88" t="str">
        <f>IF(ISERROR(CI37-CJ37),"",CI37-CJ37)</f>
        <v/>
      </c>
      <c r="CL37" s="89" t="e">
        <f>SUM(CL13,CK37)</f>
        <v>#VALUE!</v>
      </c>
      <c r="CM37" s="27"/>
    </row>
    <row r="38" spans="1:91" x14ac:dyDescent="0.2">
      <c r="A38" s="207"/>
      <c r="B38" s="175"/>
      <c r="C38" s="37"/>
      <c r="D38" s="38"/>
      <c r="E38" s="38"/>
      <c r="F38" s="38"/>
      <c r="G38" s="37"/>
      <c r="H38" s="38"/>
      <c r="I38" s="38"/>
      <c r="J38" s="38"/>
      <c r="K38" s="90"/>
      <c r="L38" s="91"/>
      <c r="M38" s="91"/>
      <c r="N38" s="91"/>
      <c r="O38" s="77"/>
      <c r="P38" s="78"/>
      <c r="Q38" s="78"/>
      <c r="R38" s="78"/>
      <c r="S38" s="77"/>
      <c r="T38" s="78"/>
      <c r="U38" s="78"/>
      <c r="V38" s="78"/>
      <c r="W38" s="200"/>
      <c r="X38" s="78"/>
      <c r="Y38" s="78"/>
      <c r="Z38" s="78"/>
      <c r="AA38" s="25"/>
      <c r="AB38" s="26"/>
      <c r="AC38" s="26"/>
      <c r="AD38" s="32"/>
      <c r="AE38" s="54"/>
      <c r="AF38" s="186"/>
      <c r="AG38" s="283"/>
      <c r="AH38" s="38"/>
      <c r="AI38" s="38"/>
      <c r="AJ38" s="38"/>
      <c r="AK38" s="37"/>
      <c r="AL38" s="38"/>
      <c r="AM38" s="38"/>
      <c r="AN38" s="38"/>
      <c r="AO38" s="90"/>
      <c r="AP38" s="91"/>
      <c r="AQ38" s="91"/>
      <c r="AR38" s="91"/>
      <c r="AS38" s="283"/>
      <c r="AT38" s="78"/>
      <c r="AU38" s="78"/>
      <c r="AV38" s="78"/>
      <c r="AW38" s="283"/>
      <c r="AX38" s="78"/>
      <c r="AY38" s="78"/>
      <c r="AZ38" s="76"/>
      <c r="BA38" s="78"/>
      <c r="BB38" s="78"/>
      <c r="BC38" s="78"/>
      <c r="BD38" s="78"/>
      <c r="BE38" s="77"/>
      <c r="BF38" s="78"/>
      <c r="BG38" s="78"/>
      <c r="BH38" s="76"/>
      <c r="BI38" s="25"/>
      <c r="BJ38" s="186"/>
      <c r="BK38" s="37"/>
      <c r="BL38" s="33"/>
      <c r="BM38" s="38"/>
      <c r="BN38" s="38"/>
      <c r="BO38" s="37"/>
      <c r="BP38" s="33"/>
      <c r="BQ38" s="38"/>
      <c r="BR38" s="38"/>
      <c r="BS38" s="90"/>
      <c r="BT38" s="91"/>
      <c r="BU38" s="91"/>
      <c r="BV38" s="91"/>
      <c r="BW38" s="77"/>
      <c r="BX38" s="38"/>
      <c r="BY38" s="78"/>
      <c r="BZ38" s="38"/>
      <c r="CA38" s="77"/>
      <c r="CB38" s="38"/>
      <c r="CC38" s="78"/>
      <c r="CD38" s="39"/>
      <c r="CE38" s="78"/>
      <c r="CF38" s="78"/>
      <c r="CG38" s="78"/>
      <c r="CH38" s="78"/>
      <c r="CI38" s="77"/>
      <c r="CJ38" s="78"/>
      <c r="CK38" s="78"/>
      <c r="CL38" s="76"/>
      <c r="CM38" s="27"/>
    </row>
    <row r="39" spans="1:91" x14ac:dyDescent="0.2">
      <c r="A39" s="195" t="s">
        <v>37</v>
      </c>
      <c r="B39" s="158"/>
      <c r="C39" s="77">
        <f>'Budget Figures Entry Form'!E15</f>
        <v>0</v>
      </c>
      <c r="D39" s="78" t="str">
        <f>IF(ISERROR(D32-D37),"",D32-D37)</f>
        <v/>
      </c>
      <c r="E39" s="78" t="str">
        <f>IF(ISERROR(D39-C39),"",D39-C39)</f>
        <v/>
      </c>
      <c r="F39" s="78">
        <f>IF(ISERROR(E39+F15),F15,E39+F15)</f>
        <v>0</v>
      </c>
      <c r="G39" s="77">
        <f>'Budget Figures Entry Form'!E37</f>
        <v>0</v>
      </c>
      <c r="H39" s="78" t="str">
        <f>IF(ISERROR(H32-H37),"",H32-H37)</f>
        <v/>
      </c>
      <c r="I39" s="78" t="str">
        <f>IF(ISERROR(H39-G39),"",H39-G39)</f>
        <v/>
      </c>
      <c r="J39" s="78" t="e">
        <f>IF(ISERROR(I39+J15),J15,I39+J15)</f>
        <v>#VALUE!</v>
      </c>
      <c r="K39" s="90">
        <f>'Budget Figures Entry Form'!E59</f>
        <v>0</v>
      </c>
      <c r="L39" s="91">
        <v>0</v>
      </c>
      <c r="M39" s="91">
        <v>0</v>
      </c>
      <c r="N39" s="91">
        <v>0</v>
      </c>
      <c r="O39" s="77">
        <f>'Budget Figures Entry Form'!E81</f>
        <v>0</v>
      </c>
      <c r="P39" s="78" t="str">
        <f>IF(ISERROR(P32-P37),"",P32-P37)</f>
        <v/>
      </c>
      <c r="Q39" s="117" t="e">
        <f>IF(P39-O39=0,"",P39-O39)</f>
        <v>#VALUE!</v>
      </c>
      <c r="R39" s="78" t="e">
        <f>IF(ISERROR(Q39+R15),R15,Q39+R15)</f>
        <v>#VALUE!</v>
      </c>
      <c r="S39" s="77">
        <f>'Budget Figures Entry Form'!E103</f>
        <v>0</v>
      </c>
      <c r="T39" s="78" t="str">
        <f>IF(ISERROR(T32-T37),"",T32-T37)</f>
        <v/>
      </c>
      <c r="U39" s="78" t="str">
        <f>IF(ISERROR(T39-S39),"",T39-S39)</f>
        <v/>
      </c>
      <c r="V39" s="78" t="e">
        <f>IF(ISERROR(U39+V15),V15,U39+V15)</f>
        <v>#VALUE!</v>
      </c>
      <c r="W39" s="200">
        <f>'Budget Figures Entry Form'!E125</f>
        <v>0</v>
      </c>
      <c r="X39" s="92">
        <v>0</v>
      </c>
      <c r="Y39" s="92">
        <v>0</v>
      </c>
      <c r="Z39" s="92" t="str">
        <f>IF(ISERROR(Y39+Z15),Z15,Y39+Z15)</f>
        <v/>
      </c>
      <c r="AA39" s="25" t="str">
        <f>IF(ISERROR(AA32-AA37),"",AA32-AA37)</f>
        <v/>
      </c>
      <c r="AB39" s="26" t="str">
        <f>IF(ISERROR(AB32-AB37),"",AB32-AB37)</f>
        <v/>
      </c>
      <c r="AC39" s="38" t="str">
        <f>IF(ISERROR(AB39-AA39),"",AB39-AA39)</f>
        <v/>
      </c>
      <c r="AD39" s="32" t="e">
        <f>SUM(AD15,AC39)</f>
        <v>#VALUE!</v>
      </c>
      <c r="AE39" s="54"/>
      <c r="AF39" s="185" t="s">
        <v>37</v>
      </c>
      <c r="AG39" s="200">
        <f>'Budget Figures Entry Form'!I15</f>
        <v>0</v>
      </c>
      <c r="AH39" s="78" t="str">
        <f>IF(ISERROR(AH32-AH37),"",AH32-AH37)</f>
        <v/>
      </c>
      <c r="AI39" s="78" t="str">
        <f>IF(ISERROR(AH39-AG39),"",AH39-AG39)</f>
        <v/>
      </c>
      <c r="AJ39" s="78">
        <f>IF(ISERROR(AI39+AJ15),AJ15,AI39+AJ15)</f>
        <v>0</v>
      </c>
      <c r="AK39" s="77">
        <f>'Budget Figures Entry Form'!I37</f>
        <v>0</v>
      </c>
      <c r="AL39" s="78" t="str">
        <f>IF(ISERROR(AL32-AL37),"",AL32-AL37)</f>
        <v/>
      </c>
      <c r="AM39" s="78" t="str">
        <f>IF(ISERROR(AL39-AK39),"",AL39-AK39)</f>
        <v/>
      </c>
      <c r="AN39" s="78" t="e">
        <f>IF(ISERROR(AM39+AN15),AN15,AM39+AN15)</f>
        <v>#VALUE!</v>
      </c>
      <c r="AO39" s="90">
        <f>'Budget Figures Entry Form'!I59</f>
        <v>0</v>
      </c>
      <c r="AP39" s="91">
        <v>0</v>
      </c>
      <c r="AQ39" s="91">
        <v>0</v>
      </c>
      <c r="AR39" s="91">
        <v>0</v>
      </c>
      <c r="AS39" s="200">
        <f>'Budget Figures Entry Form'!I81</f>
        <v>0</v>
      </c>
      <c r="AT39" s="78" t="str">
        <f>IF(ISERROR(AT32-AT37),"",AT32-AT37)</f>
        <v/>
      </c>
      <c r="AU39" s="117" t="str">
        <f>IF(ISERROR(AT39-AS39),"",AT39-AS39)</f>
        <v/>
      </c>
      <c r="AV39" s="78" t="e">
        <f>IF(ISERROR(AU39+AV15),AV15,AU39+AV15)</f>
        <v>#VALUE!</v>
      </c>
      <c r="AW39" s="200">
        <f>'Budget Figures Entry Form'!I103</f>
        <v>0</v>
      </c>
      <c r="AX39" s="78" t="str">
        <f>IF(ISERROR(AX32-AX37),"",AX32-AX37)</f>
        <v/>
      </c>
      <c r="AY39" s="78" t="str">
        <f>IF(ISERROR(AX39-AW39),"",AX39-AW39)</f>
        <v/>
      </c>
      <c r="AZ39" s="76" t="e">
        <f>IF(ISERROR(AY39+AZ15),AZ15,AY39+AZ15)</f>
        <v>#VALUE!</v>
      </c>
      <c r="BA39" s="92">
        <f>'Budget Figures Entry Form'!I125</f>
        <v>0</v>
      </c>
      <c r="BB39" s="92">
        <v>0</v>
      </c>
      <c r="BC39" s="92">
        <v>0</v>
      </c>
      <c r="BD39" s="92" t="str">
        <f>IF(ISERROR(BC39+BD15),BD15,BC39+BD15)</f>
        <v/>
      </c>
      <c r="BE39" s="77" t="str">
        <f>IF(ISERROR(BE32-BE37),"",BE32-BE37)</f>
        <v/>
      </c>
      <c r="BF39" s="78" t="str">
        <f>IF(ISERROR(BF32-BF37),"",BF32-BF37)</f>
        <v/>
      </c>
      <c r="BG39" s="78" t="str">
        <f>IF(ISERROR(BF39-BE39),"",BF39-BE39)</f>
        <v/>
      </c>
      <c r="BH39" s="76" t="e">
        <f>SUM(BH15,BG39)</f>
        <v>#VALUE!</v>
      </c>
      <c r="BI39" s="25"/>
      <c r="BJ39" s="185" t="s">
        <v>37</v>
      </c>
      <c r="BK39" s="77">
        <f>'Budget Figures Entry Form'!M15</f>
        <v>0</v>
      </c>
      <c r="BL39" s="33" t="str">
        <f>IF(ISERROR(BL32-BL37),"",BL32-BL37)</f>
        <v/>
      </c>
      <c r="BM39" s="78" t="str">
        <f>IF(ISERROR(BL39-BK39),"",BL39-BK39)</f>
        <v/>
      </c>
      <c r="BN39" s="78">
        <f>IF(ISERROR(BM39+BN15),BN15,BM39+BN15)</f>
        <v>0</v>
      </c>
      <c r="BO39" s="77">
        <f>'Budget Figures Entry Form'!M37</f>
        <v>0</v>
      </c>
      <c r="BP39" s="33" t="str">
        <f>IF(ISERROR(BP32-BP37),"",BP32-BP37)</f>
        <v/>
      </c>
      <c r="BQ39" s="78" t="str">
        <f>IF(ISERROR(BP39-BO39),"",BP39-BO39)</f>
        <v/>
      </c>
      <c r="BR39" s="78" t="e">
        <f>IF(ISERROR(BQ39+BR15),BR15,BQ39+BR15)</f>
        <v>#VALUE!</v>
      </c>
      <c r="BS39" s="90">
        <f>'Budget Figures Entry Form'!M59</f>
        <v>0</v>
      </c>
      <c r="BT39" s="91">
        <v>0</v>
      </c>
      <c r="BU39" s="91">
        <v>0</v>
      </c>
      <c r="BV39" s="91">
        <v>0</v>
      </c>
      <c r="BW39" s="77">
        <f>'Budget Figures Entry Form'!M81</f>
        <v>0</v>
      </c>
      <c r="BX39" s="78" t="str">
        <f>IF(ISERROR(BX32-BX37),"",BX32-BX37)</f>
        <v/>
      </c>
      <c r="BY39" s="117" t="str">
        <f>IF(ISERROR(BX39-BW39),"",BX39-BW39)</f>
        <v/>
      </c>
      <c r="BZ39" s="78" t="e">
        <f>IF(ISERROR(BY39+BZ15),BZ15,BY39+BZ15)</f>
        <v>#VALUE!</v>
      </c>
      <c r="CA39" s="77">
        <f>'Budget Figures Entry Form'!M103</f>
        <v>0</v>
      </c>
      <c r="CB39" s="78" t="str">
        <f>IF(ISERROR(CB32-CB37),"",CB32-CB37)</f>
        <v/>
      </c>
      <c r="CC39" s="78" t="str">
        <f>IF(ISERROR(CB39-CA39),"",CB39-CA39)</f>
        <v/>
      </c>
      <c r="CD39" s="76" t="e">
        <f>IF(ISERROR(CC39+CD15),CD15,CC39+CD15)</f>
        <v>#VALUE!</v>
      </c>
      <c r="CE39" s="92">
        <f>'Budget Figures Entry Form'!M125</f>
        <v>0</v>
      </c>
      <c r="CF39" s="92">
        <v>0</v>
      </c>
      <c r="CG39" s="92">
        <v>0</v>
      </c>
      <c r="CH39" s="92" t="str">
        <f>IF(ISERROR(CG39+CH15),CH15,CG39+CH15)</f>
        <v/>
      </c>
      <c r="CI39" s="77" t="str">
        <f>IF(ISERROR(CI32-CI37),"",CI32-CI37)</f>
        <v/>
      </c>
      <c r="CJ39" s="78" t="str">
        <f>IF(ISERROR(CJ32-CJ37),"",CJ32-CJ37)</f>
        <v/>
      </c>
      <c r="CK39" s="78" t="str">
        <f>IF(ISERROR(CJ39-CI39),"",CJ39-CI39)</f>
        <v/>
      </c>
      <c r="CL39" s="76" t="e">
        <f>SUM(CL15,CK39)</f>
        <v>#VALUE!</v>
      </c>
      <c r="CM39" s="27"/>
    </row>
    <row r="40" spans="1:91" s="62" customFormat="1" x14ac:dyDescent="0.2">
      <c r="A40" s="209" t="s">
        <v>24</v>
      </c>
      <c r="B40" s="176"/>
      <c r="C40" s="128" t="e">
        <f>'Budget Figures Entry Form'!E16</f>
        <v>#DIV/0!</v>
      </c>
      <c r="D40" s="129" t="str">
        <f>IF(ISERROR(D39/D32),"",D39/D32)</f>
        <v/>
      </c>
      <c r="E40" s="129" t="str">
        <f>IF(ISERROR(D40-C40),"",D40-C40)</f>
        <v/>
      </c>
      <c r="F40" s="129"/>
      <c r="G40" s="128" t="e">
        <f>'Budget Figures Entry Form'!E38</f>
        <v>#DIV/0!</v>
      </c>
      <c r="H40" s="129" t="str">
        <f>IF(ISERROR(H39/H32),"",H39/H32)</f>
        <v/>
      </c>
      <c r="I40" s="129" t="str">
        <f>IF(ISERROR(H40-G40),"",H40-G40)</f>
        <v/>
      </c>
      <c r="J40" s="129"/>
      <c r="K40" s="130">
        <f>'Budget Figures Entry Form'!E60</f>
        <v>0</v>
      </c>
      <c r="L40" s="131">
        <v>0</v>
      </c>
      <c r="M40" s="131">
        <v>0</v>
      </c>
      <c r="N40" s="131">
        <v>0</v>
      </c>
      <c r="O40" s="128" t="e">
        <f>'Budget Figures Entry Form'!E82</f>
        <v>#DIV/0!</v>
      </c>
      <c r="P40" s="129" t="str">
        <f>IF(ISERROR(P39/P32),"",P39/P32)</f>
        <v/>
      </c>
      <c r="Q40" s="129" t="str">
        <f>IF(ISERROR(P40-O40),"",P40-O40)</f>
        <v/>
      </c>
      <c r="R40" s="133"/>
      <c r="S40" s="128" t="e">
        <f>'Budget Figures Entry Form'!E104</f>
        <v>#DIV/0!</v>
      </c>
      <c r="T40" s="129" t="str">
        <f>IF(ISERROR(T39/T32),"",T39/T32)</f>
        <v/>
      </c>
      <c r="U40" s="133" t="str">
        <f>IF(ISERROR(T40-S40),"",T40-S40)</f>
        <v/>
      </c>
      <c r="V40" s="133"/>
      <c r="W40" s="289">
        <f>'Budget Figures Entry Form'!E126</f>
        <v>0</v>
      </c>
      <c r="X40" s="134">
        <v>0</v>
      </c>
      <c r="Y40" s="134">
        <v>0</v>
      </c>
      <c r="Z40" s="134"/>
      <c r="AA40" s="144" t="str">
        <f>IF(ISERROR(AA39/AA32),"",AA39/AA32)</f>
        <v/>
      </c>
      <c r="AB40" s="143" t="str">
        <f>IF(ISERROR(AB39/AB32),"",AB39/AB32)</f>
        <v/>
      </c>
      <c r="AC40" s="143" t="str">
        <f>IF(ISERROR(AB40-AA40),"",AB40-AA40)</f>
        <v/>
      </c>
      <c r="AD40" s="323" t="e">
        <f>SUM(AD16,AC40)</f>
        <v>#VALUE!</v>
      </c>
      <c r="AE40" s="145"/>
      <c r="AF40" s="190" t="s">
        <v>24</v>
      </c>
      <c r="AG40" s="289" t="e">
        <f>'Budget Figures Entry Form'!I16</f>
        <v>#DIV/0!</v>
      </c>
      <c r="AH40" s="129" t="str">
        <f>IF(ISERROR(AH39/AH32),"",AH39/AH32)</f>
        <v/>
      </c>
      <c r="AI40" s="129" t="str">
        <f>IF(ISERROR(AH40-AG40),"",AH40-AG40)</f>
        <v/>
      </c>
      <c r="AJ40" s="129"/>
      <c r="AK40" s="128" t="e">
        <f>'Budget Figures Entry Form'!I38</f>
        <v>#DIV/0!</v>
      </c>
      <c r="AL40" s="129" t="str">
        <f>IF(ISERROR(AL39/AL32),"",AL39/AL32)</f>
        <v/>
      </c>
      <c r="AM40" s="129" t="str">
        <f>IF(ISERROR(AL40-AK40),"",AL40-AK40)</f>
        <v/>
      </c>
      <c r="AN40" s="129"/>
      <c r="AO40" s="130">
        <f>'Budget Figures Entry Form'!I60</f>
        <v>0</v>
      </c>
      <c r="AP40" s="131">
        <v>0</v>
      </c>
      <c r="AQ40" s="131">
        <v>0</v>
      </c>
      <c r="AR40" s="131">
        <v>0</v>
      </c>
      <c r="AS40" s="289" t="e">
        <f>'Budget Figures Entry Form'!I82</f>
        <v>#DIV/0!</v>
      </c>
      <c r="AT40" s="129" t="str">
        <f>IF(ISERROR(AT39/AT32),"",AT39/AT32)</f>
        <v/>
      </c>
      <c r="AU40" s="129" t="str">
        <f>IF(ISERROR(AT40-AS40),"",AT40-AS40)</f>
        <v/>
      </c>
      <c r="AV40" s="133"/>
      <c r="AW40" s="289" t="e">
        <f>'Budget Figures Entry Form'!I104</f>
        <v>#DIV/0!</v>
      </c>
      <c r="AX40" s="129" t="str">
        <f>IF(ISERROR(AX39/AX32),"",AX39/AX32)</f>
        <v/>
      </c>
      <c r="AY40" s="133" t="str">
        <f>IF(ISERROR(AX40-AW40),"",AX40-AW40)</f>
        <v/>
      </c>
      <c r="AZ40" s="132"/>
      <c r="BA40" s="134">
        <f>'Budget Figures Entry Form'!I126</f>
        <v>0</v>
      </c>
      <c r="BB40" s="134">
        <v>0</v>
      </c>
      <c r="BC40" s="134">
        <v>0</v>
      </c>
      <c r="BD40" s="134"/>
      <c r="BE40" s="128" t="str">
        <f>IF(ISERROR(BE39/BE32),"",BE39/BE32)</f>
        <v/>
      </c>
      <c r="BF40" s="129" t="str">
        <f>IF(ISERROR(BF39/BF32),"",BF39/BF32)</f>
        <v/>
      </c>
      <c r="BG40" s="129" t="str">
        <f>IF(ISERROR(BF40-BE40),"",BF40-BE40)</f>
        <v/>
      </c>
      <c r="BH40" s="132" t="e">
        <f>SUM(BH16,BG40)</f>
        <v>#VALUE!</v>
      </c>
      <c r="BI40" s="144"/>
      <c r="BJ40" s="190" t="s">
        <v>24</v>
      </c>
      <c r="BK40" s="128" t="e">
        <f>'Budget Figures Entry Form'!M16</f>
        <v>#DIV/0!</v>
      </c>
      <c r="BL40" s="33" t="str">
        <f>IF(ISERROR(BL39/BL32),"",BL39/BL32)</f>
        <v/>
      </c>
      <c r="BM40" s="133" t="str">
        <f>IF(ISERROR(BL40-BK40),"",BL40-BK40)</f>
        <v/>
      </c>
      <c r="BN40" s="129"/>
      <c r="BO40" s="128" t="e">
        <f>'Budget Figures Entry Form'!M38</f>
        <v>#DIV/0!</v>
      </c>
      <c r="BP40" s="129" t="str">
        <f>IF(ISERROR(BP39/BP32),"",BP39/BP32)</f>
        <v/>
      </c>
      <c r="BQ40" s="129" t="str">
        <f>IF(ISERROR(BP40-BO40),"",BP40-BO40)</f>
        <v/>
      </c>
      <c r="BR40" s="129"/>
      <c r="BS40" s="130">
        <f>'Budget Figures Entry Form'!M60</f>
        <v>0</v>
      </c>
      <c r="BT40" s="131">
        <v>0</v>
      </c>
      <c r="BU40" s="131">
        <v>0</v>
      </c>
      <c r="BV40" s="131">
        <v>0</v>
      </c>
      <c r="BW40" s="128" t="e">
        <f>'Budget Figures Entry Form'!M82</f>
        <v>#DIV/0!</v>
      </c>
      <c r="BX40" s="129" t="str">
        <f>IF(ISERROR(BX39/BX32),"",BX39/BX32)</f>
        <v/>
      </c>
      <c r="BY40" s="129" t="str">
        <f>IF(ISERROR(BX40-BW40),"",BX40-BW40)</f>
        <v/>
      </c>
      <c r="BZ40" s="129"/>
      <c r="CA40" s="128" t="e">
        <f>'Budget Figures Entry Form'!M104</f>
        <v>#DIV/0!</v>
      </c>
      <c r="CB40" s="129" t="str">
        <f>IF(ISERROR(CB39/CB32),"",CB39/CB32)</f>
        <v/>
      </c>
      <c r="CC40" s="133" t="str">
        <f>IF(ISERROR(CB40-CA40),"",CB40-CA40)</f>
        <v/>
      </c>
      <c r="CD40" s="136"/>
      <c r="CE40" s="134">
        <f>'Budget Figures Entry Form'!M126</f>
        <v>0</v>
      </c>
      <c r="CF40" s="134">
        <v>0</v>
      </c>
      <c r="CG40" s="134">
        <v>0</v>
      </c>
      <c r="CH40" s="134"/>
      <c r="CI40" s="128" t="str">
        <f>IF(ISERROR(CI39/CI32),"",CI39/CI32)</f>
        <v/>
      </c>
      <c r="CJ40" s="129" t="str">
        <f>IF(ISERROR(CJ39/CJ32),"",CJ39/CJ32)</f>
        <v/>
      </c>
      <c r="CK40" s="129" t="str">
        <f>IF(ISERROR(CJ40-CI40),"",CJ40-CI40)</f>
        <v/>
      </c>
      <c r="CL40" s="136" t="e">
        <f>SUM(CL16,CK40)</f>
        <v>#VALUE!</v>
      </c>
      <c r="CM40" s="242"/>
    </row>
    <row r="41" spans="1:91" x14ac:dyDescent="0.2">
      <c r="A41" s="208"/>
      <c r="B41" s="174"/>
      <c r="C41" s="42"/>
      <c r="D41" s="41"/>
      <c r="E41" s="41"/>
      <c r="F41" s="41"/>
      <c r="G41" s="42"/>
      <c r="H41" s="41"/>
      <c r="I41" s="41"/>
      <c r="J41" s="41"/>
      <c r="K41" s="43"/>
      <c r="L41" s="44"/>
      <c r="M41" s="44"/>
      <c r="N41" s="44"/>
      <c r="O41" s="42"/>
      <c r="P41" s="41"/>
      <c r="Q41" s="41"/>
      <c r="R41" s="41"/>
      <c r="S41" s="42"/>
      <c r="T41" s="41"/>
      <c r="U41" s="41"/>
      <c r="V41" s="41"/>
      <c r="W41" s="295"/>
      <c r="X41" s="41"/>
      <c r="Y41" s="41"/>
      <c r="Z41" s="41"/>
      <c r="AA41" s="42"/>
      <c r="AB41" s="41"/>
      <c r="AC41" s="41"/>
      <c r="AD41" s="45"/>
      <c r="AE41" s="118"/>
      <c r="AF41" s="191"/>
      <c r="AG41" s="295"/>
      <c r="AH41" s="41"/>
      <c r="AI41" s="41"/>
      <c r="AJ41" s="41"/>
      <c r="AK41" s="42"/>
      <c r="AL41" s="41"/>
      <c r="AM41" s="41"/>
      <c r="AN41" s="41"/>
      <c r="AO41" s="43"/>
      <c r="AP41" s="44"/>
      <c r="AQ41" s="44"/>
      <c r="AR41" s="44"/>
      <c r="AS41" s="295"/>
      <c r="AT41" s="41"/>
      <c r="AU41" s="41"/>
      <c r="AV41" s="41"/>
      <c r="AW41" s="295"/>
      <c r="AX41" s="41"/>
      <c r="AY41" s="41"/>
      <c r="AZ41" s="45"/>
      <c r="BA41" s="41"/>
      <c r="BB41" s="41"/>
      <c r="BC41" s="41"/>
      <c r="BD41" s="41"/>
      <c r="BE41" s="42"/>
      <c r="BF41" s="41"/>
      <c r="BG41" s="41"/>
      <c r="BH41" s="45"/>
      <c r="BI41" s="42"/>
      <c r="BJ41" s="191"/>
      <c r="BK41" s="40"/>
      <c r="BL41" s="33"/>
      <c r="BM41" s="41"/>
      <c r="BN41" s="41"/>
      <c r="BO41" s="42"/>
      <c r="BP41" s="41"/>
      <c r="BQ41" s="41"/>
      <c r="BR41" s="41"/>
      <c r="BS41" s="43"/>
      <c r="BT41" s="44"/>
      <c r="BU41" s="44"/>
      <c r="BV41" s="44"/>
      <c r="BW41" s="42"/>
      <c r="BX41" s="41"/>
      <c r="BY41" s="41"/>
      <c r="BZ41" s="41"/>
      <c r="CA41" s="42"/>
      <c r="CB41" s="41"/>
      <c r="CC41" s="41"/>
      <c r="CD41" s="45"/>
      <c r="CE41" s="41"/>
      <c r="CF41" s="41"/>
      <c r="CG41" s="41"/>
      <c r="CH41" s="41"/>
      <c r="CI41" s="42"/>
      <c r="CJ41" s="41"/>
      <c r="CK41" s="41"/>
      <c r="CL41" s="45"/>
      <c r="CM41" s="27"/>
    </row>
    <row r="42" spans="1:91" x14ac:dyDescent="0.2">
      <c r="A42" s="195" t="s">
        <v>2</v>
      </c>
      <c r="B42" s="158"/>
      <c r="C42" s="25">
        <f>'Budget Figures Entry Form'!E18+$E$28*K42</f>
        <v>0</v>
      </c>
      <c r="D42" s="26">
        <f>'Financial Results Entry Form'!H10+$L42*$E$28</f>
        <v>0</v>
      </c>
      <c r="E42" s="26" t="str">
        <f>IF(D42=0,"",C42-D42)</f>
        <v/>
      </c>
      <c r="F42" s="26">
        <f>IF(D42=0,F18,E42+F18)</f>
        <v>0</v>
      </c>
      <c r="G42" s="25">
        <f>'Budget Figures Entry Form'!E40+$H$28*K42</f>
        <v>0</v>
      </c>
      <c r="H42" s="26">
        <f>'Financial Results Entry Form'!I10+H28*L42</f>
        <v>0</v>
      </c>
      <c r="I42" s="26" t="str">
        <f>IF(H42=0,"",G42-H42)</f>
        <v/>
      </c>
      <c r="J42" s="26">
        <f>IF(H42=0,J18,I42+J18)</f>
        <v>0</v>
      </c>
      <c r="K42" s="47">
        <f>'Budget Figures Entry Form'!E62</f>
        <v>0</v>
      </c>
      <c r="L42" s="48">
        <f>'Financial Results Entry Form'!J10</f>
        <v>0</v>
      </c>
      <c r="M42" s="48" t="str">
        <f>IF(L42=0,"",K42-L42)</f>
        <v/>
      </c>
      <c r="N42" s="48">
        <f>IF(L42=0,N18,M42+N18)</f>
        <v>0</v>
      </c>
      <c r="O42" s="25">
        <f>'Budget Figures Entry Form'!E84</f>
        <v>0</v>
      </c>
      <c r="P42" s="26">
        <f>'Financial Results Entry Form'!K10</f>
        <v>0</v>
      </c>
      <c r="Q42" s="26" t="str">
        <f>IF(P42=0,"",O42-P42)</f>
        <v/>
      </c>
      <c r="R42" s="26">
        <f>IF(P42=0,R18,Q42+R18)</f>
        <v>36559.104180327871</v>
      </c>
      <c r="S42" s="25">
        <f>'Budget Figures Entry Form'!E106</f>
        <v>0</v>
      </c>
      <c r="T42" s="26">
        <f>'Financial Results Entry Form'!L10</f>
        <v>0</v>
      </c>
      <c r="U42" s="26" t="str">
        <f>IF(T42=0,"",S42-T42)</f>
        <v/>
      </c>
      <c r="V42" s="26" t="str">
        <f>IF(T42=0,V18,U42+V18)</f>
        <v/>
      </c>
      <c r="W42" s="53">
        <f>'Budget Figures Entry Form'!E128</f>
        <v>0</v>
      </c>
      <c r="X42" s="33">
        <v>0</v>
      </c>
      <c r="Y42" s="33">
        <v>0</v>
      </c>
      <c r="Z42" s="33">
        <f>IF(X42=0,Z18,Y42+Z18)</f>
        <v>0</v>
      </c>
      <c r="AA42" s="25">
        <f>SUM(C42,G42,O42,S42,W42)</f>
        <v>0</v>
      </c>
      <c r="AB42" s="26" t="str">
        <f>IF(SUM(D42,H42,P42,T42,X42)=0,"",SUM(D42,H42,P42,T42,X42))</f>
        <v/>
      </c>
      <c r="AC42" s="26" t="str">
        <f>IF(ISERROR(AA42-AB42),"",AA42-AB42)</f>
        <v/>
      </c>
      <c r="AD42" s="32">
        <f t="shared" ref="AD42:AD49" si="32">SUM(AD18,AC42)</f>
        <v>43383.381219346134</v>
      </c>
      <c r="AE42" s="54"/>
      <c r="AF42" s="185" t="s">
        <v>2</v>
      </c>
      <c r="AG42" s="53">
        <f>'Budget Figures Entry Form'!I18+$AI$28*AO42</f>
        <v>0</v>
      </c>
      <c r="AH42" s="33">
        <f>'Financial Results Entry Form'!AF10+$AI$28*$AP42</f>
        <v>0</v>
      </c>
      <c r="AI42" s="26" t="str">
        <f>IF(AH42=0,"",AG42-AH42)</f>
        <v/>
      </c>
      <c r="AJ42" s="26">
        <f>IF(AH42=0,AJ18,AI42+AJ18)</f>
        <v>0</v>
      </c>
      <c r="AK42" s="25">
        <f>'Budget Figures Entry Form'!I40+$AL$28*AO42</f>
        <v>0</v>
      </c>
      <c r="AL42" s="33">
        <f>'Financial Results Entry Form'!AG10+$AL$28*$AP42</f>
        <v>0</v>
      </c>
      <c r="AM42" s="26" t="str">
        <f>IF(AL42=0,"",AK42-AL42)</f>
        <v/>
      </c>
      <c r="AN42" s="26">
        <f>IF(AL42=0,AN18,AM42+AN18)</f>
        <v>0</v>
      </c>
      <c r="AO42" s="47">
        <f>'Budget Figures Entry Form'!I62</f>
        <v>0</v>
      </c>
      <c r="AP42" s="48">
        <f>'Financial Results Entry Form'!AH10</f>
        <v>0</v>
      </c>
      <c r="AQ42" s="48" t="str">
        <f>IF(AP42=0,"",AO42-AP42)</f>
        <v/>
      </c>
      <c r="AR42" s="48">
        <f>IF(AP42=0,AR18,AQ42+AR18)</f>
        <v>0</v>
      </c>
      <c r="AS42" s="50">
        <f>'Budget Figures Entry Form'!I84</f>
        <v>0</v>
      </c>
      <c r="AT42" s="26">
        <f>'Financial Results Entry Form'!AI10</f>
        <v>0</v>
      </c>
      <c r="AU42" s="26" t="str">
        <f>IF(AT42=0,"",AS42-AT42)</f>
        <v/>
      </c>
      <c r="AV42" s="26">
        <f>IF(AT42=0,AV18,AU42+AV18)</f>
        <v>36559.104180327871</v>
      </c>
      <c r="AW42" s="50">
        <f>'Budget Figures Entry Form'!I106</f>
        <v>0</v>
      </c>
      <c r="AX42" s="26">
        <f>'Financial Results Entry Form'!AJ10</f>
        <v>0</v>
      </c>
      <c r="AY42" s="26" t="str">
        <f>IF(AX42=0,"",AW42-AX42)</f>
        <v/>
      </c>
      <c r="AZ42" s="32" t="str">
        <f>IF(AX42=0,AZ18,AY42+AZ18)</f>
        <v/>
      </c>
      <c r="BA42" s="33">
        <f>'Budget Figures Entry Form'!I128</f>
        <v>0</v>
      </c>
      <c r="BB42" s="33">
        <v>0</v>
      </c>
      <c r="BC42" s="33">
        <v>0</v>
      </c>
      <c r="BD42" s="33">
        <f>IF(BB42=0,BD18,BC42+BD18)</f>
        <v>0</v>
      </c>
      <c r="BE42" s="25">
        <f>SUM(AG42,AK42,AS42,AW42,BA42)</f>
        <v>0</v>
      </c>
      <c r="BF42" s="26" t="str">
        <f>IF(SUM(AH42,AL42,AT42,AX42,BB42)=0,"",SUM(AH42,AL42,AT42,AX42,BB42))</f>
        <v/>
      </c>
      <c r="BG42" s="26" t="str">
        <f>IF(ISERROR(BF42-BE42),"",BF42-BE42)</f>
        <v/>
      </c>
      <c r="BH42" s="24">
        <f t="shared" ref="BH42:BH49" si="33">SUM(BH18,BG42)</f>
        <v>43383.381219346134</v>
      </c>
      <c r="BI42" s="25"/>
      <c r="BJ42" s="185" t="s">
        <v>2</v>
      </c>
      <c r="BK42" s="25">
        <f>'Budget Figures Entry Form'!M18+BS42*$BM$28</f>
        <v>0</v>
      </c>
      <c r="BL42" s="33">
        <f>'Financial Results Entry Form'!BD10+$BT42*$BM$28</f>
        <v>0</v>
      </c>
      <c r="BM42" s="26" t="str">
        <f>IF(BL42=0,"",BK42-BL42)</f>
        <v/>
      </c>
      <c r="BN42" s="26">
        <f>IF(BL42=0,BN18,BM42+BN18)</f>
        <v>0</v>
      </c>
      <c r="BO42" s="25">
        <f>'Budget Figures Entry Form'!M40+$BP$28*BS42</f>
        <v>0</v>
      </c>
      <c r="BP42" s="33">
        <f>'Financial Results Entry Form'!BE10+$BT42*$BM$28</f>
        <v>0</v>
      </c>
      <c r="BQ42" s="26" t="str">
        <f>IF(BP42=0,"",BO42-BP42)</f>
        <v/>
      </c>
      <c r="BR42" s="26">
        <f>IF(BP42=0,BR18,BQ42+BR18)</f>
        <v>0</v>
      </c>
      <c r="BS42" s="47">
        <f>'Budget Figures Entry Form'!M62</f>
        <v>0</v>
      </c>
      <c r="BT42" s="91">
        <f>'Financial Results Entry Form'!BF10</f>
        <v>0</v>
      </c>
      <c r="BU42" s="91" t="str">
        <f>IF(BT42=0,"",BS42-BT42)</f>
        <v/>
      </c>
      <c r="BV42" s="48">
        <f>IF(BT42=0,BV18,BU42+BV18)</f>
        <v>0</v>
      </c>
      <c r="BW42" s="25">
        <f>'Budget Figures Entry Form'!M84</f>
        <v>0</v>
      </c>
      <c r="BX42" s="33">
        <f>'Financial Results Entry Form'!BG10</f>
        <v>0</v>
      </c>
      <c r="BY42" s="26" t="str">
        <f>IF(BX42=0,"",BW42-BX42)</f>
        <v/>
      </c>
      <c r="BZ42" s="26">
        <f>IF(BX42=0,BZ18,BY42+BZ18)</f>
        <v>36559.104180327871</v>
      </c>
      <c r="CA42" s="25">
        <f>'Budget Figures Entry Form'!M106</f>
        <v>0</v>
      </c>
      <c r="CB42" s="33">
        <f>'Financial Results Entry Form'!BH10</f>
        <v>0</v>
      </c>
      <c r="CC42" s="26" t="str">
        <f>IF(CB42=0,"",CA42-CB42)</f>
        <v/>
      </c>
      <c r="CD42" s="32" t="str">
        <f>IF(CB42=0,CD18,CC42+CD18)</f>
        <v/>
      </c>
      <c r="CE42" s="33">
        <f>'Budget Figures Entry Form'!M128</f>
        <v>0</v>
      </c>
      <c r="CF42" s="33">
        <v>0</v>
      </c>
      <c r="CG42" s="33">
        <v>0</v>
      </c>
      <c r="CH42" s="33">
        <f>IF(CF42=0,CH18,CG42+CH18)</f>
        <v>0</v>
      </c>
      <c r="CI42" s="25">
        <f>SUM(BK42,BO42,BW42,CA42,CE42)</f>
        <v>0</v>
      </c>
      <c r="CJ42" s="26" t="str">
        <f>IF(SUM(BL42,BP42,BX42,CB42,CF42)=0,"",SUM(BL42,BP42,BX42,CB42,CF42))</f>
        <v/>
      </c>
      <c r="CK42" s="26" t="str">
        <f>IF(ISERROR(CJ42-CI42),"",CJ42-CI42)</f>
        <v/>
      </c>
      <c r="CL42" s="32">
        <f t="shared" ref="CL42:CL49" si="34">SUM(CL18,CK42)</f>
        <v>43383.381219346134</v>
      </c>
      <c r="CM42" s="27"/>
    </row>
    <row r="43" spans="1:91" x14ac:dyDescent="0.2">
      <c r="A43" s="195" t="s">
        <v>38</v>
      </c>
      <c r="B43" s="158"/>
      <c r="C43" s="25">
        <f>'Budget Figures Entry Form'!E19+$E$28*K43</f>
        <v>0</v>
      </c>
      <c r="D43" s="26">
        <f>'Financial Results Entry Form'!H11+E28*L43</f>
        <v>0</v>
      </c>
      <c r="E43" s="26" t="str">
        <f>IF(D43=0,"",C43-D43)</f>
        <v/>
      </c>
      <c r="F43" s="26">
        <f>IF(D43=0,F19,E43+F19)</f>
        <v>0</v>
      </c>
      <c r="G43" s="25">
        <f>'Budget Figures Entry Form'!E41+$H$28*K43</f>
        <v>0</v>
      </c>
      <c r="H43" s="26">
        <f>'Financial Results Entry Form'!I11+H28*L43</f>
        <v>0</v>
      </c>
      <c r="I43" s="26" t="str">
        <f>IF(H43=0,"",G43-H43)</f>
        <v/>
      </c>
      <c r="J43" s="26">
        <f>IF(H43=0,J19,I43+J19)</f>
        <v>0</v>
      </c>
      <c r="K43" s="47">
        <f>'Budget Figures Entry Form'!E63</f>
        <v>0</v>
      </c>
      <c r="L43" s="48">
        <f>'Financial Results Entry Form'!J11</f>
        <v>0</v>
      </c>
      <c r="M43" s="48" t="str">
        <f>IF(L43=0,"",K43-L43)</f>
        <v/>
      </c>
      <c r="N43" s="48">
        <f>IF(L43=0,N19,M43+N19)</f>
        <v>0</v>
      </c>
      <c r="O43" s="25">
        <f>'Budget Figures Entry Form'!E85</f>
        <v>0</v>
      </c>
      <c r="P43" s="26">
        <f>'Financial Results Entry Form'!K11</f>
        <v>0</v>
      </c>
      <c r="Q43" s="26" t="str">
        <f>IF(P43=0,"",O43-P43)</f>
        <v/>
      </c>
      <c r="R43" s="26">
        <f>IF(P43=0,R19,Q43+R19)</f>
        <v>21760.819669672124</v>
      </c>
      <c r="S43" s="25">
        <f>'Budget Figures Entry Form'!E107</f>
        <v>0</v>
      </c>
      <c r="T43" s="26">
        <f>'Financial Results Entry Form'!L11</f>
        <v>0</v>
      </c>
      <c r="U43" s="26" t="str">
        <f>IF(T43=0,"",S43-T43)</f>
        <v/>
      </c>
      <c r="V43" s="26" t="str">
        <f>IF(T43=0,V19,U43+V19)</f>
        <v/>
      </c>
      <c r="W43" s="53">
        <f>'Budget Figures Entry Form'!E129</f>
        <v>0</v>
      </c>
      <c r="X43" s="33">
        <v>0</v>
      </c>
      <c r="Y43" s="33">
        <v>0</v>
      </c>
      <c r="Z43" s="33">
        <f>IF(X43=0,Z19,Y43+Z19)</f>
        <v>0</v>
      </c>
      <c r="AA43" s="25">
        <f>SUM(C43,G43,O43,S43,W43)</f>
        <v>0</v>
      </c>
      <c r="AB43" s="26" t="str">
        <f>IF(SUM(D43,H43,P43,T43,X43)=0,"",SUM(D43,H43,P43,T43,X43))</f>
        <v/>
      </c>
      <c r="AC43" s="26" t="str">
        <f>IF(ISERROR(AA43-AB43),"",AA43-AB43)</f>
        <v/>
      </c>
      <c r="AD43" s="32">
        <f t="shared" si="32"/>
        <v>33467.375425865561</v>
      </c>
      <c r="AE43" s="54"/>
      <c r="AF43" s="185" t="s">
        <v>38</v>
      </c>
      <c r="AG43" s="53">
        <f>'Budget Figures Entry Form'!I19+$AI$28*AO43</f>
        <v>0</v>
      </c>
      <c r="AH43" s="33">
        <f>'Financial Results Entry Form'!AF11+$AI$28*$AP43</f>
        <v>0</v>
      </c>
      <c r="AI43" s="26" t="str">
        <f>IF(AH43=0,"",AG43-AH43)</f>
        <v/>
      </c>
      <c r="AJ43" s="26">
        <f>IF(AH43=0,AJ19,AI43+AJ19)</f>
        <v>0</v>
      </c>
      <c r="AK43" s="25">
        <f>'Budget Figures Entry Form'!I41+$AL$28*AO43</f>
        <v>0</v>
      </c>
      <c r="AL43" s="33">
        <f>'Financial Results Entry Form'!AG11+$AL$28*$AP43</f>
        <v>0</v>
      </c>
      <c r="AM43" s="26" t="str">
        <f>IF(AL43=0,"",AK43-AL43)</f>
        <v/>
      </c>
      <c r="AN43" s="26">
        <f>IF(AL43=0,AN19,AM43+AN19)</f>
        <v>0</v>
      </c>
      <c r="AO43" s="47">
        <f>'Budget Figures Entry Form'!I63</f>
        <v>0</v>
      </c>
      <c r="AP43" s="48">
        <f>'Financial Results Entry Form'!AH11</f>
        <v>0</v>
      </c>
      <c r="AQ43" s="48" t="str">
        <f>IF(AP43=0,"",AO43-AP43)</f>
        <v/>
      </c>
      <c r="AR43" s="48">
        <f>IF(AP43=0,AR19,AQ43+AR19)</f>
        <v>0</v>
      </c>
      <c r="AS43" s="50">
        <f>'Budget Figures Entry Form'!I85</f>
        <v>0</v>
      </c>
      <c r="AT43" s="26">
        <f>'Financial Results Entry Form'!AI11</f>
        <v>0</v>
      </c>
      <c r="AU43" s="26" t="str">
        <f>IF(AT43=0,"",AS43-AT43)</f>
        <v/>
      </c>
      <c r="AV43" s="26">
        <f>IF(AT43=0,AV19,AU43+AV19)</f>
        <v>21760.819669672124</v>
      </c>
      <c r="AW43" s="50">
        <f>'Budget Figures Entry Form'!I107</f>
        <v>0</v>
      </c>
      <c r="AX43" s="26">
        <f>'Financial Results Entry Form'!AJ11</f>
        <v>0</v>
      </c>
      <c r="AY43" s="26" t="str">
        <f>IF(AX43=0,"",AX43-AW43)</f>
        <v/>
      </c>
      <c r="AZ43" s="32" t="str">
        <f>IF(AX43=0,AZ19,AY43+AZ19)</f>
        <v/>
      </c>
      <c r="BA43" s="33">
        <f>'Budget Figures Entry Form'!I129</f>
        <v>0</v>
      </c>
      <c r="BB43" s="33">
        <v>0</v>
      </c>
      <c r="BC43" s="33">
        <v>0</v>
      </c>
      <c r="BD43" s="33">
        <f>IF(BB43=0,BD19,BC43+BD19)</f>
        <v>0</v>
      </c>
      <c r="BE43" s="25">
        <f>SUM(AG43,AK43,AS43,AW43,BA43)</f>
        <v>0</v>
      </c>
      <c r="BF43" s="26" t="str">
        <f>IF(SUM(AH43,AL43,AT43,AX43,BB43)=0,"",SUM(AH43,AL43,AT43,AX43,BB43))</f>
        <v/>
      </c>
      <c r="BG43" s="26" t="str">
        <f>IF(ISERROR(BE43-BF43),"",BE43-BF43)</f>
        <v/>
      </c>
      <c r="BH43" s="32">
        <f t="shared" si="33"/>
        <v>33467.375425865561</v>
      </c>
      <c r="BI43" s="25"/>
      <c r="BJ43" s="185" t="s">
        <v>38</v>
      </c>
      <c r="BK43" s="25">
        <f>'Budget Figures Entry Form'!M19+BS43*$BM$28</f>
        <v>0</v>
      </c>
      <c r="BL43" s="33">
        <f>'Financial Results Entry Form'!BD11+$BT43*$BM$28</f>
        <v>0</v>
      </c>
      <c r="BM43" s="26" t="str">
        <f>IF(BL43=0,"",BK43-BL43)</f>
        <v/>
      </c>
      <c r="BN43" s="26">
        <f>IF(BL43=0,BN19,BM43+BN19)</f>
        <v>0</v>
      </c>
      <c r="BO43" s="25">
        <f>'Budget Figures Entry Form'!M41+$BP$28*BS43</f>
        <v>0</v>
      </c>
      <c r="BP43" s="33">
        <f>'Financial Results Entry Form'!BE11+$BT43*$BM$28</f>
        <v>0</v>
      </c>
      <c r="BQ43" s="26" t="str">
        <f>IF(BP43=0,"",BO43-BP43)</f>
        <v/>
      </c>
      <c r="BR43" s="26">
        <f>IF(BP43=0,BR19,BQ43+BR19)</f>
        <v>0</v>
      </c>
      <c r="BS43" s="47">
        <f>'Budget Figures Entry Form'!M63</f>
        <v>0</v>
      </c>
      <c r="BT43" s="91">
        <f>'Financial Results Entry Form'!BF11</f>
        <v>0</v>
      </c>
      <c r="BU43" s="91" t="str">
        <f>IF(BT43=0,"",BS43-BT43)</f>
        <v/>
      </c>
      <c r="BV43" s="48">
        <f>IF(BT43=0,BV19,BU43+BV19)</f>
        <v>0</v>
      </c>
      <c r="BW43" s="25">
        <f>'Budget Figures Entry Form'!M85</f>
        <v>0</v>
      </c>
      <c r="BX43" s="33">
        <f>'Financial Results Entry Form'!BG11</f>
        <v>0</v>
      </c>
      <c r="BY43" s="26" t="str">
        <f>IF(BX43=0,"",BW43-BX43)</f>
        <v/>
      </c>
      <c r="BZ43" s="26">
        <f>IF(BX43=0,BZ19,BY43+BZ19)</f>
        <v>21760.819669672124</v>
      </c>
      <c r="CA43" s="25">
        <f>'Budget Figures Entry Form'!M107</f>
        <v>0</v>
      </c>
      <c r="CB43" s="33">
        <f>'Financial Results Entry Form'!BH11</f>
        <v>0</v>
      </c>
      <c r="CC43" s="26" t="str">
        <f>IF(CB43=0,"",CB43-CA43)</f>
        <v/>
      </c>
      <c r="CD43" s="32" t="str">
        <f>IF(CB43=0,CD19,CC43+CD19)</f>
        <v/>
      </c>
      <c r="CE43" s="33">
        <f>'Budget Figures Entry Form'!M129</f>
        <v>0</v>
      </c>
      <c r="CF43" s="33">
        <v>0</v>
      </c>
      <c r="CG43" s="33">
        <v>0</v>
      </c>
      <c r="CH43" s="33">
        <f>IF(CF43=0,CH19,CG43+CH19)</f>
        <v>0</v>
      </c>
      <c r="CI43" s="25">
        <f>SUM(BK43,BO43,BW43,CA43,CE43)</f>
        <v>0</v>
      </c>
      <c r="CJ43" s="26" t="str">
        <f>IF(SUM(BL43,BP43,BX43,CB43,CF43)=0,"",SUM(BL43,BP43,BX43,CB43,CF43))</f>
        <v/>
      </c>
      <c r="CK43" s="26" t="str">
        <f>IF(ISERROR(CI43-CJ43),"",CI43-CJ43)</f>
        <v/>
      </c>
      <c r="CL43" s="32">
        <f t="shared" si="34"/>
        <v>33467.375425865561</v>
      </c>
      <c r="CM43" s="27"/>
    </row>
    <row r="44" spans="1:91" x14ac:dyDescent="0.2">
      <c r="A44" s="195" t="s">
        <v>39</v>
      </c>
      <c r="B44" s="158"/>
      <c r="C44" s="25">
        <f>'Budget Figures Entry Form'!E20+$E$28*K44</f>
        <v>0</v>
      </c>
      <c r="D44" s="26">
        <f>'Financial Results Entry Form'!H12</f>
        <v>0</v>
      </c>
      <c r="E44" s="26" t="str">
        <f>IF(D44=0,"",C44-D44)</f>
        <v/>
      </c>
      <c r="F44" s="26">
        <f>IF(D44=0,F20,E44+F20)</f>
        <v>0</v>
      </c>
      <c r="G44" s="25">
        <f>'Budget Figures Entry Form'!E42+$H$28*K44</f>
        <v>0</v>
      </c>
      <c r="H44" s="26">
        <f>'Financial Results Entry Form'!I12</f>
        <v>0</v>
      </c>
      <c r="I44" s="26" t="str">
        <f>IF(H44=0,"",G44-H44)</f>
        <v/>
      </c>
      <c r="J44" s="26">
        <f>IF(H44=0,J20,I44+J20)</f>
        <v>0</v>
      </c>
      <c r="K44" s="58">
        <f>'Budget Figures Entry Form'!E64</f>
        <v>0</v>
      </c>
      <c r="L44" s="49">
        <v>0</v>
      </c>
      <c r="M44" s="49">
        <v>0</v>
      </c>
      <c r="N44" s="49">
        <f>M44</f>
        <v>0</v>
      </c>
      <c r="O44" s="57">
        <f>'Budget Figures Entry Form'!E86</f>
        <v>0</v>
      </c>
      <c r="P44" s="51">
        <v>0</v>
      </c>
      <c r="Q44" s="51">
        <v>0</v>
      </c>
      <c r="R44" s="26">
        <f>IF(P44=0,R20,Q44+R20)</f>
        <v>0</v>
      </c>
      <c r="S44" s="25">
        <f>'Budget Figures Entry Form'!E108</f>
        <v>0</v>
      </c>
      <c r="T44" s="26">
        <f>'Financial Results Entry Form'!L12</f>
        <v>0</v>
      </c>
      <c r="U44" s="51">
        <f>T44-S44</f>
        <v>0</v>
      </c>
      <c r="V44" s="26">
        <f>IF(T44=0,V20,U44+V20)</f>
        <v>0</v>
      </c>
      <c r="W44" s="50">
        <f>'Budget Figures Entry Form'!E130</f>
        <v>0</v>
      </c>
      <c r="X44" s="33">
        <v>0</v>
      </c>
      <c r="Y44" s="33">
        <v>0</v>
      </c>
      <c r="Z44" s="33">
        <f>IF(X44=0,Z20,Y44+Z20)</f>
        <v>0</v>
      </c>
      <c r="AA44" s="25">
        <f>SUM(C44,G44,O44,S44,W44)</f>
        <v>0</v>
      </c>
      <c r="AB44" s="26" t="str">
        <f>IF(SUM(D44,H44,P44,T44,X44)=0,"",SUM(D44,H44,P44,T44,X44))</f>
        <v/>
      </c>
      <c r="AC44" s="26" t="str">
        <f>IF(ISERROR(AA44-AB44),"",AA44-AB44)</f>
        <v/>
      </c>
      <c r="AD44" s="32">
        <f t="shared" si="32"/>
        <v>0</v>
      </c>
      <c r="AE44" s="54"/>
      <c r="AF44" s="185" t="s">
        <v>39</v>
      </c>
      <c r="AG44" s="53">
        <f>'Budget Figures Entry Form'!I20+$AI$28*AO44</f>
        <v>0</v>
      </c>
      <c r="AH44" s="33">
        <f>'Financial Results Entry Form'!AF12+$AI$28*$AP44</f>
        <v>0</v>
      </c>
      <c r="AI44" s="26" t="str">
        <f>IF(AH44=0,"",AG44-AH44)</f>
        <v/>
      </c>
      <c r="AJ44" s="26">
        <f>IF(AH44=0,AJ20,AI44+AJ20)</f>
        <v>0</v>
      </c>
      <c r="AK44" s="25">
        <f>'Budget Figures Entry Form'!I42+$AL$28*AO44</f>
        <v>0</v>
      </c>
      <c r="AL44" s="33">
        <f>'Financial Results Entry Form'!AG12+$AL$28*$AP44</f>
        <v>0</v>
      </c>
      <c r="AM44" s="26" t="str">
        <f>IF(AL44=0,"",AK44-AL44)</f>
        <v/>
      </c>
      <c r="AN44" s="26">
        <f>IF(AL44=0,AN20,AM44+AN20)</f>
        <v>0</v>
      </c>
      <c r="AO44" s="58">
        <f>'Budget Figures Entry Form'!I64</f>
        <v>0</v>
      </c>
      <c r="AP44" s="49">
        <v>0</v>
      </c>
      <c r="AQ44" s="49">
        <v>0</v>
      </c>
      <c r="AR44" s="49">
        <f>AQ44</f>
        <v>0</v>
      </c>
      <c r="AS44" s="50">
        <f>'Budget Figures Entry Form'!I86</f>
        <v>0</v>
      </c>
      <c r="AT44" s="51">
        <f>'Financial Results Entry Form'!AI12</f>
        <v>0</v>
      </c>
      <c r="AU44" s="51">
        <v>0</v>
      </c>
      <c r="AV44" s="26">
        <f>IF(AT44=0,AV20,AU44+AV20)</f>
        <v>0</v>
      </c>
      <c r="AW44" s="50">
        <f>'Budget Figures Entry Form'!I108</f>
        <v>0</v>
      </c>
      <c r="AX44" s="26">
        <f>'Financial Results Entry Form'!AJ12</f>
        <v>0</v>
      </c>
      <c r="AY44" s="51">
        <f>AX44-AW44</f>
        <v>0</v>
      </c>
      <c r="AZ44" s="32">
        <f>IF(AX44=0,AZ20,AY44+AZ20)</f>
        <v>0</v>
      </c>
      <c r="BA44" s="33">
        <f>'Budget Figures Entry Form'!I130</f>
        <v>0</v>
      </c>
      <c r="BB44" s="33">
        <v>0</v>
      </c>
      <c r="BC44" s="33">
        <v>0</v>
      </c>
      <c r="BD44" s="33">
        <f>IF(BB44=0,BD20,BC44+BD20)</f>
        <v>0</v>
      </c>
      <c r="BE44" s="25">
        <f>SUM(AG44,AK44,AS44,AW44,BA44)</f>
        <v>0</v>
      </c>
      <c r="BF44" s="26" t="str">
        <f>IF(SUM(AH44,AL44,AT44,AX44,BB44)=0,"",SUM(AH44,AL44,AT44,AX44,BB44))</f>
        <v/>
      </c>
      <c r="BG44" s="26" t="str">
        <f>IF(ISERROR(BE44-BF44),"",BE44-BF44)</f>
        <v/>
      </c>
      <c r="BH44" s="32">
        <f t="shared" si="33"/>
        <v>0</v>
      </c>
      <c r="BI44" s="25"/>
      <c r="BJ44" s="185" t="s">
        <v>39</v>
      </c>
      <c r="BK44" s="25">
        <f>'Budget Figures Entry Form'!M20+BS44*$BM$28</f>
        <v>0</v>
      </c>
      <c r="BL44" s="33">
        <f>'Financial Results Entry Form'!BD12+$BT44*$BM$28</f>
        <v>0</v>
      </c>
      <c r="BM44" s="26" t="str">
        <f>IF(BL44=0,"",BK44-BL44)</f>
        <v/>
      </c>
      <c r="BN44" s="26">
        <f>IF(BL44=0,BN20,BM44+BN20)</f>
        <v>0</v>
      </c>
      <c r="BO44" s="25">
        <f>'Budget Figures Entry Form'!M42+$BP$28*BS44</f>
        <v>0</v>
      </c>
      <c r="BP44" s="33">
        <f>'Financial Results Entry Form'!BE12+$BT44*$BM$28</f>
        <v>0</v>
      </c>
      <c r="BQ44" s="26" t="str">
        <f>IF(BP44=0,"",BO44-BP44)</f>
        <v/>
      </c>
      <c r="BR44" s="26">
        <f>IF(BP44=0,BR20,BQ44+BR20)</f>
        <v>0</v>
      </c>
      <c r="BS44" s="30">
        <f>'Budget Figures Entry Form'!M64</f>
        <v>0</v>
      </c>
      <c r="BT44" s="91">
        <f>'Financial Results Entry Form'!BF12</f>
        <v>0</v>
      </c>
      <c r="BU44" s="49">
        <v>0</v>
      </c>
      <c r="BV44" s="49">
        <f>BU44</f>
        <v>0</v>
      </c>
      <c r="BW44" s="50">
        <f>'Budget Figures Entry Form'!M86</f>
        <v>0</v>
      </c>
      <c r="BX44" s="33">
        <f>'Financial Results Entry Form'!BG12</f>
        <v>0</v>
      </c>
      <c r="BY44" s="51">
        <v>0</v>
      </c>
      <c r="BZ44" s="140">
        <f>IF(BX44=0,BZ20,BY44+BZ20)</f>
        <v>0</v>
      </c>
      <c r="CA44" s="50">
        <f>'Budget Figures Entry Form'!M108</f>
        <v>0</v>
      </c>
      <c r="CB44" s="33">
        <f>'Financial Results Entry Form'!BH12</f>
        <v>0</v>
      </c>
      <c r="CC44" s="51">
        <f>CB44-CA44</f>
        <v>0</v>
      </c>
      <c r="CD44" s="52">
        <f>IF(CB44=0,CD20,CC44+CD20)</f>
        <v>0</v>
      </c>
      <c r="CE44" s="33">
        <f>'Budget Figures Entry Form'!M130</f>
        <v>0</v>
      </c>
      <c r="CF44" s="33">
        <v>0</v>
      </c>
      <c r="CG44" s="33">
        <v>0</v>
      </c>
      <c r="CH44" s="33">
        <f>IF(CF44=0,CH20,CG44+CH20)</f>
        <v>0</v>
      </c>
      <c r="CI44" s="25">
        <f>SUM(BK44,BO44,BW44,CA44,CE44)</f>
        <v>0</v>
      </c>
      <c r="CJ44" s="26" t="str">
        <f>IF(SUM(BL44,BP44,BX44,CB44,CF44)=0,"",SUM(BL44,BP44,BX44,CB44,CF44))</f>
        <v/>
      </c>
      <c r="CK44" s="26" t="str">
        <f>IF(ISERROR(CI44-CJ44),"",CI44-CJ44)</f>
        <v/>
      </c>
      <c r="CL44" s="32">
        <f t="shared" si="34"/>
        <v>0</v>
      </c>
      <c r="CM44" s="27"/>
    </row>
    <row r="45" spans="1:91" s="112" customFormat="1" x14ac:dyDescent="0.2">
      <c r="A45" s="206" t="s">
        <v>27</v>
      </c>
      <c r="B45" s="172"/>
      <c r="C45" s="272" t="str">
        <f t="shared" ref="C45" si="35">IF(SUM(C42:C44)=0,"",SUM(C42:C44))</f>
        <v/>
      </c>
      <c r="D45" s="273" t="str">
        <f>IF(SUM(D42:D44)=0,"",SUM(D42:D44))</f>
        <v/>
      </c>
      <c r="E45" s="273" t="str">
        <f>IF(ISERROR(C45-D45),"",C45-D45)</f>
        <v/>
      </c>
      <c r="F45" s="273" t="e">
        <f>IF(ISERROR(E45+F21),F21,E45+F21)</f>
        <v>#VALUE!</v>
      </c>
      <c r="G45" s="272">
        <f>SUM(G42:G44)</f>
        <v>0</v>
      </c>
      <c r="H45" s="273" t="str">
        <f>IF(SUM(H42:H44)=0,"",SUM(H42:H44))</f>
        <v/>
      </c>
      <c r="I45" s="273" t="str">
        <f>IF(ISERROR(G45-H45),"",G45-H45)</f>
        <v/>
      </c>
      <c r="J45" s="273" t="str">
        <f>IF(ISERROR(I45+J21),J21,I45+J21)</f>
        <v/>
      </c>
      <c r="K45" s="94">
        <f>'Budget Figures Entry Form'!E65</f>
        <v>0</v>
      </c>
      <c r="L45" s="95" t="str">
        <f t="shared" ref="L45:P45" si="36">IF(SUM(L42:L44)=0,"",SUM(L42:L44))</f>
        <v/>
      </c>
      <c r="M45" s="95" t="str">
        <f t="shared" si="36"/>
        <v/>
      </c>
      <c r="N45" s="95" t="str">
        <f t="shared" si="36"/>
        <v/>
      </c>
      <c r="O45" s="272">
        <f>'Budget Figures Entry Form'!E87</f>
        <v>0</v>
      </c>
      <c r="P45" s="273" t="str">
        <f t="shared" si="36"/>
        <v/>
      </c>
      <c r="Q45" s="273" t="str">
        <f>IF(ISERROR(O45-P45),"",O45-P45)</f>
        <v/>
      </c>
      <c r="R45" s="273" t="e">
        <f>IF(ISERROR(Q45+R21),R21,Q45+R21)</f>
        <v>#VALUE!</v>
      </c>
      <c r="S45" s="272">
        <f>'Budget Figures Entry Form'!E109</f>
        <v>0</v>
      </c>
      <c r="T45" s="273" t="str">
        <f>IF(SUM(T42:T44)=0,"",SUM(T42:T44))</f>
        <v/>
      </c>
      <c r="U45" s="273" t="str">
        <f>IF(SUM(U42:U44)=0,"",SUM(U42:U44))</f>
        <v/>
      </c>
      <c r="V45" s="273" t="str">
        <f>IF(ISERROR(U45+V21),V21,U45+V21)</f>
        <v/>
      </c>
      <c r="W45" s="272">
        <f>'Budget Figures Entry Form'!E131</f>
        <v>0</v>
      </c>
      <c r="X45" s="97">
        <v>0</v>
      </c>
      <c r="Y45" s="97">
        <v>0</v>
      </c>
      <c r="Z45" s="273" t="str">
        <f>IF(ISERROR(Y45+Z21),Z21,Y45+Z21)</f>
        <v/>
      </c>
      <c r="AA45" s="306" t="str">
        <f>IF(SUM(AA42:AA44)=0,"",SUM(AA42:AA44))</f>
        <v/>
      </c>
      <c r="AB45" s="307" t="str">
        <f>IF(SUM(AB42:AB44)=0,"",SUM(AB42:AB44))</f>
        <v/>
      </c>
      <c r="AC45" s="307" t="str">
        <f>IF(SUM(AC42:AC44)=0,"",SUM(AC42:AC44))</f>
        <v/>
      </c>
      <c r="AD45" s="325">
        <f t="shared" si="32"/>
        <v>76850.756645211688</v>
      </c>
      <c r="AE45" s="54"/>
      <c r="AF45" s="189" t="s">
        <v>27</v>
      </c>
      <c r="AG45" s="272" t="str">
        <f t="shared" ref="AG45" si="37">IF(SUM(AG42:AG44)=0,"",SUM(AG42:AG44))</f>
        <v/>
      </c>
      <c r="AH45" s="273" t="str">
        <f>IF(SUM(AH42:AH44)=0,"",SUM(AH42:AH44))</f>
        <v/>
      </c>
      <c r="AI45" s="273" t="str">
        <f>IF(ISERROR(AG45-AH45),"",AG45-AH45)</f>
        <v/>
      </c>
      <c r="AJ45" s="273" t="e">
        <f>IF(ISERROR(AI45+AJ21),AJ21,AI45+AJ21)</f>
        <v>#VALUE!</v>
      </c>
      <c r="AK45" s="272" t="str">
        <f t="shared" ref="AK45" si="38">IF(SUM(AK42:AK44)=0,"",SUM(AK42:AK44))</f>
        <v/>
      </c>
      <c r="AL45" s="273" t="str">
        <f>IF(SUM(AL42:AL44)=0,"",SUM(AL42:AL44))</f>
        <v/>
      </c>
      <c r="AM45" s="273" t="str">
        <f>IF(ISERROR(AK45-AL45),"",AK45-AL45)</f>
        <v/>
      </c>
      <c r="AN45" s="273" t="str">
        <f>IF(ISERROR(AM45+AN21),AN21,AM45+AN21)</f>
        <v/>
      </c>
      <c r="AO45" s="94">
        <f>'Budget Figures Entry Form'!I65</f>
        <v>0</v>
      </c>
      <c r="AP45" s="95" t="str">
        <f t="shared" ref="AP45:AT45" si="39">IF(SUM(AP42:AP44)=0,"",SUM(AP42:AP44))</f>
        <v/>
      </c>
      <c r="AQ45" s="95" t="str">
        <f t="shared" si="39"/>
        <v/>
      </c>
      <c r="AR45" s="95" t="str">
        <f t="shared" si="39"/>
        <v/>
      </c>
      <c r="AS45" s="272">
        <f>'Budget Figures Entry Form'!I87</f>
        <v>0</v>
      </c>
      <c r="AT45" s="273" t="str">
        <f t="shared" si="39"/>
        <v/>
      </c>
      <c r="AU45" s="273" t="str">
        <f>IF(ISERROR(AS45-AT45),"",AS45-AT45)</f>
        <v/>
      </c>
      <c r="AV45" s="273" t="e">
        <f>IF(ISERROR(AU45+AV21),AV21,AU45+AV21)</f>
        <v>#VALUE!</v>
      </c>
      <c r="AW45" s="272">
        <f>'Budget Figures Entry Form'!I109</f>
        <v>0</v>
      </c>
      <c r="AX45" s="273" t="str">
        <f>IF(SUM(AX42:AX44)=0,"",SUM(AX42:AX44))</f>
        <v/>
      </c>
      <c r="AY45" s="273" t="str">
        <f>IF(SUM(AY42:AY44)=0,"",SUM(AY42:AY44))</f>
        <v/>
      </c>
      <c r="AZ45" s="274" t="str">
        <f>IF(ISERROR(AY45+AZ21),AZ21,AY45+AZ21)</f>
        <v/>
      </c>
      <c r="BA45" s="96">
        <f>'Budget Figures Entry Form'!I131</f>
        <v>0</v>
      </c>
      <c r="BB45" s="97">
        <v>0</v>
      </c>
      <c r="BC45" s="97">
        <v>0</v>
      </c>
      <c r="BD45" s="273" t="str">
        <f>IF(ISERROR(BC45+BD21),BD21,BC45+BD21)</f>
        <v/>
      </c>
      <c r="BE45" s="272" t="str">
        <f>IF(SUM(BE42:BE44)=0,"",SUM(BE42:BE44))</f>
        <v/>
      </c>
      <c r="BF45" s="273" t="str">
        <f>IF(SUM(BF42:BF44)=0,"",SUM(BF42:BF44))</f>
        <v/>
      </c>
      <c r="BG45" s="273" t="str">
        <f>IF(SUM(BG42:BG44)=0,"",SUM(BG42:BG44))</f>
        <v/>
      </c>
      <c r="BH45" s="274">
        <f t="shared" si="33"/>
        <v>76850.756645211688</v>
      </c>
      <c r="BI45" s="53"/>
      <c r="BJ45" s="189" t="s">
        <v>27</v>
      </c>
      <c r="BK45" s="272" t="str">
        <f t="shared" ref="BK45" si="40">IF(SUM(BK42:BK44)=0,"",SUM(BK42:BK44))</f>
        <v/>
      </c>
      <c r="BL45" s="152" t="str">
        <f>IF(SUM(BL42:BL44)=0,"",SUM(BL42:BL44))</f>
        <v/>
      </c>
      <c r="BM45" s="273" t="str">
        <f>IF(ISERROR(BK45-BL45),"",BK45-BL45)</f>
        <v/>
      </c>
      <c r="BN45" s="274" t="e">
        <f>IF(ISERROR(BM45+BN21),BN21,BM45+BN21)</f>
        <v>#VALUE!</v>
      </c>
      <c r="BO45" s="272" t="str">
        <f t="shared" ref="BO45" si="41">IF(SUM(BO42:BO44)=0,"",SUM(BO42:BO44))</f>
        <v/>
      </c>
      <c r="BP45" s="273" t="str">
        <f>IF(SUM(BP42:BP44)=0,"",SUM(BP42:BP44))</f>
        <v/>
      </c>
      <c r="BQ45" s="273" t="str">
        <f>IF(ISERROR(BO45-BP45),"",BO45-BP45)</f>
        <v/>
      </c>
      <c r="BR45" s="274" t="str">
        <f>IF(ISERROR(BQ45+BR21),BR21,BQ45+BR21)</f>
        <v/>
      </c>
      <c r="BS45" s="94">
        <f>'Budget Figures Entry Form'!M65</f>
        <v>0</v>
      </c>
      <c r="BT45" s="95" t="str">
        <f t="shared" ref="BT45:BX45" si="42">IF(SUM(BT42:BT44)=0,"",SUM(BT42:BT44))</f>
        <v/>
      </c>
      <c r="BU45" s="95" t="str">
        <f t="shared" si="42"/>
        <v/>
      </c>
      <c r="BV45" s="95" t="str">
        <f t="shared" si="42"/>
        <v/>
      </c>
      <c r="BW45" s="272">
        <f>'Budget Figures Entry Form'!M87</f>
        <v>0</v>
      </c>
      <c r="BX45" s="273" t="str">
        <f t="shared" si="42"/>
        <v/>
      </c>
      <c r="BY45" s="273" t="str">
        <f>IF(ISERROR(BW45-BX45),"",BW45-BX45)</f>
        <v/>
      </c>
      <c r="BZ45" s="273" t="e">
        <f>IF(ISERROR(BY45+BZ21),BZ21,BY45+BZ21)</f>
        <v>#VALUE!</v>
      </c>
      <c r="CA45" s="272">
        <f>'Budget Figures Entry Form'!M109</f>
        <v>0</v>
      </c>
      <c r="CB45" s="273" t="str">
        <f>IF(SUM(CB42:CB44)=0,"",SUM(CB42:CB44))</f>
        <v/>
      </c>
      <c r="CC45" s="273" t="str">
        <f>IF(SUM(CC42:CC44)=0,"",SUM(CC42:CC44))</f>
        <v/>
      </c>
      <c r="CD45" s="274" t="str">
        <f>IF(ISERROR(CC45+CD21),CD21,CC45+CD21)</f>
        <v/>
      </c>
      <c r="CE45" s="96">
        <f>'Budget Figures Entry Form'!M131</f>
        <v>0</v>
      </c>
      <c r="CF45" s="97">
        <v>0</v>
      </c>
      <c r="CG45" s="97">
        <v>0</v>
      </c>
      <c r="CH45" s="97" t="str">
        <f>IF(ISERROR(CG45+CH21),CH21,CG45+CH21)</f>
        <v/>
      </c>
      <c r="CI45" s="272" t="str">
        <f>IF(SUM(CI42:CI44)=0,"",SUM(CI42:CI44))</f>
        <v/>
      </c>
      <c r="CJ45" s="273" t="str">
        <f>IF(SUM(CJ42:CJ44)=0,"",SUM(CJ42:CJ44))</f>
        <v/>
      </c>
      <c r="CK45" s="273" t="str">
        <f>IF(SUM(CK42:CK44)=0,"",SUM(CK42:CK44))</f>
        <v/>
      </c>
      <c r="CL45" s="274">
        <f t="shared" si="34"/>
        <v>76850.756645211688</v>
      </c>
      <c r="CM45" s="237"/>
    </row>
    <row r="46" spans="1:91" s="112" customFormat="1" x14ac:dyDescent="0.2">
      <c r="A46" s="206" t="s">
        <v>25</v>
      </c>
      <c r="B46" s="172"/>
      <c r="C46" s="25">
        <f>'Budget Figures Entry Form'!E22+$E$28*K46</f>
        <v>0</v>
      </c>
      <c r="D46" s="54">
        <f>'Financial Results Entry Form'!H13+E28*L46</f>
        <v>0</v>
      </c>
      <c r="E46" s="54" t="str">
        <f>IF(D46=0,"",C46-D46)</f>
        <v/>
      </c>
      <c r="F46" s="54">
        <f>IF(D46=0,F22,D46+F22)</f>
        <v>0</v>
      </c>
      <c r="G46" s="25">
        <f>'Budget Figures Entry Form'!E44+$H$28*K46</f>
        <v>0</v>
      </c>
      <c r="H46" s="33">
        <f>'Financial Results Entry Form'!I13+H28*L46</f>
        <v>0</v>
      </c>
      <c r="I46" s="54" t="str">
        <f>IF(H46=0,"",G46-H46)</f>
        <v/>
      </c>
      <c r="J46" s="54">
        <f>IF(H46=0,J22,H46+J22)</f>
        <v>0</v>
      </c>
      <c r="K46" s="47">
        <f>'Budget Figures Entry Form'!E66</f>
        <v>0</v>
      </c>
      <c r="L46" s="48">
        <f>'Financial Results Entry Form'!J13</f>
        <v>0</v>
      </c>
      <c r="M46" s="48" t="str">
        <f>IF(L46=0,"",-K46+L46)</f>
        <v/>
      </c>
      <c r="N46" s="48">
        <f>IF(L46=0,N22,L46+N22)</f>
        <v>0</v>
      </c>
      <c r="O46" s="53">
        <f>'Budget Figures Entry Form'!E88</f>
        <v>-1023</v>
      </c>
      <c r="P46" s="54">
        <f>'Financial Results Entry Form'!K13</f>
        <v>0</v>
      </c>
      <c r="Q46" s="54" t="str">
        <f>IF(P46=0,"",P46-O46)</f>
        <v/>
      </c>
      <c r="R46" s="54">
        <f>IF(P46=0,R22,P46+R22)</f>
        <v>1217.4980327868855</v>
      </c>
      <c r="S46" s="50">
        <f>'Budget Figures Entry Form'!E110</f>
        <v>0</v>
      </c>
      <c r="T46" s="33">
        <f>'Financial Results Entry Form'!L13</f>
        <v>0</v>
      </c>
      <c r="U46" s="33">
        <f>T46-S46</f>
        <v>0</v>
      </c>
      <c r="V46" s="137">
        <f>IF(T46=0,V22,T46+V22)</f>
        <v>0</v>
      </c>
      <c r="W46" s="50">
        <f>'Budget Figures Entry Form'!E132</f>
        <v>0</v>
      </c>
      <c r="X46" s="33">
        <v>0</v>
      </c>
      <c r="Y46" s="33">
        <v>0</v>
      </c>
      <c r="Z46" s="33">
        <f>IF(X46=0,Z22,X46+Z22)</f>
        <v>0</v>
      </c>
      <c r="AA46" s="308">
        <f>SUM(C46,G46,O46,S46,W46)</f>
        <v>-1023</v>
      </c>
      <c r="AB46" s="54" t="str">
        <f>IF(SUM(D46,H46,P46,T46,X46)=0,"",SUM(D46,H46,P46,T46,X46))</f>
        <v/>
      </c>
      <c r="AC46" s="54" t="str">
        <f>IF(ISERROR(AB46-AA46),"",AB46-AA46)</f>
        <v/>
      </c>
      <c r="AD46" s="156">
        <f t="shared" si="32"/>
        <v>1217.4980327868855</v>
      </c>
      <c r="AE46" s="54"/>
      <c r="AF46" s="189" t="s">
        <v>25</v>
      </c>
      <c r="AG46" s="53">
        <f>'Budget Figures Entry Form'!I22+$AI$28*AO46</f>
        <v>0</v>
      </c>
      <c r="AH46" s="33">
        <f>'Financial Results Entry Form'!AF13+$AI$28*$AP46</f>
        <v>0</v>
      </c>
      <c r="AI46" s="54" t="str">
        <f>IF(AH46=0,"",AG46-AH46)</f>
        <v/>
      </c>
      <c r="AJ46" s="54">
        <f>IF(AH46=0,AJ22,AH46+AJ22)</f>
        <v>0</v>
      </c>
      <c r="AK46" s="25">
        <f>'Budget Figures Entry Form'!I44+$AL$28*AO46</f>
        <v>0</v>
      </c>
      <c r="AL46" s="33">
        <f>'Financial Results Entry Form'!AG13+$AL$28*$AP46</f>
        <v>0</v>
      </c>
      <c r="AM46" s="54" t="str">
        <f>IF(AL46=0,"",AK46-AL46)</f>
        <v/>
      </c>
      <c r="AN46" s="54">
        <f>IF(AL46=0,AN22,AL46+AN22)</f>
        <v>0</v>
      </c>
      <c r="AO46" s="90">
        <f>'Budget Figures Entry Form'!I66</f>
        <v>0</v>
      </c>
      <c r="AP46" s="48">
        <f>'Financial Results Entry Form'!AH13</f>
        <v>0</v>
      </c>
      <c r="AQ46" s="48" t="str">
        <f>IF(AP46=0,"",-AO46+AP46)</f>
        <v/>
      </c>
      <c r="AR46" s="48">
        <f>IF(AP46=0,AR22,AP46+AR22)</f>
        <v>0</v>
      </c>
      <c r="AS46" s="50">
        <f>'Budget Figures Entry Form'!I88</f>
        <v>-1065</v>
      </c>
      <c r="AT46" s="54">
        <f>'Financial Results Entry Form'!AI13</f>
        <v>0</v>
      </c>
      <c r="AU46" s="54" t="str">
        <f>IF(AT46=0,"",AT46-AS46)</f>
        <v/>
      </c>
      <c r="AV46" s="54">
        <f>IF(AT46=0,AV22,AT46+AV22)</f>
        <v>1217.4980327868855</v>
      </c>
      <c r="AW46" s="50">
        <f>'Budget Figures Entry Form'!I110</f>
        <v>0</v>
      </c>
      <c r="AX46" s="33">
        <f>'Financial Results Entry Form'!AJ13</f>
        <v>0</v>
      </c>
      <c r="AY46" s="33">
        <f>AX46-AW46</f>
        <v>0</v>
      </c>
      <c r="AZ46" s="137">
        <f>IF(AX46=0,AZ22,AX46+AZ22)</f>
        <v>0</v>
      </c>
      <c r="BA46" s="50">
        <f>'Budget Figures Entry Form'!I132</f>
        <v>0</v>
      </c>
      <c r="BB46" s="33">
        <v>0</v>
      </c>
      <c r="BC46" s="33">
        <v>0</v>
      </c>
      <c r="BD46" s="33">
        <f>IF(BB46=0,BD22,BB46+BD22)</f>
        <v>0</v>
      </c>
      <c r="BE46" s="53">
        <f>SUM(AG46,AK46,AS46,AW46,BA46)</f>
        <v>-1065</v>
      </c>
      <c r="BF46" s="54" t="str">
        <f>IF(SUM(AH46,AL46,AT46,AX46,BB46)=0,"",SUM(AH46,AL46,AT46,AX46,BB46))</f>
        <v/>
      </c>
      <c r="BG46" s="54" t="str">
        <f>IF(ISERROR(BF46-BE46),"",BF46-BE46)</f>
        <v/>
      </c>
      <c r="BH46" s="156">
        <f t="shared" si="33"/>
        <v>1217.4980327868855</v>
      </c>
      <c r="BI46" s="53"/>
      <c r="BJ46" s="189" t="s">
        <v>25</v>
      </c>
      <c r="BK46" s="25">
        <f>'Budget Figures Entry Form'!M22+BS46*$BM$28</f>
        <v>0</v>
      </c>
      <c r="BL46" s="33">
        <f>'Financial Results Entry Form'!BD13+$BT46*$BM$28</f>
        <v>0</v>
      </c>
      <c r="BM46" s="33" t="str">
        <f>IF(BL46=0,"",BK46-BL46)</f>
        <v/>
      </c>
      <c r="BN46" s="156">
        <f>IF(BL46=0,BN22,BL46+BN22)</f>
        <v>0</v>
      </c>
      <c r="BO46" s="25">
        <f>'Budget Figures Entry Form'!M44+$BP$28*BS46</f>
        <v>0</v>
      </c>
      <c r="BP46" s="33">
        <f>'Financial Results Entry Form'!BE13+$BT46*$BM$28</f>
        <v>0</v>
      </c>
      <c r="BQ46" s="54" t="str">
        <f>IF(BP46=0,"",BO46-BP46)</f>
        <v/>
      </c>
      <c r="BR46" s="156">
        <f>IF(BP46=0,BR22,BP46+BR22)</f>
        <v>0</v>
      </c>
      <c r="BS46" s="47">
        <f>'Budget Figures Entry Form'!M66</f>
        <v>0</v>
      </c>
      <c r="BT46" s="91">
        <f>'Financial Results Entry Form'!BF13</f>
        <v>0</v>
      </c>
      <c r="BU46" s="48" t="str">
        <f>IF(BT46=0,"",-BS46+BT46)</f>
        <v/>
      </c>
      <c r="BV46" s="56">
        <f>IF(BT46=0,BV22,BT46+BV22)</f>
        <v>0</v>
      </c>
      <c r="BW46" s="53">
        <f>'Budget Figures Entry Form'!M88</f>
        <v>-1373</v>
      </c>
      <c r="BX46" s="33">
        <f>'Financial Results Entry Form'!BG13</f>
        <v>0</v>
      </c>
      <c r="BY46" s="54" t="str">
        <f>IF(BX46=0,"",BX46-BW46)</f>
        <v/>
      </c>
      <c r="BZ46" s="54">
        <f>IF(BX46=0,BZ22,BX46+BZ22)</f>
        <v>1217.4980327868855</v>
      </c>
      <c r="CA46" s="50">
        <f>'Budget Figures Entry Form'!M110</f>
        <v>0</v>
      </c>
      <c r="CB46" s="33">
        <f>'Financial Results Entry Form'!BH13</f>
        <v>0</v>
      </c>
      <c r="CC46" s="33">
        <f>CB46-CA46</f>
        <v>0</v>
      </c>
      <c r="CD46" s="33">
        <f>IF(CB46=0,CD22,CB46+CD22)</f>
        <v>0</v>
      </c>
      <c r="CE46" s="33">
        <f>'Budget Figures Entry Form'!M132</f>
        <v>0</v>
      </c>
      <c r="CF46" s="33">
        <v>0</v>
      </c>
      <c r="CG46" s="33">
        <v>0</v>
      </c>
      <c r="CH46" s="33">
        <f>IF(CF46=0,CH22,CF46+CH22)</f>
        <v>0</v>
      </c>
      <c r="CI46" s="53">
        <f>SUM(BK46,BO46,BW46,CA46,CE46)</f>
        <v>-1373</v>
      </c>
      <c r="CJ46" s="54" t="str">
        <f>IF(SUM(BL46,BP46,BX46,CB46,CF46)=0,"",SUM(BL46,BP46,BX46,CB46,CF46))</f>
        <v/>
      </c>
      <c r="CK46" s="54" t="str">
        <f>IF(ISERROR(CJ46-CI46),"",CJ46-CI46)</f>
        <v/>
      </c>
      <c r="CL46" s="156">
        <f t="shared" si="34"/>
        <v>1217.4980327868855</v>
      </c>
      <c r="CM46" s="237"/>
    </row>
    <row r="47" spans="1:91" s="112" customFormat="1" x14ac:dyDescent="0.2">
      <c r="A47" s="206" t="s">
        <v>26</v>
      </c>
      <c r="B47" s="172"/>
      <c r="C47" s="50">
        <f>'Budget Figures Entry Form'!E23</f>
        <v>0</v>
      </c>
      <c r="D47" s="54">
        <f>'Financial Results Entry Form'!H14+E28*L47</f>
        <v>0</v>
      </c>
      <c r="E47" s="54" t="str">
        <f>IF(D47=0,"",D47-C47)</f>
        <v/>
      </c>
      <c r="F47" s="54">
        <f>IF(D47=0,F23,D47+F23)</f>
        <v>0</v>
      </c>
      <c r="G47" s="25">
        <f>'Budget Figures Entry Form'!E45+$H$28*K47</f>
        <v>0</v>
      </c>
      <c r="H47" s="54">
        <f>'Financial Results Entry Form'!I14+H28*L47</f>
        <v>0</v>
      </c>
      <c r="I47" s="33">
        <f>H47-G47</f>
        <v>0</v>
      </c>
      <c r="J47" s="33">
        <f>IF(H47=0,J23,H47+J23)</f>
        <v>0</v>
      </c>
      <c r="K47" s="30">
        <f>'Budget Figures Entry Form'!E67</f>
        <v>0</v>
      </c>
      <c r="L47" s="48">
        <f>'Financial Results Entry Form'!J14</f>
        <v>0</v>
      </c>
      <c r="M47" s="48" t="str">
        <f>IF(L47=0,"",L47-K47)</f>
        <v/>
      </c>
      <c r="N47" s="48">
        <f>IF(L47=0,N23,L47+N23)</f>
        <v>0</v>
      </c>
      <c r="O47" s="50">
        <f>'Budget Figures Entry Form'!E89</f>
        <v>0</v>
      </c>
      <c r="P47" s="54">
        <f>'Financial Results Entry Form'!K14</f>
        <v>0</v>
      </c>
      <c r="Q47" s="54" t="str">
        <f>IF(P47=0,"",P47-O47)</f>
        <v/>
      </c>
      <c r="R47" s="54">
        <f>IF(P47=0,R23,P47+R23)</f>
        <v>0</v>
      </c>
      <c r="S47" s="50">
        <f>'Budget Figures Entry Form'!E111</f>
        <v>0</v>
      </c>
      <c r="T47" s="33">
        <f>'Financial Results Entry Form'!L14</f>
        <v>0</v>
      </c>
      <c r="U47" s="33">
        <f>T47-S47</f>
        <v>0</v>
      </c>
      <c r="V47" s="137">
        <f>IF(T47=0,V23,T47+V23)</f>
        <v>0</v>
      </c>
      <c r="W47" s="50">
        <f>'Budget Figures Entry Form'!E133</f>
        <v>0</v>
      </c>
      <c r="X47" s="33">
        <v>0</v>
      </c>
      <c r="Y47" s="33">
        <v>0</v>
      </c>
      <c r="Z47" s="33">
        <f>IF(X47=0,Z23,X47+Z23)</f>
        <v>0</v>
      </c>
      <c r="AA47" s="53">
        <f>SUM(C47,G47,O47,S47,W47)</f>
        <v>0</v>
      </c>
      <c r="AB47" s="54" t="str">
        <f>IF(SUM(D47,H47,P47,T47,X47)=0,"",SUM(D47,H47,P47,T47,X47))</f>
        <v/>
      </c>
      <c r="AC47" s="54" t="str">
        <f>IF(ISERROR(AB47-AA47),"",AB47-AA47)</f>
        <v/>
      </c>
      <c r="AD47" s="156">
        <f t="shared" si="32"/>
        <v>0</v>
      </c>
      <c r="AE47" s="54"/>
      <c r="AF47" s="189" t="s">
        <v>26</v>
      </c>
      <c r="AG47" s="50">
        <f>'Budget Figures Entry Form'!I23+$AI$28*AO47</f>
        <v>0</v>
      </c>
      <c r="AH47" s="33">
        <f>'Financial Results Entry Form'!AF14+$AI$28*$AP47</f>
        <v>0</v>
      </c>
      <c r="AI47" s="54" t="str">
        <f>IF(AH47=0,"",AH47-AG47)</f>
        <v/>
      </c>
      <c r="AJ47" s="54">
        <f>IF(AH47=0,AJ23,AH47+AJ23)</f>
        <v>0</v>
      </c>
      <c r="AK47" s="50">
        <f>'Budget Figures Entry Form'!I45</f>
        <v>0</v>
      </c>
      <c r="AL47" s="33">
        <f>'Financial Results Entry Form'!AG14+$AL$28*$AP47</f>
        <v>0</v>
      </c>
      <c r="AM47" s="33">
        <f>AL47-AK47</f>
        <v>0</v>
      </c>
      <c r="AN47" s="34">
        <f>IF(AL47=0,AN23,AL47+AN23)</f>
        <v>0</v>
      </c>
      <c r="AO47" s="90">
        <f>'Budget Figures Entry Form'!I67</f>
        <v>0</v>
      </c>
      <c r="AP47" s="48">
        <f>'Financial Results Entry Form'!AH14</f>
        <v>0</v>
      </c>
      <c r="AQ47" s="48" t="str">
        <f>IF(AP47=0,"",AP47-AO47)</f>
        <v/>
      </c>
      <c r="AR47" s="48">
        <f>IF(AP47=0,AR23,AP47+AR23)</f>
        <v>0</v>
      </c>
      <c r="AS47" s="50">
        <f>'Budget Figures Entry Form'!I89</f>
        <v>0</v>
      </c>
      <c r="AT47" s="54">
        <f>'Financial Results Entry Form'!AI14</f>
        <v>0</v>
      </c>
      <c r="AU47" s="54" t="str">
        <f>IF(AT47=0,"",AT47-AS47)</f>
        <v/>
      </c>
      <c r="AV47" s="54">
        <f>IF(AT47=0,AV23,AT47+AV23)</f>
        <v>0</v>
      </c>
      <c r="AW47" s="50">
        <f>'Budget Figures Entry Form'!I111</f>
        <v>0</v>
      </c>
      <c r="AX47" s="33">
        <f>'Financial Results Entry Form'!AJ14</f>
        <v>0</v>
      </c>
      <c r="AY47" s="33">
        <f>AX47-AW47</f>
        <v>0</v>
      </c>
      <c r="AZ47" s="55">
        <f>IF(AX47=0,AZ23,AX47+AZ23)</f>
        <v>0</v>
      </c>
      <c r="BA47" s="33">
        <f>'Budget Figures Entry Form'!I133</f>
        <v>0</v>
      </c>
      <c r="BB47" s="33">
        <v>0</v>
      </c>
      <c r="BC47" s="33">
        <v>0</v>
      </c>
      <c r="BD47" s="33">
        <f>IF(BB47=0,BD23,BB47+BD23)</f>
        <v>0</v>
      </c>
      <c r="BE47" s="50">
        <f>SUM(AG47,AK47,AS47,AW47,BA47)</f>
        <v>0</v>
      </c>
      <c r="BF47" s="54" t="str">
        <f>IF(SUM(AH47,AL47,AT47,AX47,BB47)=0,"",SUM(AH47,AL47,AT47,AX47,BB47))</f>
        <v/>
      </c>
      <c r="BG47" s="54" t="str">
        <f>IF(ISERROR(BF47-BE47),"",BF47-BE47)</f>
        <v/>
      </c>
      <c r="BH47" s="156">
        <f t="shared" si="33"/>
        <v>0</v>
      </c>
      <c r="BI47" s="53"/>
      <c r="BJ47" s="189" t="s">
        <v>26</v>
      </c>
      <c r="BK47" s="33">
        <f>'Budget Figures Entry Form'!M23+BS47*$BM$28</f>
        <v>0</v>
      </c>
      <c r="BL47" s="33">
        <f>'Financial Results Entry Form'!BD14+$BT47*$BM$28</f>
        <v>0</v>
      </c>
      <c r="BM47" s="33" t="str">
        <f>IF(BL47=0,"",BL47-BK47)</f>
        <v/>
      </c>
      <c r="BN47" s="156">
        <f>IF(BL47=0,BN23,BL47+BN23)</f>
        <v>0</v>
      </c>
      <c r="BO47" s="33">
        <f>'Budget Figures Entry Form'!M45</f>
        <v>0</v>
      </c>
      <c r="BP47" s="33">
        <f>'Financial Results Entry Form'!BE14+$BT47*$BM$28</f>
        <v>0</v>
      </c>
      <c r="BQ47" s="33">
        <f>BP47-BO47</f>
        <v>0</v>
      </c>
      <c r="BR47" s="156">
        <f>IF(BP47=0,BR23,BP47+BR23)</f>
        <v>0</v>
      </c>
      <c r="BS47" s="30">
        <f>'Budget Figures Entry Form'!M67</f>
        <v>0</v>
      </c>
      <c r="BT47" s="91">
        <f>'Financial Results Entry Form'!BF14</f>
        <v>0</v>
      </c>
      <c r="BU47" s="48" t="str">
        <f>IF(BT47=0,"",BT47-BS47)</f>
        <v/>
      </c>
      <c r="BV47" s="56">
        <f>IF(BT47=0,BV23,BT47+BV23)</f>
        <v>0</v>
      </c>
      <c r="BW47" s="50">
        <f>'Budget Figures Entry Form'!M89</f>
        <v>0</v>
      </c>
      <c r="BX47" s="33">
        <f>'Financial Results Entry Form'!BG14</f>
        <v>0</v>
      </c>
      <c r="BY47" s="54" t="str">
        <f>IF(BX47=0,"",BX47-BW47)</f>
        <v/>
      </c>
      <c r="BZ47" s="54">
        <f>IF(BX47=0,BZ23,BX47+BZ23)</f>
        <v>0</v>
      </c>
      <c r="CA47" s="50">
        <f>'Budget Figures Entry Form'!M111</f>
        <v>0</v>
      </c>
      <c r="CB47" s="33">
        <f>'Financial Results Entry Form'!BH14</f>
        <v>0</v>
      </c>
      <c r="CC47" s="33">
        <f>CB47-CA47</f>
        <v>0</v>
      </c>
      <c r="CD47" s="33">
        <f>IF(CB47=0,CD23,CB47+CD23)</f>
        <v>0</v>
      </c>
      <c r="CE47" s="33">
        <f>'Budget Figures Entry Form'!M133</f>
        <v>0</v>
      </c>
      <c r="CF47" s="33">
        <v>0</v>
      </c>
      <c r="CG47" s="33">
        <v>0</v>
      </c>
      <c r="CH47" s="33">
        <f>IF(CF47=0,CH23,CF47+CH23)</f>
        <v>0</v>
      </c>
      <c r="CI47" s="53">
        <f>SUM(BK47,BO47,BW47,CA47,CE47)</f>
        <v>0</v>
      </c>
      <c r="CJ47" s="54" t="str">
        <f>IF(SUM(BL47,BP47,BX47,CB47,CF47)=0,"",SUM(BL47,BP47,BX47,CB47,CF47))</f>
        <v/>
      </c>
      <c r="CK47" s="54" t="str">
        <f>IF(ISERROR(CJ47-CI47),"",CJ47-CI47)</f>
        <v/>
      </c>
      <c r="CL47" s="156">
        <f t="shared" si="34"/>
        <v>0</v>
      </c>
      <c r="CM47" s="237"/>
    </row>
    <row r="48" spans="1:91" s="112" customFormat="1" x14ac:dyDescent="0.2">
      <c r="A48" s="268" t="s">
        <v>48</v>
      </c>
      <c r="B48" s="172"/>
      <c r="C48" s="50">
        <f>'Budget Figures Entry Form'!E24</f>
        <v>0</v>
      </c>
      <c r="D48" s="54">
        <f>'Financial Results Entry Form'!H15</f>
        <v>0</v>
      </c>
      <c r="E48" s="54" t="str">
        <f>IF(D48=0,"",D48-C48)</f>
        <v/>
      </c>
      <c r="F48" s="54">
        <f>IF(D48=0,F24,D48+F24)</f>
        <v>0</v>
      </c>
      <c r="G48" s="50">
        <f>'Budget Figures Entry Form'!E46</f>
        <v>0</v>
      </c>
      <c r="H48" s="33">
        <f>'Financial Results Entry Form'!I15</f>
        <v>0</v>
      </c>
      <c r="I48" s="54" t="str">
        <f>IF(H48=0,"",H48-G48)</f>
        <v/>
      </c>
      <c r="J48" s="54">
        <f>IF(H48=0,J24,H48+J24)</f>
        <v>0</v>
      </c>
      <c r="K48" s="58">
        <f>'Budget Figures Entry Form'!E68</f>
        <v>0</v>
      </c>
      <c r="L48" s="49"/>
      <c r="M48" s="49">
        <v>0</v>
      </c>
      <c r="N48" s="49">
        <v>0</v>
      </c>
      <c r="O48" s="50">
        <f>'Budget Figures Entry Form'!E90</f>
        <v>0</v>
      </c>
      <c r="P48" s="33">
        <f>'Financial Results Entry Form'!K15</f>
        <v>0</v>
      </c>
      <c r="Q48" s="33">
        <v>0</v>
      </c>
      <c r="R48" s="51">
        <f>IF(P48=0,R24,P48+R24)</f>
        <v>0</v>
      </c>
      <c r="S48" s="50">
        <f>'Budget Figures Entry Form'!E112</f>
        <v>0</v>
      </c>
      <c r="T48" s="33">
        <f>'Financial Results Entry Form'!L15</f>
        <v>0</v>
      </c>
      <c r="U48" s="33">
        <f>T48-S48</f>
        <v>0</v>
      </c>
      <c r="V48" s="137">
        <f>IF(T48=0,V24,T48+V24)</f>
        <v>0</v>
      </c>
      <c r="W48" s="50">
        <f>'Budget Figures Entry Form'!E134</f>
        <v>0</v>
      </c>
      <c r="X48" s="33">
        <v>0</v>
      </c>
      <c r="Y48" s="33">
        <v>0</v>
      </c>
      <c r="Z48" s="51">
        <f>IF(X48=0,Z24,X48+Z24)</f>
        <v>0</v>
      </c>
      <c r="AA48" s="50">
        <f>SUM(C48,G48,O48,S48,W48)</f>
        <v>0</v>
      </c>
      <c r="AB48" s="54" t="str">
        <f>IF(SUM(D48,H48,P48,T48,X48)=0,"",SUM(D48,H48,P48,T48,X48))</f>
        <v/>
      </c>
      <c r="AC48" s="54" t="str">
        <f>IF(ISERROR(AB48-AA48),"",AB48-AA48)</f>
        <v/>
      </c>
      <c r="AD48" s="156">
        <f t="shared" si="32"/>
        <v>0</v>
      </c>
      <c r="AE48" s="54"/>
      <c r="AF48" s="268" t="s">
        <v>48</v>
      </c>
      <c r="AG48" s="57">
        <f>'Budget Figures Entry Form'!I24</f>
        <v>0</v>
      </c>
      <c r="AH48" s="33">
        <f>'Financial Results Entry Form'!AF15+$AI$28*$AP48</f>
        <v>0</v>
      </c>
      <c r="AI48" s="54" t="str">
        <f>IF(AH48=0,"",AH48-AG48)</f>
        <v/>
      </c>
      <c r="AJ48" s="54">
        <f>IF(AH48=0,AJ24,AH48+AJ24)</f>
        <v>0</v>
      </c>
      <c r="AK48" s="50">
        <f>'Budget Figures Entry Form'!I46</f>
        <v>0</v>
      </c>
      <c r="AL48" s="33">
        <f>'Financial Results Entry Form'!AG15+$AL$28*$AP48</f>
        <v>0</v>
      </c>
      <c r="AM48" s="54" t="str">
        <f>IF(AL48=0,"",AL48-AK48)</f>
        <v/>
      </c>
      <c r="AN48" s="54">
        <f>IF(AL48=0,AN24,AL48+AN24)</f>
        <v>0</v>
      </c>
      <c r="AO48" s="90">
        <f>'Budget Figures Entry Form'!I68</f>
        <v>0</v>
      </c>
      <c r="AP48" s="49">
        <f>'Financial Results Entry Form'!AH15</f>
        <v>0</v>
      </c>
      <c r="AQ48" s="49">
        <v>0</v>
      </c>
      <c r="AR48" s="49">
        <v>0</v>
      </c>
      <c r="AS48" s="50">
        <f>'Budget Figures Entry Form'!I90</f>
        <v>0</v>
      </c>
      <c r="AT48" s="33">
        <f>'Financial Results Entry Form'!AI15</f>
        <v>0</v>
      </c>
      <c r="AU48" s="33">
        <v>0</v>
      </c>
      <c r="AV48" s="51">
        <f>IF(AT48=0,AV24,AT48+AV24)</f>
        <v>0</v>
      </c>
      <c r="AW48" s="50">
        <f>'Budget Figures Entry Form'!I112</f>
        <v>0</v>
      </c>
      <c r="AX48" s="33">
        <f>'Financial Results Entry Form'!AJ15</f>
        <v>0</v>
      </c>
      <c r="AY48" s="33">
        <f>AX48-AW48</f>
        <v>0</v>
      </c>
      <c r="AZ48" s="55">
        <f>IF(AX48=0,AZ24,AX48+AZ24)</f>
        <v>0</v>
      </c>
      <c r="BA48" s="33">
        <f>'Budget Figures Entry Form'!I134</f>
        <v>0</v>
      </c>
      <c r="BB48" s="33">
        <v>0</v>
      </c>
      <c r="BC48" s="33">
        <v>0</v>
      </c>
      <c r="BD48" s="51">
        <f>IF(BB48=0,BD24,BB48+BD24)</f>
        <v>0</v>
      </c>
      <c r="BE48" s="50">
        <f>SUM(AG48,AK48,AS48,AW48,BA48)</f>
        <v>0</v>
      </c>
      <c r="BF48" s="54" t="str">
        <f>IF(SUM(AH48,AL48,AT48,AX48,BB48)=0,"",SUM(AH48,AL48,AT48,AX48,BB48))</f>
        <v/>
      </c>
      <c r="BG48" s="54" t="str">
        <f>IF(ISERROR(BF48-BE48),"",BF48-BE48)</f>
        <v/>
      </c>
      <c r="BH48" s="156">
        <f t="shared" si="33"/>
        <v>0</v>
      </c>
      <c r="BI48" s="53"/>
      <c r="BJ48" s="268" t="s">
        <v>48</v>
      </c>
      <c r="BK48" s="33">
        <f>'Budget Figures Entry Form'!M24+BS48*$BM$28</f>
        <v>0</v>
      </c>
      <c r="BL48" s="33">
        <f>'Financial Results Entry Form'!BD15+$BT48*$BM$28</f>
        <v>0</v>
      </c>
      <c r="BM48" s="33" t="str">
        <f>IF(BL48=0,"",BL48-BK48)</f>
        <v/>
      </c>
      <c r="BN48" s="156">
        <f>IF(BL48=0,BN24,BL48+BN24)</f>
        <v>0</v>
      </c>
      <c r="BO48" s="57">
        <f>'Budget Figures Entry Form'!M46</f>
        <v>0</v>
      </c>
      <c r="BP48" s="33">
        <f>'Financial Results Entry Form'!BE15+$BT48*$BM$28</f>
        <v>0</v>
      </c>
      <c r="BQ48" s="54" t="str">
        <f>IF(BP48=0,"",BP48-BO48)</f>
        <v/>
      </c>
      <c r="BR48" s="156">
        <f>IF(BP48=0,BR24,BP48+BR24)</f>
        <v>0</v>
      </c>
      <c r="BS48" s="58">
        <f>'Budget Figures Entry Form'!M68</f>
        <v>0</v>
      </c>
      <c r="BT48" s="91"/>
      <c r="BU48" s="49">
        <v>0</v>
      </c>
      <c r="BV48" s="49">
        <v>0</v>
      </c>
      <c r="BW48" s="57">
        <f>'Budget Figures Entry Form'!M90</f>
        <v>0</v>
      </c>
      <c r="BX48" s="33">
        <f>'Financial Results Entry Form'!BG15</f>
        <v>0</v>
      </c>
      <c r="BY48" s="33">
        <v>0</v>
      </c>
      <c r="BZ48" s="33">
        <f>IF(BX48=0,BZ24,BX48+BZ24)</f>
        <v>0</v>
      </c>
      <c r="CA48" s="57">
        <f>'Budget Figures Entry Form'!M112</f>
        <v>0</v>
      </c>
      <c r="CB48" s="33">
        <f>'Financial Results Entry Form'!BH15</f>
        <v>0</v>
      </c>
      <c r="CC48" s="33">
        <f>CB48-CA48</f>
        <v>0</v>
      </c>
      <c r="CD48" s="33">
        <f>IF(CB48=0,CD24,CB48+CD24)</f>
        <v>0</v>
      </c>
      <c r="CE48" s="33">
        <f>'Budget Figures Entry Form'!M134</f>
        <v>0</v>
      </c>
      <c r="CF48" s="33">
        <v>0</v>
      </c>
      <c r="CG48" s="33">
        <v>0</v>
      </c>
      <c r="CH48" s="51">
        <f>IF(CF48=0,CH24,CF48+CH24)</f>
        <v>0</v>
      </c>
      <c r="CI48" s="50">
        <f>SUM(BK48,BO48,BW48,CA48,CE48)</f>
        <v>0</v>
      </c>
      <c r="CJ48" s="54" t="str">
        <f>IF(SUM(BL48,BP48,BX48,CB48,CF48)=0,"",SUM(BL48,BP48,BX48,CB48,CF48))</f>
        <v/>
      </c>
      <c r="CK48" s="54" t="str">
        <f>IF(ISERROR(CJ48-CI48),"",CJ48-CI48)</f>
        <v/>
      </c>
      <c r="CL48" s="156">
        <f t="shared" si="34"/>
        <v>0</v>
      </c>
      <c r="CM48" s="237"/>
    </row>
    <row r="49" spans="1:91" s="312" customFormat="1" ht="13.5" thickBot="1" x14ac:dyDescent="0.25">
      <c r="A49" s="268" t="s">
        <v>6</v>
      </c>
      <c r="B49" s="282"/>
      <c r="C49" s="309">
        <f>IF(ISERROR((C39-SUM(C45,C46,C47,C48))),"",C39-SUM(C45,C46,C47,C48))</f>
        <v>0</v>
      </c>
      <c r="D49" s="309" t="str">
        <f>IF(ISERROR((D39-SUM(D45,D46,D47,D48))),"",D39-SUM(D45,D46,D47,D48))</f>
        <v/>
      </c>
      <c r="E49" s="309" t="str">
        <f>IF(ISERROR(D49-C49),"",D49-C49)</f>
        <v/>
      </c>
      <c r="F49" s="309">
        <f>IF(ISERROR(D49+F25),F25,D49+F25)</f>
        <v>0</v>
      </c>
      <c r="G49" s="309">
        <f>IF(ISERROR((G39-SUM(G45,G46,G47,G48))),"",G39-SUM(G45,G46,G47,G48))</f>
        <v>0</v>
      </c>
      <c r="H49" s="309" t="str">
        <f>IF(ISERROR((H39-SUM(H45,H46,H47,H48))),"",H39-SUM(H45,H46,H47,H48))</f>
        <v/>
      </c>
      <c r="I49" s="309" t="str">
        <f>IF(ISERROR(H49-G49),"",H49-G49)</f>
        <v/>
      </c>
      <c r="J49" s="309" t="e">
        <f>IF(ISERROR(H49+J25),J25,H49+J25)</f>
        <v>#VALUE!</v>
      </c>
      <c r="K49" s="252">
        <f>'Budget Figures Entry Form'!E69</f>
        <v>0</v>
      </c>
      <c r="L49" s="253" t="str">
        <f>IF(L39-SUM(L45,L46,L47,L48)=0,"",L39-SUM(L45,L46,L47,L48))</f>
        <v/>
      </c>
      <c r="M49" s="253" t="str">
        <f>IF(ISERROR(L49-K49),"",L49-K49)</f>
        <v/>
      </c>
      <c r="N49" s="253">
        <f>IF(ISERROR(L49+N25),N25,L49+N25)</f>
        <v>0</v>
      </c>
      <c r="O49" s="275">
        <f>'Budget Figures Entry Form'!E91</f>
        <v>1023</v>
      </c>
      <c r="P49" s="309" t="str">
        <f>IF(ISERROR((P39-SUM(P45,P46,P47,P48))),"",P39-SUM(P45,P46,P47,P48))</f>
        <v/>
      </c>
      <c r="Q49" s="309" t="str">
        <f>IF(ISERROR(P49-O49),"",P49-O49)</f>
        <v/>
      </c>
      <c r="R49" s="309" t="str">
        <f t="shared" ref="R49:AB49" si="43">IF(ISERROR((R39-SUM(R45,R46,R47,R48))),"",R39-SUM(R45,R46,R47,R48))</f>
        <v/>
      </c>
      <c r="S49" s="275">
        <f>'Budget Figures Entry Form'!E113</f>
        <v>0</v>
      </c>
      <c r="T49" s="309" t="str">
        <f t="shared" si="43"/>
        <v/>
      </c>
      <c r="U49" s="309" t="str">
        <f t="shared" si="43"/>
        <v/>
      </c>
      <c r="V49" s="309" t="str">
        <f t="shared" si="43"/>
        <v/>
      </c>
      <c r="W49" s="99">
        <f>'Budget Figures Entry Form'!E135</f>
        <v>0</v>
      </c>
      <c r="X49" s="309">
        <f t="shared" si="43"/>
        <v>0</v>
      </c>
      <c r="Y49" s="309">
        <f t="shared" si="43"/>
        <v>0</v>
      </c>
      <c r="Z49" s="310" t="str">
        <f t="shared" si="43"/>
        <v/>
      </c>
      <c r="AA49" s="275" t="str">
        <f t="shared" si="43"/>
        <v/>
      </c>
      <c r="AB49" s="309" t="str">
        <f t="shared" si="43"/>
        <v/>
      </c>
      <c r="AC49" s="309" t="str">
        <f>IF(ISERROR(AB49-AA49),"",AB49-AA49)</f>
        <v/>
      </c>
      <c r="AD49" s="310" t="e">
        <f t="shared" si="32"/>
        <v>#VALUE!</v>
      </c>
      <c r="AE49" s="255"/>
      <c r="AF49" s="284" t="s">
        <v>6</v>
      </c>
      <c r="AG49" s="309">
        <f>IF(ISERROR((AG39-SUM(AG45,AG46,AG47,AG48))),"",AG39-SUM(AG45,AG46,AG47,AG48))</f>
        <v>0</v>
      </c>
      <c r="AH49" s="309" t="str">
        <f>IF(ISERROR((AH39-SUM(AH45,AH46,AH47,AH48))),"",AH39-SUM(AH45,AH46,AH47,AH48))</f>
        <v/>
      </c>
      <c r="AI49" s="309" t="str">
        <f>IF(ISERROR(AH49-AG49),"",AH49-AG49)</f>
        <v/>
      </c>
      <c r="AJ49" s="309">
        <f>IF(ISERROR(AH49+AJ25),AJ25,AH49+AJ25)</f>
        <v>0</v>
      </c>
      <c r="AK49" s="309">
        <f>IF(ISERROR((AK39-SUM(AK45,AK46,AK47,AK48))),"",AK39-SUM(AK45,AK46,AK47,AK48))</f>
        <v>0</v>
      </c>
      <c r="AL49" s="309" t="str">
        <f>IF(ISERROR((AL39-SUM(AL45,AL46,AL47,AL48))),"",AL39-SUM(AL45,AL46,AL47,AL48))</f>
        <v/>
      </c>
      <c r="AM49" s="309" t="str">
        <f>IF(ISERROR(AL49-AK49),"",AL49-AK49)</f>
        <v/>
      </c>
      <c r="AN49" s="309" t="e">
        <f>IF(ISERROR(AL49+AN25),AN25,AL49+AN25)</f>
        <v>#VALUE!</v>
      </c>
      <c r="AO49" s="101">
        <f>'Budget Figures Entry Form'!I69</f>
        <v>0</v>
      </c>
      <c r="AP49" s="253" t="str">
        <f>IF(AP39-SUM(AP45,AP46,AP47,AP48)=0,"",AP39-SUM(AP45,AP46,AP47,AP48))</f>
        <v/>
      </c>
      <c r="AQ49" s="253" t="str">
        <f>IF(ISERROR(AP49-AO49),"",AP49-AO49)</f>
        <v/>
      </c>
      <c r="AR49" s="253">
        <f>IF(ISERROR(AP49+AR25),AR25,AP49+AR25)</f>
        <v>0</v>
      </c>
      <c r="AS49" s="99">
        <f>'Budget Figures Entry Form'!I91</f>
        <v>1065</v>
      </c>
      <c r="AT49" s="309" t="str">
        <f>IF(ISERROR((AT39-SUM(AT45,AT46,AT47,AT48))),"",AT39-SUM(AT45,AT46,AT47,AT48))</f>
        <v/>
      </c>
      <c r="AU49" s="309" t="str">
        <f>IF(ISERROR(AT49-AS49),"",AT49-AS49)</f>
        <v/>
      </c>
      <c r="AV49" s="309" t="str">
        <f t="shared" ref="AV49:BD49" si="44">IF(ISERROR((AV39-SUM(AV45,AV46,AV47,AV48))),"",AV39-SUM(AV45,AV46,AV47,AV48))</f>
        <v/>
      </c>
      <c r="AW49" s="99">
        <f>'Budget Figures Entry Form'!I113</f>
        <v>0</v>
      </c>
      <c r="AX49" s="309" t="str">
        <f t="shared" si="44"/>
        <v/>
      </c>
      <c r="AY49" s="309" t="str">
        <f t="shared" si="44"/>
        <v/>
      </c>
      <c r="AZ49" s="310" t="str">
        <f t="shared" si="44"/>
        <v/>
      </c>
      <c r="BA49" s="309">
        <f>'Budget Figures Entry Form'!I135</f>
        <v>0</v>
      </c>
      <c r="BB49" s="309">
        <f t="shared" si="44"/>
        <v>0</v>
      </c>
      <c r="BC49" s="309">
        <f t="shared" si="44"/>
        <v>0</v>
      </c>
      <c r="BD49" s="309" t="str">
        <f t="shared" si="44"/>
        <v/>
      </c>
      <c r="BE49" s="275" t="str">
        <f>IF(ISERROR((BE39-SUM(BE45,BE46,BE47,BE48))),"",BE39-SUM(BE45,BE46,BE47,BE48))</f>
        <v/>
      </c>
      <c r="BF49" s="309" t="str">
        <f>IF(ISERROR((BF39-SUM(BF45,BF46,BF47,BF48))),"",BF39-SUM(BF45,BF46,BF47,BF48))</f>
        <v/>
      </c>
      <c r="BG49" s="309" t="str">
        <f>IF(ISERROR(BF49-BE49),"",BF49-BE49)</f>
        <v/>
      </c>
      <c r="BH49" s="310" t="e">
        <f t="shared" si="33"/>
        <v>#VALUE!</v>
      </c>
      <c r="BI49" s="283"/>
      <c r="BJ49" s="284" t="s">
        <v>6</v>
      </c>
      <c r="BK49" s="309">
        <f>IF(ISERROR((BK39-SUM(BK45,BK46,BK47,BK48))),"",BK39-SUM(BK45,BK46,BK47,BK48))</f>
        <v>0</v>
      </c>
      <c r="BL49" s="154" t="str">
        <f>IF(ISERROR((BL39-SUM(BL45,BL46,BL47,BL48))),"",BL39-SUM(BL45,BL46,BL47,BL48))</f>
        <v/>
      </c>
      <c r="BM49" s="309" t="str">
        <f>IF(ISERROR(BL49-BK49),"",BL49-BK49)</f>
        <v/>
      </c>
      <c r="BN49" s="309">
        <f>IF(ISERROR(BL49+BN25),BN25,BL49+BN25)</f>
        <v>0</v>
      </c>
      <c r="BO49" s="309">
        <f>IF(ISERROR((BO39-SUM(BO45,BO46,BO47,BO48))),"",BO39-SUM(BO45,BO46,BO47,BO48))</f>
        <v>0</v>
      </c>
      <c r="BP49" s="309" t="str">
        <f>IF(ISERROR((BP39-SUM(BP45,BP46,BP47,BP48))),"",BP39-SUM(BP45,BP46,BP47,BP48))</f>
        <v/>
      </c>
      <c r="BQ49" s="309" t="str">
        <f>IF(ISERROR(BP49-BO49),"",BP49-BO49)</f>
        <v/>
      </c>
      <c r="BR49" s="309" t="e">
        <f>IF(ISERROR(BP49+BR25),BR25,BP49+BR25)</f>
        <v>#VALUE!</v>
      </c>
      <c r="BS49" s="252">
        <f>'Budget Figures Entry Form'!M69</f>
        <v>0</v>
      </c>
      <c r="BT49" s="253" t="str">
        <f>IF(BT39-SUM(BT45,BT46,BT47,BT48)=0,"",BT39-SUM(BT45,BT46,BT47,BT48))</f>
        <v/>
      </c>
      <c r="BU49" s="253" t="str">
        <f>IF(ISERROR(BT49-BS49),"",BT49-BS49)</f>
        <v/>
      </c>
      <c r="BV49" s="253">
        <f>IF(ISERROR(BT49+BV25),BV25,BT49+BV25)</f>
        <v>0</v>
      </c>
      <c r="BW49" s="275">
        <f>'Budget Figures Entry Form'!M91</f>
        <v>1373</v>
      </c>
      <c r="BX49" s="309" t="str">
        <f>IF(ISERROR((BX39-SUM(BX45,BX46,BX47,BX48))),"",BX39-SUM(BX45,BX46,BX47,BX48))</f>
        <v/>
      </c>
      <c r="BY49" s="309" t="str">
        <f>IF(ISERROR(BX49-BW49),"",BX49-BW49)</f>
        <v/>
      </c>
      <c r="BZ49" s="309" t="str">
        <f t="shared" ref="BZ49:CH49" si="45">IF(ISERROR((BZ39-SUM(BZ45,BZ46,BZ47,BZ48))),"",BZ39-SUM(BZ45,BZ46,BZ47,BZ48))</f>
        <v/>
      </c>
      <c r="CA49" s="275">
        <f>'Budget Figures Entry Form'!M113</f>
        <v>0</v>
      </c>
      <c r="CB49" s="309" t="str">
        <f t="shared" si="45"/>
        <v/>
      </c>
      <c r="CC49" s="309" t="str">
        <f t="shared" si="45"/>
        <v/>
      </c>
      <c r="CD49" s="310" t="str">
        <f t="shared" si="45"/>
        <v/>
      </c>
      <c r="CE49" s="309">
        <f>'Budget Figures Entry Form'!M135</f>
        <v>0</v>
      </c>
      <c r="CF49" s="309">
        <f t="shared" si="45"/>
        <v>0</v>
      </c>
      <c r="CG49" s="309">
        <f t="shared" si="45"/>
        <v>0</v>
      </c>
      <c r="CH49" s="309" t="str">
        <f t="shared" si="45"/>
        <v/>
      </c>
      <c r="CI49" s="275" t="str">
        <f>IF(ISERROR((CI39-SUM(CI45,CI46,CI47,CI48))),"",CI39-SUM(CI45,CI46,CI47,CI48))</f>
        <v/>
      </c>
      <c r="CJ49" s="309" t="str">
        <f>IF(ISERROR((CJ39-SUM(CJ45,CJ46,CJ47,CJ48))),"",CJ39-SUM(CJ45,CJ46,CJ47,CJ48))</f>
        <v/>
      </c>
      <c r="CK49" s="309" t="str">
        <f>IF(ISERROR(CJ49-CI49),"",CJ49-CI49)</f>
        <v/>
      </c>
      <c r="CL49" s="310" t="e">
        <f t="shared" si="34"/>
        <v>#VALUE!</v>
      </c>
      <c r="CM49" s="311"/>
    </row>
    <row r="50" spans="1:91" s="112" customFormat="1" ht="13.5" thickTop="1" x14ac:dyDescent="0.2">
      <c r="A50" s="301"/>
      <c r="B50" s="302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303"/>
      <c r="AB50" s="113"/>
      <c r="AC50" s="113"/>
      <c r="AD50" s="113"/>
      <c r="AF50" s="304"/>
      <c r="AG50" s="113"/>
      <c r="AH50" s="3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304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</row>
    <row r="51" spans="1:91" s="112" customFormat="1" x14ac:dyDescent="0.2">
      <c r="A51" s="301"/>
      <c r="B51" s="302"/>
      <c r="C51" s="113"/>
      <c r="D51" s="113"/>
      <c r="E51" s="113"/>
      <c r="F51" s="113"/>
      <c r="G51" s="113"/>
      <c r="H51" s="30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313"/>
      <c r="AC51" s="313"/>
      <c r="AD51" s="113"/>
      <c r="AF51" s="304"/>
      <c r="AG51" s="113"/>
      <c r="AH51" s="305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304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</row>
    <row r="52" spans="1:91" x14ac:dyDescent="0.2">
      <c r="A52" s="194"/>
      <c r="C52" s="475" t="s">
        <v>87</v>
      </c>
      <c r="D52" s="475"/>
      <c r="E52" s="141">
        <f>'Corp Expense'!C6</f>
        <v>0.5</v>
      </c>
      <c r="F52" s="475" t="s">
        <v>88</v>
      </c>
      <c r="G52" s="475"/>
      <c r="H52" s="141">
        <f>'Corp Expense'!D6</f>
        <v>0.5</v>
      </c>
      <c r="I52" s="20" t="str">
        <f>IF(E52+H52&lt;&gt;1,"Adjust your Allocations to Equal 1", "")</f>
        <v/>
      </c>
      <c r="J52" s="23"/>
      <c r="K52" s="23"/>
      <c r="L52" s="23"/>
      <c r="M52" s="23"/>
      <c r="N52" s="23"/>
      <c r="O52" s="23"/>
      <c r="P52" s="23"/>
      <c r="Q52" s="23"/>
      <c r="R52" s="23"/>
      <c r="AF52" s="184"/>
      <c r="AG52" s="475" t="s">
        <v>87</v>
      </c>
      <c r="AH52" s="475"/>
      <c r="AI52" s="20">
        <f>'Corp Expense'!C10</f>
        <v>0.5</v>
      </c>
      <c r="AJ52" s="475" t="s">
        <v>88</v>
      </c>
      <c r="AK52" s="475"/>
      <c r="AL52" s="20">
        <f>'Corp Expense'!D10</f>
        <v>0.5</v>
      </c>
      <c r="AM52" s="20" t="str">
        <f>IF(AI52+AL52&lt;&gt;1,"Adjust your Allocations to Equal 1", "")</f>
        <v/>
      </c>
      <c r="BJ52" s="184"/>
      <c r="BK52" s="475" t="s">
        <v>87</v>
      </c>
      <c r="BL52" s="475"/>
      <c r="BM52" s="20">
        <f>'Corp Expense'!C14</f>
        <v>0.5</v>
      </c>
      <c r="BN52" s="475" t="s">
        <v>88</v>
      </c>
      <c r="BO52" s="475"/>
      <c r="BP52" s="20">
        <f>'Corp Expense'!D14</f>
        <v>0.5</v>
      </c>
      <c r="BQ52" s="20" t="str">
        <f>IF(BM52+BP52&lt;&gt;1,"Adjust your Allocations to Equal 1", "")</f>
        <v/>
      </c>
      <c r="CM52" s="22"/>
    </row>
    <row r="53" spans="1:91" x14ac:dyDescent="0.2">
      <c r="A53" s="194"/>
      <c r="C53" s="476" t="s">
        <v>15</v>
      </c>
      <c r="D53" s="477"/>
      <c r="E53" s="477"/>
      <c r="F53" s="477"/>
      <c r="G53" s="477"/>
      <c r="H53" s="477"/>
      <c r="I53" s="477"/>
      <c r="J53" s="477"/>
      <c r="K53" s="477"/>
      <c r="L53" s="477"/>
      <c r="M53" s="477"/>
      <c r="N53" s="477"/>
      <c r="O53" s="477"/>
      <c r="P53" s="477"/>
      <c r="Q53" s="477"/>
      <c r="R53" s="477"/>
      <c r="S53" s="477"/>
      <c r="T53" s="477"/>
      <c r="U53" s="477"/>
      <c r="V53" s="477"/>
      <c r="W53" s="477"/>
      <c r="X53" s="477"/>
      <c r="Y53" s="477"/>
      <c r="Z53" s="477"/>
      <c r="AA53" s="477"/>
      <c r="AB53" s="477"/>
      <c r="AC53" s="477"/>
      <c r="AD53" s="478"/>
      <c r="AE53" s="114"/>
      <c r="AF53" s="184"/>
      <c r="AG53" s="476" t="s">
        <v>18</v>
      </c>
      <c r="AH53" s="477"/>
      <c r="AI53" s="477"/>
      <c r="AJ53" s="477"/>
      <c r="AK53" s="477"/>
      <c r="AL53" s="477"/>
      <c r="AM53" s="477"/>
      <c r="AN53" s="477"/>
      <c r="AO53" s="477"/>
      <c r="AP53" s="477"/>
      <c r="AQ53" s="477"/>
      <c r="AR53" s="477"/>
      <c r="AS53" s="477"/>
      <c r="AT53" s="477"/>
      <c r="AU53" s="477"/>
      <c r="AV53" s="477"/>
      <c r="AW53" s="477"/>
      <c r="AX53" s="477"/>
      <c r="AY53" s="477"/>
      <c r="AZ53" s="477"/>
      <c r="BA53" s="477"/>
      <c r="BB53" s="477"/>
      <c r="BC53" s="477"/>
      <c r="BD53" s="477"/>
      <c r="BE53" s="477"/>
      <c r="BF53" s="477"/>
      <c r="BG53" s="477"/>
      <c r="BH53" s="478"/>
      <c r="BI53" s="223"/>
      <c r="BJ53" s="184"/>
      <c r="BK53" s="476" t="s">
        <v>22</v>
      </c>
      <c r="BL53" s="477"/>
      <c r="BM53" s="477"/>
      <c r="BN53" s="477"/>
      <c r="BO53" s="477"/>
      <c r="BP53" s="477"/>
      <c r="BQ53" s="477"/>
      <c r="BR53" s="477"/>
      <c r="BS53" s="477"/>
      <c r="BT53" s="477"/>
      <c r="BU53" s="477"/>
      <c r="BV53" s="477"/>
      <c r="BW53" s="477"/>
      <c r="BX53" s="477"/>
      <c r="BY53" s="477"/>
      <c r="BZ53" s="477"/>
      <c r="CA53" s="477"/>
      <c r="CB53" s="477"/>
      <c r="CC53" s="477"/>
      <c r="CD53" s="477"/>
      <c r="CE53" s="477"/>
      <c r="CF53" s="477"/>
      <c r="CG53" s="477"/>
      <c r="CH53" s="477"/>
      <c r="CI53" s="477"/>
      <c r="CJ53" s="477"/>
      <c r="CK53" s="477"/>
      <c r="CL53" s="478"/>
      <c r="CM53" s="27"/>
    </row>
    <row r="54" spans="1:91" x14ac:dyDescent="0.2">
      <c r="A54" s="194"/>
      <c r="C54" s="484" t="s">
        <v>81</v>
      </c>
      <c r="D54" s="479"/>
      <c r="E54" s="479"/>
      <c r="F54" s="480"/>
      <c r="G54" s="479" t="s">
        <v>82</v>
      </c>
      <c r="H54" s="479"/>
      <c r="I54" s="479"/>
      <c r="J54" s="480"/>
      <c r="K54" s="479" t="s">
        <v>34</v>
      </c>
      <c r="L54" s="479"/>
      <c r="M54" s="479"/>
      <c r="N54" s="480"/>
      <c r="O54" s="479" t="s">
        <v>83</v>
      </c>
      <c r="P54" s="479"/>
      <c r="Q54" s="479"/>
      <c r="R54" s="480"/>
      <c r="S54" s="479" t="s">
        <v>84</v>
      </c>
      <c r="T54" s="479"/>
      <c r="U54" s="479"/>
      <c r="V54" s="480"/>
      <c r="W54" s="481" t="s">
        <v>30</v>
      </c>
      <c r="X54" s="481"/>
      <c r="Y54" s="481"/>
      <c r="Z54" s="482"/>
      <c r="AA54" s="483" t="s">
        <v>10</v>
      </c>
      <c r="AB54" s="483"/>
      <c r="AC54" s="483"/>
      <c r="AD54" s="483"/>
      <c r="AE54" s="119"/>
      <c r="AF54" s="184"/>
      <c r="AG54" s="484" t="s">
        <v>81</v>
      </c>
      <c r="AH54" s="479"/>
      <c r="AI54" s="479"/>
      <c r="AJ54" s="480"/>
      <c r="AK54" s="479" t="s">
        <v>82</v>
      </c>
      <c r="AL54" s="479"/>
      <c r="AM54" s="479"/>
      <c r="AN54" s="480"/>
      <c r="AO54" s="479" t="s">
        <v>34</v>
      </c>
      <c r="AP54" s="479"/>
      <c r="AQ54" s="479"/>
      <c r="AR54" s="480"/>
      <c r="AS54" s="479" t="s">
        <v>83</v>
      </c>
      <c r="AT54" s="479"/>
      <c r="AU54" s="479"/>
      <c r="AV54" s="480"/>
      <c r="AW54" s="479" t="s">
        <v>84</v>
      </c>
      <c r="AX54" s="479"/>
      <c r="AY54" s="479"/>
      <c r="AZ54" s="480"/>
      <c r="BA54" s="481" t="s">
        <v>30</v>
      </c>
      <c r="BB54" s="481"/>
      <c r="BC54" s="481"/>
      <c r="BD54" s="482"/>
      <c r="BE54" s="483" t="s">
        <v>10</v>
      </c>
      <c r="BF54" s="483"/>
      <c r="BG54" s="483"/>
      <c r="BH54" s="483"/>
      <c r="BI54" s="236"/>
      <c r="BJ54" s="184"/>
      <c r="BK54" s="484" t="s">
        <v>81</v>
      </c>
      <c r="BL54" s="479"/>
      <c r="BM54" s="479"/>
      <c r="BN54" s="480"/>
      <c r="BO54" s="479" t="s">
        <v>82</v>
      </c>
      <c r="BP54" s="479"/>
      <c r="BQ54" s="479"/>
      <c r="BR54" s="480"/>
      <c r="BS54" s="479" t="s">
        <v>34</v>
      </c>
      <c r="BT54" s="479"/>
      <c r="BU54" s="479"/>
      <c r="BV54" s="480"/>
      <c r="BW54" s="479" t="s">
        <v>83</v>
      </c>
      <c r="BX54" s="479"/>
      <c r="BY54" s="479"/>
      <c r="BZ54" s="480"/>
      <c r="CA54" s="479" t="s">
        <v>84</v>
      </c>
      <c r="CB54" s="479"/>
      <c r="CC54" s="479"/>
      <c r="CD54" s="480"/>
      <c r="CE54" s="481" t="s">
        <v>30</v>
      </c>
      <c r="CF54" s="481"/>
      <c r="CG54" s="481"/>
      <c r="CH54" s="482"/>
      <c r="CI54" s="483" t="s">
        <v>10</v>
      </c>
      <c r="CJ54" s="483"/>
      <c r="CK54" s="483"/>
      <c r="CL54" s="483"/>
      <c r="CM54" s="27"/>
    </row>
    <row r="55" spans="1:91" ht="15.75" x14ac:dyDescent="0.25">
      <c r="A55" s="194"/>
      <c r="C55" s="105" t="s">
        <v>11</v>
      </c>
      <c r="D55" s="106" t="s">
        <v>12</v>
      </c>
      <c r="E55" s="107" t="s">
        <v>32</v>
      </c>
      <c r="F55" s="106" t="s">
        <v>33</v>
      </c>
      <c r="G55" s="105" t="s">
        <v>11</v>
      </c>
      <c r="H55" s="106" t="s">
        <v>12</v>
      </c>
      <c r="I55" s="107" t="s">
        <v>32</v>
      </c>
      <c r="J55" s="106" t="s">
        <v>33</v>
      </c>
      <c r="K55" s="108" t="s">
        <v>11</v>
      </c>
      <c r="L55" s="109" t="s">
        <v>12</v>
      </c>
      <c r="M55" s="110" t="s">
        <v>32</v>
      </c>
      <c r="N55" s="109" t="s">
        <v>33</v>
      </c>
      <c r="O55" s="105" t="s">
        <v>11</v>
      </c>
      <c r="P55" s="106" t="s">
        <v>12</v>
      </c>
      <c r="Q55" s="107" t="s">
        <v>32</v>
      </c>
      <c r="R55" s="106" t="s">
        <v>33</v>
      </c>
      <c r="S55" s="105" t="s">
        <v>11</v>
      </c>
      <c r="T55" s="106" t="s">
        <v>12</v>
      </c>
      <c r="U55" s="107" t="s">
        <v>32</v>
      </c>
      <c r="V55" s="106" t="s">
        <v>33</v>
      </c>
      <c r="W55" s="105" t="s">
        <v>11</v>
      </c>
      <c r="X55" s="106" t="s">
        <v>12</v>
      </c>
      <c r="Y55" s="107" t="s">
        <v>32</v>
      </c>
      <c r="Z55" s="106" t="s">
        <v>33</v>
      </c>
      <c r="AA55" s="238" t="s">
        <v>11</v>
      </c>
      <c r="AB55" s="239" t="s">
        <v>12</v>
      </c>
      <c r="AC55" s="240" t="s">
        <v>32</v>
      </c>
      <c r="AD55" s="322" t="s">
        <v>33</v>
      </c>
      <c r="AE55" s="121"/>
      <c r="AF55" s="184"/>
      <c r="AG55" s="105" t="s">
        <v>11</v>
      </c>
      <c r="AH55" s="106" t="s">
        <v>12</v>
      </c>
      <c r="AI55" s="107" t="s">
        <v>32</v>
      </c>
      <c r="AJ55" s="106" t="s">
        <v>33</v>
      </c>
      <c r="AK55" s="105" t="s">
        <v>11</v>
      </c>
      <c r="AL55" s="106" t="s">
        <v>12</v>
      </c>
      <c r="AM55" s="107" t="s">
        <v>32</v>
      </c>
      <c r="AN55" s="106" t="s">
        <v>33</v>
      </c>
      <c r="AO55" s="108" t="s">
        <v>11</v>
      </c>
      <c r="AP55" s="109" t="s">
        <v>12</v>
      </c>
      <c r="AQ55" s="110" t="s">
        <v>32</v>
      </c>
      <c r="AR55" s="109" t="s">
        <v>33</v>
      </c>
      <c r="AS55" s="105" t="s">
        <v>11</v>
      </c>
      <c r="AT55" s="106" t="s">
        <v>12</v>
      </c>
      <c r="AU55" s="107" t="s">
        <v>32</v>
      </c>
      <c r="AV55" s="106" t="s">
        <v>33</v>
      </c>
      <c r="AW55" s="105" t="s">
        <v>11</v>
      </c>
      <c r="AX55" s="106" t="s">
        <v>12</v>
      </c>
      <c r="AY55" s="107" t="s">
        <v>32</v>
      </c>
      <c r="AZ55" s="106" t="s">
        <v>33</v>
      </c>
      <c r="BA55" s="105" t="s">
        <v>11</v>
      </c>
      <c r="BB55" s="106" t="s">
        <v>12</v>
      </c>
      <c r="BC55" s="107" t="s">
        <v>32</v>
      </c>
      <c r="BD55" s="106" t="s">
        <v>33</v>
      </c>
      <c r="BE55" s="105" t="s">
        <v>11</v>
      </c>
      <c r="BF55" s="106" t="s">
        <v>12</v>
      </c>
      <c r="BG55" s="107" t="s">
        <v>32</v>
      </c>
      <c r="BH55" s="183" t="s">
        <v>33</v>
      </c>
      <c r="BI55" s="242"/>
      <c r="BJ55" s="184"/>
      <c r="BK55" s="105" t="s">
        <v>11</v>
      </c>
      <c r="BL55" s="151" t="s">
        <v>12</v>
      </c>
      <c r="BM55" s="107" t="s">
        <v>32</v>
      </c>
      <c r="BN55" s="183" t="s">
        <v>33</v>
      </c>
      <c r="BO55" s="105" t="s">
        <v>11</v>
      </c>
      <c r="BP55" s="106" t="s">
        <v>12</v>
      </c>
      <c r="BQ55" s="107" t="s">
        <v>32</v>
      </c>
      <c r="BR55" s="106" t="s">
        <v>33</v>
      </c>
      <c r="BS55" s="105" t="s">
        <v>11</v>
      </c>
      <c r="BT55" s="106" t="s">
        <v>12</v>
      </c>
      <c r="BU55" s="107" t="s">
        <v>32</v>
      </c>
      <c r="BV55" s="106" t="s">
        <v>33</v>
      </c>
      <c r="BW55" s="105" t="s">
        <v>11</v>
      </c>
      <c r="BX55" s="106" t="s">
        <v>12</v>
      </c>
      <c r="BY55" s="107" t="s">
        <v>32</v>
      </c>
      <c r="BZ55" s="106" t="s">
        <v>33</v>
      </c>
      <c r="CA55" s="105" t="s">
        <v>11</v>
      </c>
      <c r="CB55" s="106" t="s">
        <v>12</v>
      </c>
      <c r="CC55" s="107" t="s">
        <v>32</v>
      </c>
      <c r="CD55" s="106" t="s">
        <v>33</v>
      </c>
      <c r="CE55" s="105" t="s">
        <v>11</v>
      </c>
      <c r="CF55" s="106" t="s">
        <v>12</v>
      </c>
      <c r="CG55" s="107" t="s">
        <v>32</v>
      </c>
      <c r="CH55" s="106" t="s">
        <v>33</v>
      </c>
      <c r="CI55" s="105" t="s">
        <v>11</v>
      </c>
      <c r="CJ55" s="106" t="s">
        <v>12</v>
      </c>
      <c r="CK55" s="107" t="s">
        <v>32</v>
      </c>
      <c r="CL55" s="183" t="s">
        <v>33</v>
      </c>
      <c r="CM55" s="27"/>
    </row>
    <row r="56" spans="1:91" x14ac:dyDescent="0.2">
      <c r="A56" s="195" t="s">
        <v>3</v>
      </c>
      <c r="B56" s="158"/>
      <c r="C56" s="79">
        <f>'Budget Figures Entry Form'!F8</f>
        <v>0</v>
      </c>
      <c r="D56" s="78">
        <f>'Financial Results Entry Form'!N6</f>
        <v>0</v>
      </c>
      <c r="E56" s="78" t="str">
        <f>IF(D56=0,"",D56-C56)</f>
        <v/>
      </c>
      <c r="F56" s="78">
        <f>IF(D56=0,F32,E56+F32)</f>
        <v>0</v>
      </c>
      <c r="G56" s="79">
        <f>'Budget Figures Entry Form'!F30</f>
        <v>0</v>
      </c>
      <c r="H56" s="78">
        <f>'Financial Results Entry Form'!O6</f>
        <v>0</v>
      </c>
      <c r="I56" s="78" t="str">
        <f>IF(H56=0,"",H56-G56)</f>
        <v/>
      </c>
      <c r="J56" s="78">
        <f>IF(H56=0,J32,I56+J32)</f>
        <v>0</v>
      </c>
      <c r="K56" s="80">
        <f>'Budget Figures Entry Form'!F52</f>
        <v>0</v>
      </c>
      <c r="L56" s="81">
        <v>0</v>
      </c>
      <c r="M56" s="81">
        <v>0</v>
      </c>
      <c r="N56" s="81">
        <v>0</v>
      </c>
      <c r="O56" s="79">
        <f>'Budget Figures Entry Form'!F74</f>
        <v>0</v>
      </c>
      <c r="P56" s="78">
        <f>'Financial Results Entry Form'!Q6</f>
        <v>0</v>
      </c>
      <c r="Q56" s="78" t="str">
        <f>IF(P56=0,"",P56-O56)</f>
        <v/>
      </c>
      <c r="R56" s="82">
        <f>IF(P56=0,R32,Q56+R32)</f>
        <v>-541010.65573770483</v>
      </c>
      <c r="S56" s="78">
        <f>'Budget Figures Entry Form'!F96</f>
        <v>0</v>
      </c>
      <c r="T56" s="78">
        <f>'Financial Results Entry Form'!R6</f>
        <v>0</v>
      </c>
      <c r="U56" s="78" t="str">
        <f>IF(T56=0,"",T56-S56)</f>
        <v/>
      </c>
      <c r="V56" s="82">
        <f>IF(T56=0,V32,U56+V32)</f>
        <v>-275391.94826175406</v>
      </c>
      <c r="W56" s="77">
        <f>'Budget Figures Entry Form'!F118</f>
        <v>0</v>
      </c>
      <c r="X56" s="78">
        <f>'Financial Results Entry Form'!S6</f>
        <v>0</v>
      </c>
      <c r="Y56" s="78" t="str">
        <f>IF(X56=0,"",X56-W56)</f>
        <v/>
      </c>
      <c r="Z56" s="179">
        <f>IF(X56=0,Z32,Y56+Z32)</f>
        <v>0</v>
      </c>
      <c r="AA56" s="37">
        <f>SUM(C56,G56,K56,O56,S56,W56)</f>
        <v>0</v>
      </c>
      <c r="AB56" s="38" t="str">
        <f>IF(SUM(D56,H56,P56,T56,X56)=0,"",SUM(D56,H56,P56,T56,X56))</f>
        <v/>
      </c>
      <c r="AC56" s="38" t="str">
        <f>IF(ISERROR(AB56-AA56),"",AB56-AA56)</f>
        <v/>
      </c>
      <c r="AD56" s="331">
        <f>SUM(AD32,AC56)</f>
        <v>-816402.60399945895</v>
      </c>
      <c r="AE56" s="54"/>
      <c r="AF56" s="185" t="s">
        <v>3</v>
      </c>
      <c r="AG56" s="79">
        <f>'Budget Figures Entry Form'!J8</f>
        <v>0</v>
      </c>
      <c r="AH56" s="137">
        <f>'Financial Results Entry Form'!AL6</f>
        <v>0</v>
      </c>
      <c r="AI56" s="78" t="str">
        <f>IF(AH56=0,"",AH56-AG56)</f>
        <v/>
      </c>
      <c r="AJ56" s="78">
        <f>IF(AH56=0,AJ32,AI56+AJ32)</f>
        <v>0</v>
      </c>
      <c r="AK56" s="79">
        <f>'Budget Figures Entry Form'!J30</f>
        <v>0</v>
      </c>
      <c r="AL56" s="137">
        <f>'Financial Results Entry Form'!AM6</f>
        <v>0</v>
      </c>
      <c r="AM56" s="78" t="str">
        <f>IF(AL56=0,"",AL56-AK56)</f>
        <v/>
      </c>
      <c r="AN56" s="78">
        <f>IF(AL56=0,AN32,AM56+AN32)</f>
        <v>0</v>
      </c>
      <c r="AO56" s="80">
        <f>'Budget Figures Entry Form'!J52</f>
        <v>0</v>
      </c>
      <c r="AP56" s="81">
        <v>0</v>
      </c>
      <c r="AQ56" s="81">
        <v>0</v>
      </c>
      <c r="AR56" s="81">
        <v>0</v>
      </c>
      <c r="AS56" s="345">
        <f>'Budget Figures Entry Form'!J74</f>
        <v>0</v>
      </c>
      <c r="AT56" s="137">
        <f>'Financial Results Entry Form'!AO6</f>
        <v>0</v>
      </c>
      <c r="AU56" s="78" t="str">
        <f>IF(AT56=0,"",AT56-AS56)</f>
        <v/>
      </c>
      <c r="AV56" s="179">
        <f>IF(AT56=0,AV32,AU56+AV32)</f>
        <v>-541010.65573770483</v>
      </c>
      <c r="AW56" s="345">
        <f>'Budget Figures Entry Form'!J96</f>
        <v>0</v>
      </c>
      <c r="AX56" s="137">
        <f>'Financial Results Entry Form'!AP6</f>
        <v>0</v>
      </c>
      <c r="AY56" s="78" t="str">
        <f>IF(AX56=0,"",AX56-AW56)</f>
        <v/>
      </c>
      <c r="AZ56" s="82">
        <f>IF(AX56=0,AZ32,AY56+AZ32)</f>
        <v>-275391.94826175406</v>
      </c>
      <c r="BA56" s="38">
        <f>'Budget Figures Entry Form'!J118</f>
        <v>0</v>
      </c>
      <c r="BB56" s="78">
        <f>'Financial Results Entry Form'!AQ6</f>
        <v>0</v>
      </c>
      <c r="BC56" s="78" t="str">
        <f>IF(BB56=0,"",BB56-BA56)</f>
        <v/>
      </c>
      <c r="BD56" s="179">
        <f>IF(BB56=0,BD32,BC56+BD32)</f>
        <v>0</v>
      </c>
      <c r="BE56" s="77">
        <f>SUM(AG56,AK56,AO56,AS56,AW56,BA56)</f>
        <v>0</v>
      </c>
      <c r="BF56" s="78" t="str">
        <f>IF(SUM(AH56,AL56,AT56,AX56,BB56)=0,"",SUM(AH56,AL56,AT56,AX56,BB56))</f>
        <v/>
      </c>
      <c r="BG56" s="78" t="str">
        <f>IF(ISERROR(BF56-BE56),"",BF56-BE56)</f>
        <v/>
      </c>
      <c r="BH56" s="76">
        <f>SUM(BH32,BG56)</f>
        <v>-816402.60399945895</v>
      </c>
      <c r="BI56" s="25"/>
      <c r="BJ56" s="185" t="s">
        <v>3</v>
      </c>
      <c r="BK56" s="77">
        <f>'Budget Figures Entry Form'!N8</f>
        <v>0</v>
      </c>
      <c r="BL56" s="33">
        <f>'Financial Results Entry Form'!BJ6</f>
        <v>0</v>
      </c>
      <c r="BM56" s="78" t="str">
        <f>IF(BL56=0,"",BL56-BK56)</f>
        <v/>
      </c>
      <c r="BN56" s="78">
        <f>IF(BL56=0,BN32,BM56+BN32)</f>
        <v>0</v>
      </c>
      <c r="BO56" s="77">
        <f>'Budget Figures Entry Form'!N30</f>
        <v>0</v>
      </c>
      <c r="BP56" s="33">
        <f>'Financial Results Entry Form'!BK6</f>
        <v>0</v>
      </c>
      <c r="BQ56" s="78" t="str">
        <f>IF(BP56=0,"",BP56-BO56)</f>
        <v/>
      </c>
      <c r="BR56" s="78">
        <f>IF(BP56=0,BR32,BQ56+BR32)</f>
        <v>0</v>
      </c>
      <c r="BS56" s="80">
        <v>0</v>
      </c>
      <c r="BT56" s="81">
        <v>0</v>
      </c>
      <c r="BU56" s="81">
        <v>0</v>
      </c>
      <c r="BV56" s="81">
        <v>0</v>
      </c>
      <c r="BW56" s="79">
        <v>560684</v>
      </c>
      <c r="BX56" s="33">
        <f>'Financial Results Entry Form'!BM6</f>
        <v>0</v>
      </c>
      <c r="BY56" s="78" t="str">
        <f>IF(BX56=0,"",BX56-BW56)</f>
        <v/>
      </c>
      <c r="BZ56" s="179">
        <f>IF(BX56=0,BZ32,BY56+BZ32)</f>
        <v>-541010.65573770483</v>
      </c>
      <c r="CA56" s="77">
        <f>'Budget Figures Entry Form'!N96</f>
        <v>0</v>
      </c>
      <c r="CB56" s="33">
        <f>'Financial Results Entry Form'!BN6</f>
        <v>0</v>
      </c>
      <c r="CC56" s="78" t="str">
        <f>IF(CB56=0,"",CB56-CA56)</f>
        <v/>
      </c>
      <c r="CD56" s="82">
        <f>IF(CB56=0,CD32,CC56+CD32)</f>
        <v>-275391.94826175406</v>
      </c>
      <c r="CE56" s="38">
        <f>'Budget Figures Entry Form'!N118</f>
        <v>0</v>
      </c>
      <c r="CF56" s="33">
        <f>'Financial Results Entry Form'!BO6</f>
        <v>0</v>
      </c>
      <c r="CG56" s="78" t="str">
        <f>IF(CF56=0,"",CF56-CE56)</f>
        <v/>
      </c>
      <c r="CH56" s="179">
        <f>IF(CF56=0,CH32,CG56+CH32)</f>
        <v>0</v>
      </c>
      <c r="CI56" s="77">
        <f>SUM(BK56,BO56,BS56,BW56,CA56,CE56)</f>
        <v>560684</v>
      </c>
      <c r="CJ56" s="78" t="str">
        <f>IF(SUM(BL56,BP56,BX56,CB56,CF56)=0,"",SUM(BL56,BP56,BX56,CB56,CF56))</f>
        <v/>
      </c>
      <c r="CK56" s="78" t="str">
        <f>IF(ISERROR(CJ56-CI56),"",CJ56-CI56)</f>
        <v/>
      </c>
      <c r="CL56" s="82">
        <f>SUM(CL32,CK56)</f>
        <v>-816402.60399945895</v>
      </c>
      <c r="CM56" s="27"/>
    </row>
    <row r="57" spans="1:91" x14ac:dyDescent="0.2">
      <c r="A57" s="194"/>
      <c r="B57" s="171"/>
      <c r="C57" s="27"/>
      <c r="D57" s="22"/>
      <c r="E57" s="138" t="str">
        <f>IF(ISERROR(E56/C56),"",E56/C56)</f>
        <v/>
      </c>
      <c r="F57" s="138" t="str">
        <f>IF(ISERROR(F56/C56),"",F56/C56)</f>
        <v/>
      </c>
      <c r="G57" s="25"/>
      <c r="H57" s="26"/>
      <c r="I57" s="138" t="str">
        <f>IF(ISERROR(I56/G56),"",I56/G56)</f>
        <v/>
      </c>
      <c r="J57" s="138" t="str">
        <f>IF(ISERROR(J56/G56),"",J56/G56)</f>
        <v/>
      </c>
      <c r="K57" s="28"/>
      <c r="L57" s="29"/>
      <c r="M57" s="29"/>
      <c r="N57" s="29"/>
      <c r="O57" s="27"/>
      <c r="P57" s="22"/>
      <c r="Q57" s="138" t="str">
        <f>IF(ISERROR(Q56/O56),"",Q56/O56)</f>
        <v/>
      </c>
      <c r="R57" s="234" t="str">
        <f>IF(ISERROR(R56/O56),"",R56/O56)</f>
        <v/>
      </c>
      <c r="S57" s="22"/>
      <c r="T57" s="22"/>
      <c r="U57" s="138" t="str">
        <f>IF(ISERROR(U56/S56),"",U56/S56)</f>
        <v/>
      </c>
      <c r="V57" s="138" t="str">
        <f>IF(ISERROR(V56/S56),"",V56/S56)</f>
        <v/>
      </c>
      <c r="W57" s="27"/>
      <c r="X57" s="22"/>
      <c r="Y57" s="138" t="str">
        <f>IF(ISERROR(Y56/W56),"",Y56/W56)</f>
        <v/>
      </c>
      <c r="Z57" s="138" t="str">
        <f>IF(ISERROR(Z56/W56),"",Z56/W56)</f>
        <v/>
      </c>
      <c r="AA57" s="27"/>
      <c r="AB57" s="22"/>
      <c r="AC57" s="138" t="str">
        <f>IF(ISERROR(AC56/AA56),"",AC56/AA56)</f>
        <v/>
      </c>
      <c r="AD57" s="234" t="str">
        <f>IF(ISERROR(AD56/AA56),"",AD56/AA56)</f>
        <v/>
      </c>
      <c r="AF57" s="188"/>
      <c r="AG57" s="27"/>
      <c r="AH57" s="22"/>
      <c r="AI57" s="138" t="str">
        <f>IF(ISERROR(AI56/AG56),"",AI56/AG56)</f>
        <v/>
      </c>
      <c r="AJ57" s="138" t="str">
        <f>IF(ISERROR(AJ56/AG56),"",AJ56/AG56)</f>
        <v/>
      </c>
      <c r="AK57" s="25"/>
      <c r="AL57" s="26"/>
      <c r="AM57" s="138" t="str">
        <f>IF(ISERROR(AM56/AK56),"",AM56/AK56)</f>
        <v/>
      </c>
      <c r="AN57" s="138" t="str">
        <f>IF(ISERROR(AN56/AK56),"",AN56/AK56)</f>
        <v/>
      </c>
      <c r="AO57" s="28"/>
      <c r="AP57" s="29"/>
      <c r="AQ57" s="29"/>
      <c r="AR57" s="29"/>
      <c r="AS57" s="27"/>
      <c r="AT57" s="26"/>
      <c r="AU57" s="138" t="str">
        <f>IF(ISERROR(AU56/AS56),"",AU56/AS56)</f>
        <v/>
      </c>
      <c r="AV57" s="138" t="str">
        <f>IF(ISERROR(AV56/AS56),"",AV56/AS56)</f>
        <v/>
      </c>
      <c r="AW57" s="27"/>
      <c r="AX57" s="26"/>
      <c r="AY57" s="138" t="str">
        <f>IF(ISERROR(AY56/AW56),"",AY56/AW56)</f>
        <v/>
      </c>
      <c r="AZ57" s="138" t="str">
        <f>IF(ISERROR(AZ56/AW56),"",AZ56/AW56)</f>
        <v/>
      </c>
      <c r="BA57" s="27"/>
      <c r="BB57" s="22"/>
      <c r="BC57" s="138" t="str">
        <f>IF(ISERROR(BC56/BA56),"",BC56/BA56)</f>
        <v/>
      </c>
      <c r="BD57" s="138" t="str">
        <f>IF(ISERROR(BD56/BA56),"",BD56/BA56)</f>
        <v/>
      </c>
      <c r="BE57" s="27"/>
      <c r="BF57" s="22"/>
      <c r="BG57" s="138" t="str">
        <f>IF(ISERROR(BG56/BE56),"",BG56/BE56)</f>
        <v/>
      </c>
      <c r="BH57" s="234" t="str">
        <f>IF(ISERROR(BH56/BE56),"",BH56/BE56)</f>
        <v/>
      </c>
      <c r="BI57" s="27"/>
      <c r="BJ57" s="188"/>
      <c r="BK57" s="25"/>
      <c r="BL57" s="22"/>
      <c r="BM57" s="138" t="str">
        <f>IF(ISERROR(BM56/BK56),"",BM56/BK56)</f>
        <v/>
      </c>
      <c r="BN57" s="138" t="str">
        <f>IF(ISERROR(BN56/BK56),"",BN56/BK56)</f>
        <v/>
      </c>
      <c r="BO57" s="25"/>
      <c r="BP57" s="26"/>
      <c r="BQ57" s="138" t="str">
        <f>IF(ISERROR(BQ56/BO56),"",BQ56/BO56)</f>
        <v/>
      </c>
      <c r="BR57" s="138" t="str">
        <f>IF(ISERROR(BR56/BO56),"",BR56/BO56)</f>
        <v/>
      </c>
      <c r="BS57" s="28"/>
      <c r="BT57" s="29"/>
      <c r="BU57" s="29"/>
      <c r="BV57" s="29"/>
      <c r="BW57" s="27"/>
      <c r="BX57" s="22"/>
      <c r="BY57" s="138" t="str">
        <f>IF(ISERROR(BY56/BW56),"",BY56/BW56)</f>
        <v/>
      </c>
      <c r="BZ57" s="138">
        <f>IF(ISERROR(BZ56/BW56),"",BZ56/BW56)</f>
        <v>-0.96491188572833331</v>
      </c>
      <c r="CA57" s="27"/>
      <c r="CB57" s="22"/>
      <c r="CC57" s="138" t="str">
        <f>IF(ISERROR(CC56/CA56),"",CC56/CA56)</f>
        <v/>
      </c>
      <c r="CD57" s="138" t="str">
        <f>IF(ISERROR(CD56/CA56),"",CD56/CA56)</f>
        <v/>
      </c>
      <c r="CE57" s="27"/>
      <c r="CF57" s="22"/>
      <c r="CG57" s="138" t="str">
        <f>IF(ISERROR(CG56/CE56),"",CG56/CE56)</f>
        <v/>
      </c>
      <c r="CH57" s="138" t="str">
        <f>IF(ISERROR(CH56/CE56),"",CH56/CE56)</f>
        <v/>
      </c>
      <c r="CI57" s="27"/>
      <c r="CJ57" s="22"/>
      <c r="CK57" s="138" t="str">
        <f>IF(ISERROR(CK56/CI56),"",CK56/CI56)</f>
        <v/>
      </c>
      <c r="CL57" s="234">
        <f>IF(ISERROR(CL56/CI56),"",CL56/CI56)</f>
        <v>-1.4560832911220205</v>
      </c>
      <c r="CM57" s="27"/>
    </row>
    <row r="58" spans="1:91" x14ac:dyDescent="0.2">
      <c r="A58" s="195" t="s">
        <v>7</v>
      </c>
      <c r="B58" s="158"/>
      <c r="C58" s="25">
        <f>'Budget Figures Entry Form'!F10</f>
        <v>0</v>
      </c>
      <c r="D58" s="26">
        <f>'Financial Results Entry Form'!N7</f>
        <v>0</v>
      </c>
      <c r="E58" s="26" t="str">
        <f>IF(D58=0,"",C58-D58)</f>
        <v/>
      </c>
      <c r="F58" s="26" t="str">
        <f>IF(D58=0,F34,E58+F34)</f>
        <v/>
      </c>
      <c r="G58" s="25">
        <f>'Budget Figures Entry Form'!F32</f>
        <v>0</v>
      </c>
      <c r="H58" s="26">
        <f>'Financial Results Entry Form'!O7</f>
        <v>0</v>
      </c>
      <c r="I58" s="26" t="str">
        <f>IF(H58=0,"",G58-H58)</f>
        <v/>
      </c>
      <c r="J58" s="26" t="str">
        <f>IF(H58=0,J34,I58+J34)</f>
        <v/>
      </c>
      <c r="K58" s="30">
        <f>'Budget Figures Entry Form'!F54</f>
        <v>0</v>
      </c>
      <c r="L58" s="31">
        <v>0</v>
      </c>
      <c r="M58" s="31">
        <v>0</v>
      </c>
      <c r="N58" s="31">
        <v>0</v>
      </c>
      <c r="O58" s="25">
        <f>'Budget Figures Entry Form'!F76</f>
        <v>0</v>
      </c>
      <c r="P58" s="26">
        <f>'Financial Results Entry Form'!Q7</f>
        <v>0</v>
      </c>
      <c r="Q58" s="26" t="str">
        <f>IF(P58=0,"",O58-P58)</f>
        <v/>
      </c>
      <c r="R58" s="32">
        <f>IF(P58=0,R34,Q58+R34)</f>
        <v>224215.67847216473</v>
      </c>
      <c r="S58" s="26">
        <f>'Budget Figures Entry Form'!F98</f>
        <v>0</v>
      </c>
      <c r="T58" s="26">
        <f>'Financial Results Entry Form'!R7</f>
        <v>0</v>
      </c>
      <c r="U58" s="26" t="str">
        <f>IF(T58=0,"",S58-T58)</f>
        <v/>
      </c>
      <c r="V58" s="32">
        <f>IF(T58=0,V34,U58+V34)</f>
        <v>109075.93960064165</v>
      </c>
      <c r="W58" s="25">
        <f>'Budget Figures Entry Form'!F120</f>
        <v>0</v>
      </c>
      <c r="X58" s="26">
        <f>'Financial Results Entry Form'!S7</f>
        <v>0</v>
      </c>
      <c r="Y58" s="26" t="str">
        <f>IF(X58=0,"",X58-W58)</f>
        <v/>
      </c>
      <c r="Z58" s="26">
        <f>IF(X58=0,Z34,Y58+Z34)</f>
        <v>0</v>
      </c>
      <c r="AA58" s="25">
        <f>SUM(C58,G58,O58,S58,W58)</f>
        <v>0</v>
      </c>
      <c r="AB58" s="26" t="str">
        <f>IF(SUM(D58,H58,P58,T58,X58)=0,"",SUM(D58,H58,P58,T58,X58))</f>
        <v/>
      </c>
      <c r="AC58" s="26" t="str">
        <f>IF(ISERROR(AA58-AB58),"",AA58-AB58)</f>
        <v/>
      </c>
      <c r="AD58" s="32">
        <f t="shared" ref="AD58:AD73" si="46">SUM(AD34,AC58)</f>
        <v>333291.61807280639</v>
      </c>
      <c r="AE58" s="54"/>
      <c r="AF58" s="185" t="s">
        <v>7</v>
      </c>
      <c r="AG58" s="25">
        <f>'Budget Figures Entry Form'!J10</f>
        <v>0</v>
      </c>
      <c r="AH58" s="33">
        <f>'Financial Results Entry Form'!AL7</f>
        <v>0</v>
      </c>
      <c r="AI58" s="26" t="str">
        <f>IF(AH58=0,"",AG58-AH58)</f>
        <v/>
      </c>
      <c r="AJ58" s="26" t="str">
        <f>IF(AH58=0,AJ34,AI58+AJ34)</f>
        <v/>
      </c>
      <c r="AK58" s="25">
        <f>'Budget Figures Entry Form'!J32</f>
        <v>0</v>
      </c>
      <c r="AL58" s="33">
        <f>'Financial Results Entry Form'!AM7</f>
        <v>0</v>
      </c>
      <c r="AM58" s="26" t="str">
        <f>IF(AL58=0,"",AK58-AL58)</f>
        <v/>
      </c>
      <c r="AN58" s="26" t="str">
        <f>IF(AL58=0,AN34,AM58+AN34)</f>
        <v/>
      </c>
      <c r="AO58" s="30">
        <f>'Budget Figures Entry Form'!J54</f>
        <v>0</v>
      </c>
      <c r="AP58" s="31">
        <v>0</v>
      </c>
      <c r="AQ58" s="31">
        <v>0</v>
      </c>
      <c r="AR58" s="31">
        <v>0</v>
      </c>
      <c r="AS58" s="50">
        <f>'Budget Figures Entry Form'!J76</f>
        <v>0</v>
      </c>
      <c r="AT58" s="33">
        <f>'Financial Results Entry Form'!AO7</f>
        <v>0</v>
      </c>
      <c r="AU58" s="26" t="str">
        <f>IF(AT58=0,"",AS58-AT58)</f>
        <v/>
      </c>
      <c r="AV58" s="26">
        <f>IF(AT58=0,AV34,AU58+AV34)</f>
        <v>224215.67847216473</v>
      </c>
      <c r="AW58" s="50">
        <f>'Budget Figures Entry Form'!J98</f>
        <v>0</v>
      </c>
      <c r="AX58" s="33">
        <f>'Financial Results Entry Form'!AP7</f>
        <v>0</v>
      </c>
      <c r="AY58" s="26" t="str">
        <f>IF(AX58=0,"",AW58-AX58)</f>
        <v/>
      </c>
      <c r="AZ58" s="32">
        <f>IF(AX58=0,AZ34,AY58+AZ34)</f>
        <v>109075.93960064165</v>
      </c>
      <c r="BA58" s="36">
        <f>'Budget Figures Entry Form'!J120</f>
        <v>0</v>
      </c>
      <c r="BB58" s="26">
        <f>'Financial Results Entry Form'!AQ7</f>
        <v>0</v>
      </c>
      <c r="BC58" s="26" t="str">
        <f>IF(BB58=0,"",BB58-BA58)</f>
        <v/>
      </c>
      <c r="BD58" s="26">
        <f>IF(BB58=0,BD34,BC58+BD34)</f>
        <v>0</v>
      </c>
      <c r="BE58" s="25">
        <f>SUM(AG58,AK58,AS58,AW58,BA58)</f>
        <v>0</v>
      </c>
      <c r="BF58" s="26" t="str">
        <f>IF(SUM(AH58,AL58,AT58,AX58,BB58)=0,"",SUM(AH58,AL58,AT58,AX58,BB58))</f>
        <v/>
      </c>
      <c r="BG58" s="26" t="str">
        <f>IF(ISERROR(BE58-BF58),"",BE58-BF58)</f>
        <v/>
      </c>
      <c r="BH58" s="32">
        <f t="shared" ref="BH58:BH73" si="47">SUM(BH34,BG58)</f>
        <v>333291.61807280639</v>
      </c>
      <c r="BI58" s="25"/>
      <c r="BJ58" s="185" t="s">
        <v>7</v>
      </c>
      <c r="BK58" s="25">
        <f>'Budget Figures Entry Form'!N10</f>
        <v>0</v>
      </c>
      <c r="BL58" s="33">
        <f>'Financial Results Entry Form'!BJ7</f>
        <v>0</v>
      </c>
      <c r="BM58" s="26" t="str">
        <f>IF(BL58=0,"",BK58-BL58)</f>
        <v/>
      </c>
      <c r="BN58" s="26" t="str">
        <f>IF(BL58=0,BN34,BM58+BN34)</f>
        <v/>
      </c>
      <c r="BO58" s="25">
        <f>'Budget Figures Entry Form'!N32</f>
        <v>0</v>
      </c>
      <c r="BP58" s="33">
        <f>'Financial Results Entry Form'!BK7</f>
        <v>0</v>
      </c>
      <c r="BQ58" s="26" t="str">
        <f>IF(BP58=0,"",BO58-BP58)</f>
        <v/>
      </c>
      <c r="BR58" s="26" t="str">
        <f>IF(BP58=0,BR34,BQ58+BR34)</f>
        <v/>
      </c>
      <c r="BS58" s="30">
        <v>0</v>
      </c>
      <c r="BT58" s="31">
        <v>0</v>
      </c>
      <c r="BU58" s="31">
        <v>0</v>
      </c>
      <c r="BV58" s="31">
        <v>0</v>
      </c>
      <c r="BW58" s="25">
        <v>231948</v>
      </c>
      <c r="BX58" s="33">
        <f>'Financial Results Entry Form'!BM7</f>
        <v>0</v>
      </c>
      <c r="BY58" s="26" t="str">
        <f>IF(BX58=0,"",BW58-BX58)</f>
        <v/>
      </c>
      <c r="BZ58" s="26">
        <f>IF(BX58=0,BZ34,BY58+BZ34)</f>
        <v>224215.67847216473</v>
      </c>
      <c r="CA58" s="25">
        <f>'Budget Figures Entry Form'!N98</f>
        <v>0</v>
      </c>
      <c r="CB58" s="33">
        <f>'Financial Results Entry Form'!BN7</f>
        <v>0</v>
      </c>
      <c r="CC58" s="26" t="str">
        <f>IF(CB58=0,"",CA58-CB58)</f>
        <v/>
      </c>
      <c r="CD58" s="32">
        <f>IF(CB58=0,CD34,CC58+CD34)</f>
        <v>109075.93960064165</v>
      </c>
      <c r="CE58" s="36">
        <f>'Budget Figures Entry Form'!N120</f>
        <v>0</v>
      </c>
      <c r="CF58" s="33">
        <f>'Financial Results Entry Form'!BO7</f>
        <v>0</v>
      </c>
      <c r="CG58" s="26" t="str">
        <f>IF(CF58=0,"",CF58-CE58)</f>
        <v/>
      </c>
      <c r="CH58" s="26">
        <f>IF(CF58=0,CH34,CG58+CH34)</f>
        <v>0</v>
      </c>
      <c r="CI58" s="25">
        <f>SUM(BK58,BO58,BW58,CA58,CE58)</f>
        <v>231948</v>
      </c>
      <c r="CJ58" s="26" t="str">
        <f>IF(SUM(BL58,BP58,BX58,CB58,CF58)=0,"",SUM(BL58,BP58,BX58,CB58,CF58))</f>
        <v/>
      </c>
      <c r="CK58" s="26" t="str">
        <f>IF(ISERROR(CI58-CJ58),"",CI58-CJ58)</f>
        <v/>
      </c>
      <c r="CL58" s="32">
        <f t="shared" ref="CL58:CL73" si="48">SUM(CL34,CK58)</f>
        <v>333291.61807280639</v>
      </c>
      <c r="CM58" s="27"/>
    </row>
    <row r="59" spans="1:91" x14ac:dyDescent="0.2">
      <c r="A59" s="195" t="s">
        <v>5</v>
      </c>
      <c r="B59" s="158"/>
      <c r="C59" s="25">
        <f>'Budget Figures Entry Form'!F11</f>
        <v>0</v>
      </c>
      <c r="D59" s="26">
        <f>'Financial Results Entry Form'!N8</f>
        <v>0</v>
      </c>
      <c r="E59" s="26" t="str">
        <f>IF(D59=0,"",C59-D59)</f>
        <v/>
      </c>
      <c r="F59" s="26" t="str">
        <f>IF(D59=0,F35,E59+F35)</f>
        <v/>
      </c>
      <c r="G59" s="25">
        <f>'Budget Figures Entry Form'!F33</f>
        <v>0</v>
      </c>
      <c r="H59" s="26">
        <f>'Financial Results Entry Form'!O8</f>
        <v>0</v>
      </c>
      <c r="I59" s="26" t="str">
        <f>IF(H59=0,"",G59-H59)</f>
        <v/>
      </c>
      <c r="J59" s="26" t="str">
        <f>IF(H59=0,J35,I59+J35)</f>
        <v/>
      </c>
      <c r="K59" s="30">
        <f>'Budget Figures Entry Form'!F55</f>
        <v>0</v>
      </c>
      <c r="L59" s="31">
        <v>0</v>
      </c>
      <c r="M59" s="31">
        <v>0</v>
      </c>
      <c r="N59" s="31">
        <v>0</v>
      </c>
      <c r="O59" s="25">
        <f>'Budget Figures Entry Form'!F77</f>
        <v>0</v>
      </c>
      <c r="P59" s="26">
        <f>'Financial Results Entry Form'!Q8</f>
        <v>0</v>
      </c>
      <c r="Q59" s="26" t="str">
        <f>IF(P59=0,"",O59-P59)</f>
        <v/>
      </c>
      <c r="R59" s="32">
        <f>IF(P59=0,R35,Q59+R35)</f>
        <v>223886.78152880061</v>
      </c>
      <c r="S59" s="26">
        <f>'Budget Figures Entry Form'!F99</f>
        <v>0</v>
      </c>
      <c r="T59" s="26">
        <f>'Financial Results Entry Form'!R8</f>
        <v>0</v>
      </c>
      <c r="U59" s="26" t="str">
        <f>IF(T59=0,"",S59-T59)</f>
        <v/>
      </c>
      <c r="V59" s="32">
        <f>IF(T59=0,V35,U59+V35)</f>
        <v>51091.715689233388</v>
      </c>
      <c r="W59" s="33">
        <f>'Budget Figures Entry Form'!F121</f>
        <v>0</v>
      </c>
      <c r="X59" s="33">
        <v>0</v>
      </c>
      <c r="Y59" s="33">
        <v>0</v>
      </c>
      <c r="Z59" s="33">
        <f>IF(X59=0,Z35,Y59+Z35)</f>
        <v>0</v>
      </c>
      <c r="AA59" s="25">
        <f>SUM(C59,G59,O59,S59,W59)</f>
        <v>0</v>
      </c>
      <c r="AB59" s="26" t="str">
        <f>IF(SUM(D59,H59,P59,T59,X59)=0,"",SUM(D59,H59,P59,T59,X59))</f>
        <v/>
      </c>
      <c r="AC59" s="26" t="str">
        <f>IF(ISERROR(AA59-AB59),"",AA59-AB59)</f>
        <v/>
      </c>
      <c r="AD59" s="32">
        <f t="shared" si="46"/>
        <v>274978.497218034</v>
      </c>
      <c r="AE59" s="54"/>
      <c r="AF59" s="185" t="s">
        <v>5</v>
      </c>
      <c r="AG59" s="25">
        <f>'Budget Figures Entry Form'!J11</f>
        <v>0</v>
      </c>
      <c r="AH59" s="33">
        <f>'Financial Results Entry Form'!AL8</f>
        <v>0</v>
      </c>
      <c r="AI59" s="26" t="str">
        <f>IF(AH59=0,"",AG59-AH59)</f>
        <v/>
      </c>
      <c r="AJ59" s="26" t="str">
        <f>IF(AH59=0,AJ35,AI59+AJ35)</f>
        <v/>
      </c>
      <c r="AK59" s="25">
        <f>'Budget Figures Entry Form'!J33</f>
        <v>0</v>
      </c>
      <c r="AL59" s="33">
        <f>'Financial Results Entry Form'!AM8</f>
        <v>0</v>
      </c>
      <c r="AM59" s="26" t="str">
        <f>IF(AL59=0,"",AK59-AL59)</f>
        <v/>
      </c>
      <c r="AN59" s="26" t="str">
        <f>IF(AL59=0,AN35,AM59+AN35)</f>
        <v/>
      </c>
      <c r="AO59" s="30">
        <f>'Budget Figures Entry Form'!J55</f>
        <v>0</v>
      </c>
      <c r="AP59" s="31">
        <v>0</v>
      </c>
      <c r="AQ59" s="31">
        <v>0</v>
      </c>
      <c r="AR59" s="31">
        <v>0</v>
      </c>
      <c r="AS59" s="50">
        <f>'Budget Figures Entry Form'!J77</f>
        <v>0</v>
      </c>
      <c r="AT59" s="33">
        <f>'Financial Results Entry Form'!AO8</f>
        <v>0</v>
      </c>
      <c r="AU59" s="26" t="str">
        <f>IF(AT59=0,"",AS59-AT59)</f>
        <v/>
      </c>
      <c r="AV59" s="26">
        <f>IF(AT59=0,AV35,AU59+AV35)</f>
        <v>223886.78152880061</v>
      </c>
      <c r="AW59" s="50">
        <f>'Budget Figures Entry Form'!J99</f>
        <v>0</v>
      </c>
      <c r="AX59" s="33">
        <f>'Financial Results Entry Form'!AP8</f>
        <v>0</v>
      </c>
      <c r="AY59" s="26" t="str">
        <f>IF(AX59=0,"",AW59-AX59)</f>
        <v/>
      </c>
      <c r="AZ59" s="32">
        <f>IF(AX59=0,AZ35,AY59+AZ35)</f>
        <v>51091.715689233388</v>
      </c>
      <c r="BA59" s="33">
        <f>'Budget Figures Entry Form'!J121</f>
        <v>0</v>
      </c>
      <c r="BB59" s="33">
        <v>0</v>
      </c>
      <c r="BC59" s="33">
        <v>0</v>
      </c>
      <c r="BD59" s="33">
        <f>IF(BB59=0,BD35,BC59+BD35)</f>
        <v>0</v>
      </c>
      <c r="BE59" s="25">
        <f>SUM(AG59,AK59,AS59,AW59,BA59)</f>
        <v>0</v>
      </c>
      <c r="BF59" s="26" t="str">
        <f>IF(SUM(AH59,AL59,AT59,AX59,BB59)=0,"",SUM(AH59,AL59,AT59,AX59,BB59))</f>
        <v/>
      </c>
      <c r="BG59" s="26" t="str">
        <f>IF(ISERROR(BE59-BF59),"",BE59-BF59)</f>
        <v/>
      </c>
      <c r="BH59" s="32">
        <f t="shared" si="47"/>
        <v>274978.497218034</v>
      </c>
      <c r="BI59" s="25"/>
      <c r="BJ59" s="185" t="s">
        <v>5</v>
      </c>
      <c r="BK59" s="25">
        <f>'Budget Figures Entry Form'!N11</f>
        <v>0</v>
      </c>
      <c r="BL59" s="33">
        <f>'Financial Results Entry Form'!BJ8</f>
        <v>0</v>
      </c>
      <c r="BM59" s="26" t="str">
        <f>IF(BL59=0,"",BK59-BL59)</f>
        <v/>
      </c>
      <c r="BN59" s="26" t="str">
        <f>IF(BL59=0,BN35,BM59+BN35)</f>
        <v/>
      </c>
      <c r="BO59" s="25">
        <f>'Budget Figures Entry Form'!N33</f>
        <v>0</v>
      </c>
      <c r="BP59" s="33">
        <f>'Financial Results Entry Form'!BK8</f>
        <v>0</v>
      </c>
      <c r="BQ59" s="26" t="str">
        <f>IF(BP59=0,"",BO59-BP59)</f>
        <v/>
      </c>
      <c r="BR59" s="26" t="str">
        <f>IF(BP59=0,BR35,BQ59+BR35)</f>
        <v/>
      </c>
      <c r="BS59" s="30">
        <v>0</v>
      </c>
      <c r="BT59" s="31">
        <v>0</v>
      </c>
      <c r="BU59" s="31">
        <v>0</v>
      </c>
      <c r="BV59" s="31">
        <v>0</v>
      </c>
      <c r="BW59" s="25">
        <v>214240</v>
      </c>
      <c r="BX59" s="33">
        <f>'Financial Results Entry Form'!BM8</f>
        <v>0</v>
      </c>
      <c r="BY59" s="26" t="str">
        <f>IF(BX59=0,"",BW59-BX59)</f>
        <v/>
      </c>
      <c r="BZ59" s="26">
        <f>IF(BX59=0,BZ35,BY59+BZ35)</f>
        <v>223886.78152880061</v>
      </c>
      <c r="CA59" s="25">
        <f>'Budget Figures Entry Form'!N99</f>
        <v>0</v>
      </c>
      <c r="CB59" s="33">
        <f>'Financial Results Entry Form'!BN8</f>
        <v>0</v>
      </c>
      <c r="CC59" s="26" t="str">
        <f>IF(CB59=0,"",CA59-CB59)</f>
        <v/>
      </c>
      <c r="CD59" s="32">
        <f>IF(CB59=0,CD35,CC59+CD35)</f>
        <v>51091.715689233388</v>
      </c>
      <c r="CE59" s="33">
        <f>'Budget Figures Entry Form'!N121</f>
        <v>0</v>
      </c>
      <c r="CF59" s="33">
        <v>0</v>
      </c>
      <c r="CG59" s="33">
        <v>0</v>
      </c>
      <c r="CH59" s="33">
        <f>IF(CF59=0,CH35,CG59+CH35)</f>
        <v>0</v>
      </c>
      <c r="CI59" s="25">
        <f>SUM(BK59,BO59,BW59,CA59,CE59)</f>
        <v>214240</v>
      </c>
      <c r="CJ59" s="26" t="str">
        <f>IF(SUM(BL59,BP59,BX59,CB59,CF59)=0,"",SUM(BL59,BP59,BX59,CB59,CF59))</f>
        <v/>
      </c>
      <c r="CK59" s="26" t="str">
        <f>IF(ISERROR(CI59-CJ59),"",CI59-CJ59)</f>
        <v/>
      </c>
      <c r="CL59" s="32">
        <f t="shared" si="48"/>
        <v>274978.497218034</v>
      </c>
      <c r="CM59" s="27"/>
    </row>
    <row r="60" spans="1:91" x14ac:dyDescent="0.2">
      <c r="A60" s="206" t="s">
        <v>35</v>
      </c>
      <c r="B60" s="172"/>
      <c r="C60" s="25">
        <f>'Budget Figures Entry Form'!F12</f>
        <v>0</v>
      </c>
      <c r="D60" s="26">
        <f>'Financial Results Entry Form'!N9</f>
        <v>0</v>
      </c>
      <c r="E60" s="26" t="str">
        <f>IF(D60=0,"",C60-D60)</f>
        <v/>
      </c>
      <c r="F60" s="26" t="str">
        <f>IF(D60=0,F36,E60+F36)</f>
        <v/>
      </c>
      <c r="G60" s="25">
        <f>'Budget Figures Entry Form'!F34</f>
        <v>0</v>
      </c>
      <c r="H60" s="26">
        <f>'Financial Results Entry Form'!O9</f>
        <v>0</v>
      </c>
      <c r="I60" s="26" t="str">
        <f>IF(H60=0,"",G60-H60)</f>
        <v/>
      </c>
      <c r="J60" s="26" t="str">
        <f>IF(H60=0,J36,I60+J36)</f>
        <v/>
      </c>
      <c r="K60" s="30">
        <f>'Budget Figures Entry Form'!F56</f>
        <v>0</v>
      </c>
      <c r="L60" s="31">
        <v>0</v>
      </c>
      <c r="M60" s="31">
        <v>0</v>
      </c>
      <c r="N60" s="31">
        <v>0</v>
      </c>
      <c r="O60" s="25">
        <f>'Budget Figures Entry Form'!F78</f>
        <v>0</v>
      </c>
      <c r="P60" s="26">
        <f>'Financial Results Entry Form'!Q9</f>
        <v>0</v>
      </c>
      <c r="Q60" s="26" t="str">
        <f>IF(P60=0,"",O60-P60)</f>
        <v/>
      </c>
      <c r="R60" s="32">
        <f>IF(P60=0,R36,Q60+R36)</f>
        <v>67560.50957760305</v>
      </c>
      <c r="S60" s="26">
        <f>'Budget Figures Entry Form'!F100</f>
        <v>0</v>
      </c>
      <c r="T60" s="26">
        <f>'Financial Results Entry Form'!R9</f>
        <v>0</v>
      </c>
      <c r="U60" s="26" t="str">
        <f>IF(T60=0,"",S60-T60)</f>
        <v/>
      </c>
      <c r="V60" s="32">
        <f>IF(T60=0,V36,U60+V36)</f>
        <v>23042.464781257997</v>
      </c>
      <c r="W60" s="33">
        <f>'Budget Figures Entry Form'!F122</f>
        <v>0</v>
      </c>
      <c r="X60" s="33">
        <v>0</v>
      </c>
      <c r="Y60" s="33">
        <v>0</v>
      </c>
      <c r="Z60" s="33">
        <f>IF(X60=0,Z36,Y60+Z36)</f>
        <v>0</v>
      </c>
      <c r="AA60" s="25">
        <f>SUM(C60,G60,O60,S60,W60)</f>
        <v>0</v>
      </c>
      <c r="AB60" s="26" t="str">
        <f>IF(SUM(D60,H60,P60,T60,X60)=0,"",SUM(D60,H60,P60,T60,X60))</f>
        <v/>
      </c>
      <c r="AC60" s="26" t="str">
        <f>IF(ISERROR(AA60-AB60),"",AA60-AB60)</f>
        <v/>
      </c>
      <c r="AD60" s="32">
        <f t="shared" si="46"/>
        <v>90602.974358861044</v>
      </c>
      <c r="AE60" s="54"/>
      <c r="AF60" s="189" t="s">
        <v>35</v>
      </c>
      <c r="AG60" s="25">
        <f>'Budget Figures Entry Form'!J12</f>
        <v>0</v>
      </c>
      <c r="AH60" s="33">
        <f>'Financial Results Entry Form'!AL9</f>
        <v>0</v>
      </c>
      <c r="AI60" s="26" t="str">
        <f>IF(AH60=0,"",AG60-AH60)</f>
        <v/>
      </c>
      <c r="AJ60" s="26" t="str">
        <f>IF(AH60=0,AJ36,AI60+AJ36)</f>
        <v/>
      </c>
      <c r="AK60" s="25">
        <f>'Budget Figures Entry Form'!J34</f>
        <v>0</v>
      </c>
      <c r="AL60" s="33">
        <f>'Financial Results Entry Form'!AM9</f>
        <v>0</v>
      </c>
      <c r="AM60" s="26" t="str">
        <f>IF(AL60=0,"",AK60-AL60)</f>
        <v/>
      </c>
      <c r="AN60" s="26" t="str">
        <f>IF(AL60=0,AN36,AM60+AN36)</f>
        <v/>
      </c>
      <c r="AO60" s="30">
        <f>'Budget Figures Entry Form'!J56</f>
        <v>0</v>
      </c>
      <c r="AP60" s="31">
        <v>0</v>
      </c>
      <c r="AQ60" s="31">
        <v>0</v>
      </c>
      <c r="AR60" s="31">
        <v>0</v>
      </c>
      <c r="AS60" s="50">
        <f>'Budget Figures Entry Form'!J78</f>
        <v>0</v>
      </c>
      <c r="AT60" s="33">
        <f>'Financial Results Entry Form'!AO9</f>
        <v>0</v>
      </c>
      <c r="AU60" s="26" t="str">
        <f>IF(AT60=0,"",AS60-AT60)</f>
        <v/>
      </c>
      <c r="AV60" s="26">
        <f>IF(AT60=0,AV36,AU60+AV36)</f>
        <v>67560.50957760305</v>
      </c>
      <c r="AW60" s="50">
        <f>'Budget Figures Entry Form'!J100</f>
        <v>0</v>
      </c>
      <c r="AX60" s="33">
        <f>'Financial Results Entry Form'!AP9</f>
        <v>0</v>
      </c>
      <c r="AY60" s="26" t="str">
        <f>IF(AX60=0,"",AW60-AX60)</f>
        <v/>
      </c>
      <c r="AZ60" s="32">
        <f>IF(AX60=0,AZ36,AY60+AZ36)</f>
        <v>23042.464781257997</v>
      </c>
      <c r="BA60" s="33">
        <f>'Budget Figures Entry Form'!J122</f>
        <v>0</v>
      </c>
      <c r="BB60" s="33">
        <v>0</v>
      </c>
      <c r="BC60" s="33">
        <v>0</v>
      </c>
      <c r="BD60" s="33">
        <f>IF(BB60=0,BD36,BC60+BD36)</f>
        <v>0</v>
      </c>
      <c r="BE60" s="25">
        <f>SUM(AG60,AK60,AS60,AW60,BA60)</f>
        <v>0</v>
      </c>
      <c r="BF60" s="26" t="str">
        <f>IF(SUM(AH60,AL60,AT60,AX60,BB60)=0,"",SUM(AH60,AL60,AT60,AX60,BB60))</f>
        <v/>
      </c>
      <c r="BG60" s="140" t="str">
        <f>IF(ISERROR(BE60-BF60),"",BE60-BF60)</f>
        <v/>
      </c>
      <c r="BH60" s="52">
        <f t="shared" si="47"/>
        <v>90602.974358861044</v>
      </c>
      <c r="BI60" s="25"/>
      <c r="BJ60" s="189" t="s">
        <v>35</v>
      </c>
      <c r="BK60" s="25">
        <f>'Budget Figures Entry Form'!N12</f>
        <v>0</v>
      </c>
      <c r="BL60" s="33">
        <f>'Financial Results Entry Form'!BJ9</f>
        <v>0</v>
      </c>
      <c r="BM60" s="26" t="str">
        <f>IF(BL60=0,"",BK60-BL60)</f>
        <v/>
      </c>
      <c r="BN60" s="26" t="str">
        <f>IF(BL60=0,BN36,BM60+BN36)</f>
        <v/>
      </c>
      <c r="BO60" s="25">
        <f>'Budget Figures Entry Form'!N34</f>
        <v>0</v>
      </c>
      <c r="BP60" s="33">
        <f>'Financial Results Entry Form'!BK9</f>
        <v>0</v>
      </c>
      <c r="BQ60" s="26" t="str">
        <f>IF(BP60=0,"",BO60-BP60)</f>
        <v/>
      </c>
      <c r="BR60" s="26" t="str">
        <f>IF(BP60=0,BR36,BQ60+BR36)</f>
        <v/>
      </c>
      <c r="BS60" s="30">
        <v>0</v>
      </c>
      <c r="BT60" s="31">
        <v>0</v>
      </c>
      <c r="BU60" s="31">
        <v>0</v>
      </c>
      <c r="BV60" s="31">
        <v>0</v>
      </c>
      <c r="BW60" s="25">
        <v>64096</v>
      </c>
      <c r="BX60" s="33">
        <f>'Financial Results Entry Form'!BM9</f>
        <v>0</v>
      </c>
      <c r="BY60" s="26" t="str">
        <f>IF(BX60=0,"",BW60-BX60)</f>
        <v/>
      </c>
      <c r="BZ60" s="26">
        <f>IF(BX60=0,BZ36,BY60+BZ36)</f>
        <v>67560.50957760305</v>
      </c>
      <c r="CA60" s="25">
        <f>'Budget Figures Entry Form'!N100</f>
        <v>0</v>
      </c>
      <c r="CB60" s="33">
        <f>'Financial Results Entry Form'!BN9</f>
        <v>0</v>
      </c>
      <c r="CC60" s="26" t="str">
        <f>IF(CB60=0,"",CA60-CB60)</f>
        <v/>
      </c>
      <c r="CD60" s="32">
        <f>IF(CB60=0,CD36,CC60+CD36)</f>
        <v>23042.464781257997</v>
      </c>
      <c r="CE60" s="33">
        <f>'Budget Figures Entry Form'!N122</f>
        <v>0</v>
      </c>
      <c r="CF60" s="33">
        <v>0</v>
      </c>
      <c r="CG60" s="33">
        <v>0</v>
      </c>
      <c r="CH60" s="33">
        <f>IF(CF60=0,CH36,CG60+CH36)</f>
        <v>0</v>
      </c>
      <c r="CI60" s="25">
        <f>SUM(BK60,BO60,BW60,CA60,CE60)</f>
        <v>64096</v>
      </c>
      <c r="CJ60" s="26" t="str">
        <f>IF(SUM(BL60,BP60,BX60,CB60,CF60)=0,"",SUM(BL60,BP60,BX60,CB60,CF60))</f>
        <v/>
      </c>
      <c r="CK60" s="26" t="str">
        <f>IF(ISERROR(CI60-CJ60),"",CI60-CJ60)</f>
        <v/>
      </c>
      <c r="CL60" s="32">
        <f t="shared" si="48"/>
        <v>90602.974358861044</v>
      </c>
      <c r="CM60" s="27"/>
    </row>
    <row r="61" spans="1:91" x14ac:dyDescent="0.2">
      <c r="A61" s="207" t="s">
        <v>36</v>
      </c>
      <c r="B61" s="175"/>
      <c r="C61" s="83">
        <f>'Budget Figures Entry Form'!F13</f>
        <v>0</v>
      </c>
      <c r="D61" s="84" t="str">
        <f t="shared" ref="D61:J61" si="49">IF(SUM(D58:D60)=0,"",SUM(D58:D60))</f>
        <v/>
      </c>
      <c r="E61" s="84" t="str">
        <f t="shared" si="49"/>
        <v/>
      </c>
      <c r="F61" s="84" t="str">
        <f t="shared" si="49"/>
        <v/>
      </c>
      <c r="G61" s="83">
        <f>'Budget Figures Entry Form'!F35</f>
        <v>0</v>
      </c>
      <c r="H61" s="84" t="str">
        <f t="shared" si="49"/>
        <v/>
      </c>
      <c r="I61" s="84" t="str">
        <f t="shared" si="49"/>
        <v/>
      </c>
      <c r="J61" s="84" t="str">
        <f t="shared" si="49"/>
        <v/>
      </c>
      <c r="K61" s="85">
        <f>'Budget Figures Entry Form'!F57</f>
        <v>0</v>
      </c>
      <c r="L61" s="86">
        <v>0</v>
      </c>
      <c r="M61" s="86">
        <v>0</v>
      </c>
      <c r="N61" s="86">
        <v>0</v>
      </c>
      <c r="O61" s="87">
        <f>'Budget Figures Entry Form'!F79</f>
        <v>0</v>
      </c>
      <c r="P61" s="88" t="str">
        <f>IF(SUM(P58:P60)=0,"",SUM(P58:P60))</f>
        <v/>
      </c>
      <c r="Q61" s="88" t="str">
        <f>IF(ISERROR(O61-P61),"",O61-P61)</f>
        <v/>
      </c>
      <c r="R61" s="89">
        <f>IF(SUM(R58:R60)=0,"",SUM(R58:R60))</f>
        <v>515662.96957856836</v>
      </c>
      <c r="S61" s="88">
        <f>'Budget Figures Entry Form'!F101</f>
        <v>0</v>
      </c>
      <c r="T61" s="88" t="str">
        <f>IF(SUM(T58:T60)=0,"",SUM(T58:T60))</f>
        <v/>
      </c>
      <c r="U61" s="88" t="str">
        <f>IF(ISERROR(S61-T61),"",S61-T61)</f>
        <v/>
      </c>
      <c r="V61" s="89">
        <f t="shared" ref="V61:AB61" si="50">IF(SUM(V58:V60)=0,"",SUM(V58:V60))</f>
        <v>183210.12007113305</v>
      </c>
      <c r="W61" s="87">
        <f>'Budget Figures Entry Form'!F123</f>
        <v>0</v>
      </c>
      <c r="X61" s="88" t="str">
        <f t="shared" si="50"/>
        <v/>
      </c>
      <c r="Y61" s="88" t="str">
        <f t="shared" si="50"/>
        <v/>
      </c>
      <c r="Z61" s="88" t="str">
        <f t="shared" si="50"/>
        <v/>
      </c>
      <c r="AA61" s="83" t="str">
        <f t="shared" si="50"/>
        <v/>
      </c>
      <c r="AB61" s="84" t="str">
        <f t="shared" si="50"/>
        <v/>
      </c>
      <c r="AC61" s="84" t="str">
        <f>IF(ISERROR(AA61-AB61),"",AA61-AB61)</f>
        <v/>
      </c>
      <c r="AD61" s="155" t="e">
        <f t="shared" si="46"/>
        <v>#VALUE!</v>
      </c>
      <c r="AE61" s="54"/>
      <c r="AF61" s="186" t="s">
        <v>36</v>
      </c>
      <c r="AG61" s="83">
        <f>'Budget Figures Entry Form'!J13</f>
        <v>0</v>
      </c>
      <c r="AH61" s="84" t="str">
        <f t="shared" ref="AH61:AN61" si="51">IF(SUM(AH58:AH60)=0,"",SUM(AH58:AH60))</f>
        <v/>
      </c>
      <c r="AI61" s="84" t="str">
        <f t="shared" si="51"/>
        <v/>
      </c>
      <c r="AJ61" s="84" t="str">
        <f t="shared" si="51"/>
        <v/>
      </c>
      <c r="AK61" s="83">
        <f>'Budget Figures Entry Form'!J35</f>
        <v>0</v>
      </c>
      <c r="AL61" s="84" t="str">
        <f>IF(SUM(AL58:AL60)=0,"",SUM(AL58:AL60))</f>
        <v/>
      </c>
      <c r="AM61" s="84" t="str">
        <f t="shared" si="51"/>
        <v/>
      </c>
      <c r="AN61" s="84" t="str">
        <f t="shared" si="51"/>
        <v/>
      </c>
      <c r="AO61" s="85">
        <f>'Budget Figures Entry Form'!J57</f>
        <v>0</v>
      </c>
      <c r="AP61" s="86">
        <v>0</v>
      </c>
      <c r="AQ61" s="86">
        <v>0</v>
      </c>
      <c r="AR61" s="86">
        <v>0</v>
      </c>
      <c r="AS61" s="83">
        <f>'Budget Figures Entry Form'!J79</f>
        <v>0</v>
      </c>
      <c r="AT61" s="84" t="str">
        <f>IF(SUM(AT58:AT60)=0,"",SUM(AT58:AT60))</f>
        <v/>
      </c>
      <c r="AU61" s="88" t="str">
        <f>IF(ISERROR(AS61-AT61),"",AS61-AT61)</f>
        <v/>
      </c>
      <c r="AV61" s="88">
        <f>IF(SUM(AV58:AV60)=0,"",SUM(AV58:AV60))</f>
        <v>515662.96957856836</v>
      </c>
      <c r="AW61" s="83">
        <f>'Budget Figures Entry Form'!J101</f>
        <v>0</v>
      </c>
      <c r="AX61" s="84" t="str">
        <f>IF(SUM(AX58:AX60)=0,"",SUM(AX58:AX60))</f>
        <v/>
      </c>
      <c r="AY61" s="88" t="str">
        <f>IF(ISERROR(AW61-AX61),"",AW61-AX61)</f>
        <v/>
      </c>
      <c r="AZ61" s="89">
        <f t="shared" ref="AZ61:BF61" si="52">IF(SUM(AZ58:AZ60)=0,"",SUM(AZ58:AZ60))</f>
        <v>183210.12007113305</v>
      </c>
      <c r="BA61" s="88">
        <f>'Budget Figures Entry Form'!J123</f>
        <v>0</v>
      </c>
      <c r="BB61" s="88" t="str">
        <f t="shared" si="52"/>
        <v/>
      </c>
      <c r="BC61" s="88" t="str">
        <f t="shared" si="52"/>
        <v/>
      </c>
      <c r="BD61" s="88" t="str">
        <f t="shared" si="52"/>
        <v/>
      </c>
      <c r="BE61" s="87" t="str">
        <f t="shared" si="52"/>
        <v/>
      </c>
      <c r="BF61" s="88" t="str">
        <f t="shared" si="52"/>
        <v/>
      </c>
      <c r="BG61" s="139" t="str">
        <f>IF(ISERROR(BE61-BF61),"",BE61-BF61)</f>
        <v/>
      </c>
      <c r="BH61" s="235" t="e">
        <f t="shared" si="47"/>
        <v>#VALUE!</v>
      </c>
      <c r="BI61" s="25"/>
      <c r="BJ61" s="186" t="s">
        <v>36</v>
      </c>
      <c r="BK61" s="83">
        <f>'Budget Figures Entry Form'!N13</f>
        <v>0</v>
      </c>
      <c r="BL61" s="84" t="str">
        <f>IF(SUM(BL58:BL60)=0,"",SUM(BL58:BL60))</f>
        <v/>
      </c>
      <c r="BM61" s="84" t="str">
        <f t="shared" ref="BM61:BR61" si="53">IF(SUM(BM58:BM60)=0,"",SUM(BM58:BM60))</f>
        <v/>
      </c>
      <c r="BN61" s="84" t="str">
        <f t="shared" si="53"/>
        <v/>
      </c>
      <c r="BO61" s="83">
        <f>'Budget Figures Entry Form'!N35</f>
        <v>0</v>
      </c>
      <c r="BP61" s="84" t="str">
        <f>IF(SUM(BP58:BP60)=0,"",SUM(BP58:BP60))</f>
        <v/>
      </c>
      <c r="BQ61" s="84" t="str">
        <f t="shared" si="53"/>
        <v/>
      </c>
      <c r="BR61" s="84" t="str">
        <f t="shared" si="53"/>
        <v/>
      </c>
      <c r="BS61" s="85">
        <v>0</v>
      </c>
      <c r="BT61" s="86">
        <v>0</v>
      </c>
      <c r="BU61" s="86">
        <v>0</v>
      </c>
      <c r="BV61" s="86">
        <v>0</v>
      </c>
      <c r="BW61" s="87">
        <f>IF(SUM(BW58:BW60)=0,"",SUM(BW58:BW60))</f>
        <v>510284</v>
      </c>
      <c r="BX61" s="88" t="str">
        <f>IF(SUM(BX58:BX60)=0,"",SUM(BX58:BX60))</f>
        <v/>
      </c>
      <c r="BY61" s="88" t="str">
        <f>IF(ISERROR(BW61-BX61),"",BW61-BX61)</f>
        <v/>
      </c>
      <c r="BZ61" s="88">
        <f>IF(SUM(BZ58:BZ60)=0,"",SUM(BZ58:BZ60))</f>
        <v>515662.96957856836</v>
      </c>
      <c r="CA61" s="87">
        <f>'Budget Figures Entry Form'!N101</f>
        <v>0</v>
      </c>
      <c r="CB61" s="88" t="str">
        <f>IF(SUM(CB58:CB60)=0,"",SUM(CB58:CB60))</f>
        <v/>
      </c>
      <c r="CC61" s="88" t="str">
        <f>IF(ISERROR(CA61-CB61),"",CA61-CB61)</f>
        <v/>
      </c>
      <c r="CD61" s="89">
        <f t="shared" ref="CD61:CJ61" si="54">IF(SUM(CD58:CD60)=0,"",SUM(CD58:CD60))</f>
        <v>183210.12007113305</v>
      </c>
      <c r="CE61" s="88">
        <f>'Budget Figures Entry Form'!N123</f>
        <v>0</v>
      </c>
      <c r="CF61" s="88" t="str">
        <f t="shared" si="54"/>
        <v/>
      </c>
      <c r="CG61" s="88" t="str">
        <f t="shared" si="54"/>
        <v/>
      </c>
      <c r="CH61" s="88" t="str">
        <f t="shared" si="54"/>
        <v/>
      </c>
      <c r="CI61" s="87">
        <f t="shared" si="54"/>
        <v>510284</v>
      </c>
      <c r="CJ61" s="88" t="str">
        <f t="shared" si="54"/>
        <v/>
      </c>
      <c r="CK61" s="88" t="str">
        <f>IF(ISERROR(CI61-CJ61),"",CI61-CJ61)</f>
        <v/>
      </c>
      <c r="CL61" s="89" t="e">
        <f t="shared" si="48"/>
        <v>#VALUE!</v>
      </c>
      <c r="CM61" s="27"/>
    </row>
    <row r="62" spans="1:91" x14ac:dyDescent="0.2">
      <c r="A62" s="207"/>
      <c r="B62" s="175"/>
      <c r="C62" s="37"/>
      <c r="D62" s="38"/>
      <c r="E62" s="38"/>
      <c r="F62" s="38"/>
      <c r="G62" s="37"/>
      <c r="H62" s="38"/>
      <c r="I62" s="38"/>
      <c r="J62" s="38"/>
      <c r="K62" s="90"/>
      <c r="L62" s="91"/>
      <c r="M62" s="91"/>
      <c r="N62" s="91"/>
      <c r="O62" s="77"/>
      <c r="P62" s="78"/>
      <c r="Q62" s="78"/>
      <c r="R62" s="76"/>
      <c r="S62" s="78"/>
      <c r="T62" s="78"/>
      <c r="U62" s="78"/>
      <c r="V62" s="76"/>
      <c r="W62" s="200"/>
      <c r="X62" s="78"/>
      <c r="Y62" s="78"/>
      <c r="Z62" s="78"/>
      <c r="AA62" s="25"/>
      <c r="AB62" s="26"/>
      <c r="AC62" s="26"/>
      <c r="AD62" s="32">
        <f t="shared" si="46"/>
        <v>0</v>
      </c>
      <c r="AE62" s="54"/>
      <c r="AF62" s="186"/>
      <c r="AG62" s="283"/>
      <c r="AH62" s="38"/>
      <c r="AI62" s="38"/>
      <c r="AJ62" s="38"/>
      <c r="AK62" s="37"/>
      <c r="AL62" s="38"/>
      <c r="AM62" s="38"/>
      <c r="AN62" s="38"/>
      <c r="AO62" s="90"/>
      <c r="AP62" s="91"/>
      <c r="AQ62" s="91"/>
      <c r="AR62" s="91"/>
      <c r="AS62" s="283"/>
      <c r="AT62" s="38"/>
      <c r="AU62" s="78"/>
      <c r="AV62" s="78"/>
      <c r="AW62" s="283"/>
      <c r="AX62" s="38"/>
      <c r="AY62" s="78"/>
      <c r="AZ62" s="76"/>
      <c r="BA62" s="78"/>
      <c r="BB62" s="78"/>
      <c r="BC62" s="78"/>
      <c r="BD62" s="78"/>
      <c r="BE62" s="77"/>
      <c r="BF62" s="78"/>
      <c r="BG62" s="78"/>
      <c r="BH62" s="76">
        <f t="shared" si="47"/>
        <v>0</v>
      </c>
      <c r="BI62" s="25"/>
      <c r="BJ62" s="186"/>
      <c r="BK62" s="37"/>
      <c r="BL62" s="33"/>
      <c r="BM62" s="38"/>
      <c r="BN62" s="38"/>
      <c r="BO62" s="37"/>
      <c r="BP62" s="33"/>
      <c r="BQ62" s="38"/>
      <c r="BR62" s="38"/>
      <c r="BS62" s="90"/>
      <c r="BT62" s="91"/>
      <c r="BU62" s="91"/>
      <c r="BV62" s="91"/>
      <c r="BW62" s="77"/>
      <c r="BX62" s="38"/>
      <c r="BY62" s="78"/>
      <c r="BZ62" s="38"/>
      <c r="CA62" s="77"/>
      <c r="CB62" s="38"/>
      <c r="CC62" s="78"/>
      <c r="CD62" s="39"/>
      <c r="CE62" s="78"/>
      <c r="CF62" s="78"/>
      <c r="CG62" s="78"/>
      <c r="CH62" s="78"/>
      <c r="CI62" s="77"/>
      <c r="CJ62" s="78"/>
      <c r="CK62" s="78"/>
      <c r="CL62" s="76"/>
      <c r="CM62" s="27"/>
    </row>
    <row r="63" spans="1:91" x14ac:dyDescent="0.2">
      <c r="A63" s="195" t="s">
        <v>37</v>
      </c>
      <c r="B63" s="158"/>
      <c r="C63" s="77">
        <f>'Budget Figures Entry Form'!F15</f>
        <v>0</v>
      </c>
      <c r="D63" s="78" t="str">
        <f>IF(ISERROR(D56-D61),"",D56-D61)</f>
        <v/>
      </c>
      <c r="E63" s="78" t="str">
        <f>IF(ISERROR(D63-C63),"",D63-C63)</f>
        <v/>
      </c>
      <c r="F63" s="78">
        <f>IF(ISERROR(E63+F39),F39,E63+F39)</f>
        <v>0</v>
      </c>
      <c r="G63" s="77">
        <f>'Budget Figures Entry Form'!F37</f>
        <v>0</v>
      </c>
      <c r="H63" s="78" t="str">
        <f>IF(ISERROR(H56-H61),"",H56-H61)</f>
        <v/>
      </c>
      <c r="I63" s="78" t="str">
        <f>IF(ISERROR(H63-G63),"",H63-G63)</f>
        <v/>
      </c>
      <c r="J63" s="78" t="e">
        <f>IF(ISERROR(I63+J39),J39,I63+J39)</f>
        <v>#VALUE!</v>
      </c>
      <c r="K63" s="90">
        <f>'Budget Figures Entry Form'!F59</f>
        <v>0</v>
      </c>
      <c r="L63" s="91">
        <v>0</v>
      </c>
      <c r="M63" s="91">
        <v>0</v>
      </c>
      <c r="N63" s="91">
        <v>0</v>
      </c>
      <c r="O63" s="77">
        <f>'Budget Figures Entry Form'!F81</f>
        <v>0</v>
      </c>
      <c r="P63" s="78" t="str">
        <f>IF(ISERROR(P56-P61),"",P56-P61)</f>
        <v/>
      </c>
      <c r="Q63" s="117" t="e">
        <f>IF(P63-O63=0,"",P63-O63)</f>
        <v>#VALUE!</v>
      </c>
      <c r="R63" s="76" t="e">
        <f>IF(ISERROR(Q63+R39),R39,Q63+R39)</f>
        <v>#VALUE!</v>
      </c>
      <c r="S63" s="78">
        <f>'Budget Figures Entry Form'!F103</f>
        <v>0</v>
      </c>
      <c r="T63" s="78" t="str">
        <f>IF(ISERROR(T56-T61),"",T56-T61)</f>
        <v/>
      </c>
      <c r="U63" s="78" t="str">
        <f>IF(ISERROR(T63-S63),"",T63-S63)</f>
        <v/>
      </c>
      <c r="V63" s="76" t="e">
        <f>IF(ISERROR(U63+V39),V39,U63+V39)</f>
        <v>#VALUE!</v>
      </c>
      <c r="W63" s="200">
        <f>'Budget Figures Entry Form'!F125</f>
        <v>0</v>
      </c>
      <c r="X63" s="92">
        <v>0</v>
      </c>
      <c r="Y63" s="92">
        <v>0</v>
      </c>
      <c r="Z63" s="92" t="str">
        <f>IF(ISERROR(Y63+Z39),Z39,Y63+Z39)</f>
        <v/>
      </c>
      <c r="AA63" s="25" t="str">
        <f>IF(ISERROR(AA56-AA61),"",AA56-AA61)</f>
        <v/>
      </c>
      <c r="AB63" s="26" t="str">
        <f>IF(ISERROR(AB56-AB61),"",AB56-AB61)</f>
        <v/>
      </c>
      <c r="AC63" s="38" t="str">
        <f>IF(ISERROR(AB63-AA63),"",AB63-AA63)</f>
        <v/>
      </c>
      <c r="AD63" s="32" t="e">
        <f t="shared" si="46"/>
        <v>#VALUE!</v>
      </c>
      <c r="AE63" s="54"/>
      <c r="AF63" s="185" t="s">
        <v>37</v>
      </c>
      <c r="AG63" s="200">
        <f>'Budget Figures Entry Form'!J15</f>
        <v>0</v>
      </c>
      <c r="AH63" s="78" t="str">
        <f>IF(ISERROR(AH56-AH61),"",AH56-AH61)</f>
        <v/>
      </c>
      <c r="AI63" s="78" t="str">
        <f>IF(ISERROR(AH63-AG63),"",AH63-AG63)</f>
        <v/>
      </c>
      <c r="AJ63" s="78">
        <f>IF(ISERROR(AI63+AJ39),AJ39,AI63+AJ39)</f>
        <v>0</v>
      </c>
      <c r="AK63" s="77">
        <f>'Budget Figures Entry Form'!J37</f>
        <v>0</v>
      </c>
      <c r="AL63" s="78" t="str">
        <f>IF(ISERROR(AL56-AL61),"",AL56-AL61)</f>
        <v/>
      </c>
      <c r="AM63" s="78" t="str">
        <f>IF(ISERROR(AL63-AK63),"",AL63-AK63)</f>
        <v/>
      </c>
      <c r="AN63" s="78" t="e">
        <f>IF(ISERROR(AM63+AN39),AN39,AM63+AN39)</f>
        <v>#VALUE!</v>
      </c>
      <c r="AO63" s="90">
        <f>'Budget Figures Entry Form'!J59</f>
        <v>0</v>
      </c>
      <c r="AP63" s="91">
        <v>0</v>
      </c>
      <c r="AQ63" s="91">
        <v>0</v>
      </c>
      <c r="AR63" s="91">
        <v>0</v>
      </c>
      <c r="AS63" s="200">
        <f>'Budget Figures Entry Form'!J81</f>
        <v>0</v>
      </c>
      <c r="AT63" s="78" t="str">
        <f>IF(ISERROR(AT56-AT61),"",AT56-AT61)</f>
        <v/>
      </c>
      <c r="AU63" s="117" t="str">
        <f>IF(ISERROR(AT63-AS63),"",AT63-AS63)</f>
        <v/>
      </c>
      <c r="AV63" s="78" t="e">
        <f>IF(ISERROR(AU63+AV39),AV39,AU63+AV39)</f>
        <v>#VALUE!</v>
      </c>
      <c r="AW63" s="200">
        <f>'Budget Figures Entry Form'!J103</f>
        <v>0</v>
      </c>
      <c r="AX63" s="78" t="str">
        <f>IF(ISERROR(AX56-AX61),"",AX56-AX61)</f>
        <v/>
      </c>
      <c r="AY63" s="78" t="str">
        <f>IF(ISERROR(AX63-AW63),"",AX63-AW63)</f>
        <v/>
      </c>
      <c r="AZ63" s="76" t="e">
        <f>IF(ISERROR(AY63+AZ39),AZ39,AY63+AZ39)</f>
        <v>#VALUE!</v>
      </c>
      <c r="BA63" s="92">
        <f>'Budget Figures Entry Form'!J125</f>
        <v>0</v>
      </c>
      <c r="BB63" s="92">
        <v>0</v>
      </c>
      <c r="BC63" s="92">
        <v>0</v>
      </c>
      <c r="BD63" s="92" t="str">
        <f>IF(ISERROR(BC63+BD39),BD39,BC63+BD39)</f>
        <v/>
      </c>
      <c r="BE63" s="77" t="str">
        <f>IF(ISERROR(BE56-BE61),"",BE56-BE61)</f>
        <v/>
      </c>
      <c r="BF63" s="78" t="str">
        <f>IF(ISERROR(BF56-BF61),"",BF56-BF61)</f>
        <v/>
      </c>
      <c r="BG63" s="78" t="str">
        <f>IF(ISERROR(BF63-BE63),"",BF63-BE63)</f>
        <v/>
      </c>
      <c r="BH63" s="76" t="e">
        <f t="shared" si="47"/>
        <v>#VALUE!</v>
      </c>
      <c r="BI63" s="25"/>
      <c r="BJ63" s="185" t="s">
        <v>37</v>
      </c>
      <c r="BK63" s="77">
        <f>'Budget Figures Entry Form'!N15</f>
        <v>0</v>
      </c>
      <c r="BL63" s="33" t="str">
        <f>IF(ISERROR(BL56-BL61),"",BL56-BL61)</f>
        <v/>
      </c>
      <c r="BM63" s="78" t="str">
        <f>IF(ISERROR(BL63-BK63),"",BL63-BK63)</f>
        <v/>
      </c>
      <c r="BN63" s="78">
        <f>IF(ISERROR(BM63+BN39),BN39,BM63+BN39)</f>
        <v>0</v>
      </c>
      <c r="BO63" s="77">
        <f>'Budget Figures Entry Form'!N37</f>
        <v>0</v>
      </c>
      <c r="BP63" s="33" t="str">
        <f>IF(ISERROR(BP56-BP61),"",BP56-BP61)</f>
        <v/>
      </c>
      <c r="BQ63" s="78" t="str">
        <f>IF(ISERROR(BP63-BO63),"",BP63-BO63)</f>
        <v/>
      </c>
      <c r="BR63" s="78" t="e">
        <f>IF(ISERROR(BQ63+BR39),BR39,BQ63+BR39)</f>
        <v>#VALUE!</v>
      </c>
      <c r="BS63" s="90">
        <v>0</v>
      </c>
      <c r="BT63" s="91">
        <v>0</v>
      </c>
      <c r="BU63" s="91">
        <v>0</v>
      </c>
      <c r="BV63" s="91">
        <v>0</v>
      </c>
      <c r="BW63" s="77">
        <f>IF(ISERROR(BW56-BW61),"",BW56-BW61)</f>
        <v>50400</v>
      </c>
      <c r="BX63" s="78" t="str">
        <f>IF(ISERROR(BX56-BX61),"",BX56-BX61)</f>
        <v/>
      </c>
      <c r="BY63" s="117" t="str">
        <f>IF(ISERROR(BX63-BW63),"",BX63-BW63)</f>
        <v/>
      </c>
      <c r="BZ63" s="78" t="e">
        <f>IF(ISERROR(BY63+BZ39),BZ39,BY63+BZ39)</f>
        <v>#VALUE!</v>
      </c>
      <c r="CA63" s="77">
        <f>'Budget Figures Entry Form'!N103</f>
        <v>0</v>
      </c>
      <c r="CB63" s="78" t="str">
        <f>IF(ISERROR(CB56-CB61),"",CB56-CB61)</f>
        <v/>
      </c>
      <c r="CC63" s="78" t="str">
        <f>IF(ISERROR(CB63-CA63),"",CB63-CA63)</f>
        <v/>
      </c>
      <c r="CD63" s="76" t="e">
        <f>IF(ISERROR(CC63+CD39),CD39,CC63+CD39)</f>
        <v>#VALUE!</v>
      </c>
      <c r="CE63" s="92">
        <f>'Budget Figures Entry Form'!N125</f>
        <v>0</v>
      </c>
      <c r="CF63" s="92">
        <v>0</v>
      </c>
      <c r="CG63" s="92">
        <v>0</v>
      </c>
      <c r="CH63" s="92" t="str">
        <f>IF(ISERROR(CG63+CH39),CH39,CG63+CH39)</f>
        <v/>
      </c>
      <c r="CI63" s="77">
        <f>IF(ISERROR(CI56-CI61),"",CI56-CI61)</f>
        <v>50400</v>
      </c>
      <c r="CJ63" s="78" t="str">
        <f>IF(ISERROR(CJ56-CJ61),"",CJ56-CJ61)</f>
        <v/>
      </c>
      <c r="CK63" s="78" t="str">
        <f>IF(ISERROR(CJ63-CI63),"",CJ63-CI63)</f>
        <v/>
      </c>
      <c r="CL63" s="76" t="e">
        <f t="shared" si="48"/>
        <v>#VALUE!</v>
      </c>
      <c r="CM63" s="27"/>
    </row>
    <row r="64" spans="1:91" s="62" customFormat="1" x14ac:dyDescent="0.2">
      <c r="A64" s="209" t="s">
        <v>24</v>
      </c>
      <c r="B64" s="176"/>
      <c r="C64" s="128" t="e">
        <f>'Budget Figures Entry Form'!F16</f>
        <v>#DIV/0!</v>
      </c>
      <c r="D64" s="129" t="str">
        <f>IF(ISERROR(D63/D56),"",D63/D56)</f>
        <v/>
      </c>
      <c r="E64" s="129" t="str">
        <f>IF(ISERROR(D64-C64),"",D64-C64)</f>
        <v/>
      </c>
      <c r="F64" s="129"/>
      <c r="G64" s="128" t="e">
        <f>'Budget Figures Entry Form'!F38</f>
        <v>#DIV/0!</v>
      </c>
      <c r="H64" s="129" t="str">
        <f>IF(ISERROR(H63/H56),"",H63/H56)</f>
        <v/>
      </c>
      <c r="I64" s="129" t="str">
        <f>IF(ISERROR(H64-G64),"",H64-G64)</f>
        <v/>
      </c>
      <c r="J64" s="129"/>
      <c r="K64" s="130">
        <f>'Budget Figures Entry Form'!F60</f>
        <v>0</v>
      </c>
      <c r="L64" s="131">
        <v>0</v>
      </c>
      <c r="M64" s="131">
        <v>0</v>
      </c>
      <c r="N64" s="131">
        <v>0</v>
      </c>
      <c r="O64" s="128" t="e">
        <f>'Budget Figures Entry Form'!F82</f>
        <v>#DIV/0!</v>
      </c>
      <c r="P64" s="129" t="str">
        <f>IF(ISERROR(P63/P56),"",P63/P56)</f>
        <v/>
      </c>
      <c r="Q64" s="129" t="str">
        <f>IF(ISERROR(P64-O64),"",P64-O64)</f>
        <v/>
      </c>
      <c r="R64" s="132"/>
      <c r="S64" s="129" t="e">
        <f>'Budget Figures Entry Form'!F104</f>
        <v>#DIV/0!</v>
      </c>
      <c r="T64" s="129" t="str">
        <f>IF(ISERROR(T63/T56),"",T63/T56)</f>
        <v/>
      </c>
      <c r="U64" s="133" t="str">
        <f>IF(ISERROR(T64-S64),"",T64-S64)</f>
        <v/>
      </c>
      <c r="V64" s="132"/>
      <c r="W64" s="289">
        <f>'Budget Figures Entry Form'!F126</f>
        <v>0</v>
      </c>
      <c r="X64" s="134">
        <v>0</v>
      </c>
      <c r="Y64" s="134">
        <v>0</v>
      </c>
      <c r="Z64" s="134"/>
      <c r="AA64" s="144" t="str">
        <f>IF(ISERROR(AA63/AA56),"",AA63/AA56)</f>
        <v/>
      </c>
      <c r="AB64" s="143" t="str">
        <f>IF(ISERROR(AB63/AB56),"",AB63/AB56)</f>
        <v/>
      </c>
      <c r="AC64" s="143" t="str">
        <f>IF(ISERROR(AB64-AA64),"",AB64-AA64)</f>
        <v/>
      </c>
      <c r="AD64" s="323" t="e">
        <f t="shared" si="46"/>
        <v>#VALUE!</v>
      </c>
      <c r="AE64" s="145"/>
      <c r="AF64" s="190" t="s">
        <v>24</v>
      </c>
      <c r="AG64" s="289" t="e">
        <f>'Budget Figures Entry Form'!J16</f>
        <v>#DIV/0!</v>
      </c>
      <c r="AH64" s="129" t="str">
        <f>IF(ISERROR(AH63/AH56),"",AH63/AH56)</f>
        <v/>
      </c>
      <c r="AI64" s="129" t="str">
        <f>IF(ISERROR(AH64-AG64),"",AH64-AG64)</f>
        <v/>
      </c>
      <c r="AJ64" s="129"/>
      <c r="AK64" s="128" t="e">
        <f>'Budget Figures Entry Form'!J38</f>
        <v>#DIV/0!</v>
      </c>
      <c r="AL64" s="129" t="str">
        <f>IF(ISERROR(AL63/AL56),"",AL63/AL56)</f>
        <v/>
      </c>
      <c r="AM64" s="129" t="str">
        <f>IF(ISERROR(AL64-AK64),"",AL64-AK64)</f>
        <v/>
      </c>
      <c r="AN64" s="129"/>
      <c r="AO64" s="130">
        <f>'Budget Figures Entry Form'!J60</f>
        <v>0</v>
      </c>
      <c r="AP64" s="131">
        <v>0</v>
      </c>
      <c r="AQ64" s="131">
        <v>0</v>
      </c>
      <c r="AR64" s="131">
        <v>0</v>
      </c>
      <c r="AS64" s="289" t="e">
        <f>'Budget Figures Entry Form'!J82</f>
        <v>#DIV/0!</v>
      </c>
      <c r="AT64" s="129" t="str">
        <f>IF(ISERROR(AT63/AT56),"",AT63/AT56)</f>
        <v/>
      </c>
      <c r="AU64" s="129" t="str">
        <f>IF(ISERROR(AT64-AS64),"",AT64-AS64)</f>
        <v/>
      </c>
      <c r="AV64" s="133"/>
      <c r="AW64" s="289" t="e">
        <f>'Budget Figures Entry Form'!J104</f>
        <v>#DIV/0!</v>
      </c>
      <c r="AX64" s="129" t="str">
        <f>IF(ISERROR(AX63/AX56),"",AX63/AX56)</f>
        <v/>
      </c>
      <c r="AY64" s="133" t="str">
        <f>IF(ISERROR(AX64-AW64),"",AX64-AW64)</f>
        <v/>
      </c>
      <c r="AZ64" s="132"/>
      <c r="BA64" s="134">
        <f>'Budget Figures Entry Form'!J126</f>
        <v>0</v>
      </c>
      <c r="BB64" s="134">
        <v>0</v>
      </c>
      <c r="BC64" s="134">
        <v>0</v>
      </c>
      <c r="BD64" s="134"/>
      <c r="BE64" s="128" t="str">
        <f>IF(ISERROR(BE63/BE56),"",BE63/BE56)</f>
        <v/>
      </c>
      <c r="BF64" s="129" t="str">
        <f>IF(ISERROR(BF63/BF56),"",BF63/BF56)</f>
        <v/>
      </c>
      <c r="BG64" s="129" t="str">
        <f>IF(ISERROR(BF64-BE64),"",BF64-BE64)</f>
        <v/>
      </c>
      <c r="BH64" s="132" t="e">
        <f t="shared" si="47"/>
        <v>#VALUE!</v>
      </c>
      <c r="BI64" s="144"/>
      <c r="BJ64" s="190" t="s">
        <v>24</v>
      </c>
      <c r="BK64" s="128" t="e">
        <f>'Budget Figures Entry Form'!N16</f>
        <v>#DIV/0!</v>
      </c>
      <c r="BL64" s="33" t="str">
        <f>IF(ISERROR(BL63/BL56),"",BL63/BL56)</f>
        <v/>
      </c>
      <c r="BM64" s="133" t="str">
        <f>IF(ISERROR(BL64-BK64),"",BL64-BK64)</f>
        <v/>
      </c>
      <c r="BN64" s="129"/>
      <c r="BO64" s="128" t="e">
        <f>'Budget Figures Entry Form'!N38</f>
        <v>#DIV/0!</v>
      </c>
      <c r="BP64" s="129" t="str">
        <f>IF(ISERROR(BP63/BP56),"",BP63/BP56)</f>
        <v/>
      </c>
      <c r="BQ64" s="129" t="str">
        <f>IF(ISERROR(BP64-BO64),"",BP64-BO64)</f>
        <v/>
      </c>
      <c r="BR64" s="129"/>
      <c r="BS64" s="130">
        <v>0</v>
      </c>
      <c r="BT64" s="131">
        <v>0</v>
      </c>
      <c r="BU64" s="131">
        <v>0</v>
      </c>
      <c r="BV64" s="131">
        <v>0</v>
      </c>
      <c r="BW64" s="128">
        <f>IF(ISERROR(BW63/BW56),"",BW63/BW56)</f>
        <v>8.9890205534668366E-2</v>
      </c>
      <c r="BX64" s="129" t="str">
        <f>IF(ISERROR(BX63/BX56),"",BX63/BX56)</f>
        <v/>
      </c>
      <c r="BY64" s="129" t="str">
        <f>IF(ISERROR(BX64-BW64),"",BX64-BW64)</f>
        <v/>
      </c>
      <c r="BZ64" s="129"/>
      <c r="CA64" s="128" t="e">
        <f>'Budget Figures Entry Form'!N104</f>
        <v>#DIV/0!</v>
      </c>
      <c r="CB64" s="129" t="str">
        <f>IF(ISERROR(CB63/CB56),"",CB63/CB56)</f>
        <v/>
      </c>
      <c r="CC64" s="133" t="str">
        <f>IF(ISERROR(CB64-CA64),"",CB64-CA64)</f>
        <v/>
      </c>
      <c r="CD64" s="136"/>
      <c r="CE64" s="134">
        <f>'Budget Figures Entry Form'!N126</f>
        <v>0</v>
      </c>
      <c r="CF64" s="134">
        <v>0</v>
      </c>
      <c r="CG64" s="134">
        <v>0</v>
      </c>
      <c r="CH64" s="134"/>
      <c r="CI64" s="128">
        <f>IF(ISERROR(CI63/CI56),"",CI63/CI56)</f>
        <v>8.9890205534668366E-2</v>
      </c>
      <c r="CJ64" s="129" t="str">
        <f>IF(ISERROR(CJ63/CJ56),"",CJ63/CJ56)</f>
        <v/>
      </c>
      <c r="CK64" s="129" t="str">
        <f>IF(ISERROR(CJ64-CI64),"",CJ64-CI64)</f>
        <v/>
      </c>
      <c r="CL64" s="136" t="e">
        <f t="shared" si="48"/>
        <v>#VALUE!</v>
      </c>
      <c r="CM64" s="242"/>
    </row>
    <row r="65" spans="1:91" x14ac:dyDescent="0.2">
      <c r="A65" s="208"/>
      <c r="B65" s="174"/>
      <c r="C65" s="42"/>
      <c r="D65" s="41"/>
      <c r="E65" s="41"/>
      <c r="F65" s="41"/>
      <c r="G65" s="42"/>
      <c r="H65" s="41"/>
      <c r="I65" s="41"/>
      <c r="J65" s="41"/>
      <c r="K65" s="43"/>
      <c r="L65" s="44"/>
      <c r="M65" s="44"/>
      <c r="N65" s="44"/>
      <c r="O65" s="42"/>
      <c r="P65" s="41"/>
      <c r="Q65" s="41"/>
      <c r="R65" s="45"/>
      <c r="S65" s="41"/>
      <c r="T65" s="41"/>
      <c r="U65" s="41"/>
      <c r="V65" s="45"/>
      <c r="W65" s="295"/>
      <c r="X65" s="41"/>
      <c r="Y65" s="41"/>
      <c r="Z65" s="41"/>
      <c r="AA65" s="42"/>
      <c r="AB65" s="41"/>
      <c r="AC65" s="41"/>
      <c r="AD65" s="45">
        <f t="shared" si="46"/>
        <v>0</v>
      </c>
      <c r="AE65" s="118"/>
      <c r="AF65" s="191"/>
      <c r="AG65" s="295"/>
      <c r="AH65" s="41"/>
      <c r="AI65" s="41"/>
      <c r="AJ65" s="41"/>
      <c r="AK65" s="42"/>
      <c r="AL65" s="41"/>
      <c r="AM65" s="41"/>
      <c r="AN65" s="41"/>
      <c r="AO65" s="43"/>
      <c r="AP65" s="44"/>
      <c r="AQ65" s="44"/>
      <c r="AR65" s="44"/>
      <c r="AS65" s="295"/>
      <c r="AT65" s="41"/>
      <c r="AU65" s="41"/>
      <c r="AV65" s="41"/>
      <c r="AW65" s="295"/>
      <c r="AX65" s="41"/>
      <c r="AY65" s="41"/>
      <c r="AZ65" s="45"/>
      <c r="BA65" s="41"/>
      <c r="BB65" s="41"/>
      <c r="BC65" s="41"/>
      <c r="BD65" s="41"/>
      <c r="BE65" s="42"/>
      <c r="BF65" s="41"/>
      <c r="BG65" s="41"/>
      <c r="BH65" s="45"/>
      <c r="BI65" s="42"/>
      <c r="BJ65" s="191"/>
      <c r="BK65" s="40"/>
      <c r="BL65" s="33"/>
      <c r="BM65" s="41"/>
      <c r="BN65" s="41"/>
      <c r="BO65" s="40"/>
      <c r="BP65" s="41"/>
      <c r="BQ65" s="41"/>
      <c r="BR65" s="41"/>
      <c r="BS65" s="43"/>
      <c r="BT65" s="44"/>
      <c r="BU65" s="44"/>
      <c r="BV65" s="44"/>
      <c r="BW65" s="42"/>
      <c r="BX65" s="41"/>
      <c r="BY65" s="41"/>
      <c r="BZ65" s="41"/>
      <c r="CA65" s="42"/>
      <c r="CB65" s="41"/>
      <c r="CC65" s="41"/>
      <c r="CD65" s="45"/>
      <c r="CE65" s="41"/>
      <c r="CF65" s="41"/>
      <c r="CG65" s="41"/>
      <c r="CH65" s="41"/>
      <c r="CI65" s="42"/>
      <c r="CJ65" s="41"/>
      <c r="CK65" s="41"/>
      <c r="CL65" s="45"/>
      <c r="CM65" s="27"/>
    </row>
    <row r="66" spans="1:91" x14ac:dyDescent="0.2">
      <c r="A66" s="195" t="s">
        <v>2</v>
      </c>
      <c r="B66" s="158"/>
      <c r="C66" s="25">
        <f>'Budget Figures Entry Form'!F18+$E$52*K66</f>
        <v>0</v>
      </c>
      <c r="D66" s="26">
        <f>'Financial Results Entry Form'!N10+$E$52*$L66</f>
        <v>0</v>
      </c>
      <c r="E66" s="26" t="str">
        <f>IF(D66=0,"",C66-D66)</f>
        <v/>
      </c>
      <c r="F66" s="26">
        <f>IF(D66=0,F42,E66+F42)</f>
        <v>0</v>
      </c>
      <c r="G66" s="25">
        <f>'Budget Figures Entry Form'!F40+$H$52*K66</f>
        <v>0</v>
      </c>
      <c r="H66" s="26">
        <f>'Financial Results Entry Form'!O10+H52*L66</f>
        <v>0</v>
      </c>
      <c r="I66" s="26" t="str">
        <f>IF(H66=0,"",G66-H66)</f>
        <v/>
      </c>
      <c r="J66" s="26">
        <f>IF(H66=0,J42,I66+J42)</f>
        <v>0</v>
      </c>
      <c r="K66" s="47">
        <f>'Budget Figures Entry Form'!F62</f>
        <v>0</v>
      </c>
      <c r="L66" s="48">
        <f>'Financial Results Entry Form'!P10</f>
        <v>0</v>
      </c>
      <c r="M66" s="48" t="str">
        <f>IF(L66=0,"",K66-L66)</f>
        <v/>
      </c>
      <c r="N66" s="48">
        <f>IF(L66=0,N42,M66+N42)</f>
        <v>0</v>
      </c>
      <c r="O66" s="25">
        <f>'Budget Figures Entry Form'!F84</f>
        <v>0</v>
      </c>
      <c r="P66" s="26">
        <f>'Financial Results Entry Form'!Q10</f>
        <v>0</v>
      </c>
      <c r="Q66" s="26" t="str">
        <f>IF(P66=0,"",O66-P66)</f>
        <v/>
      </c>
      <c r="R66" s="32">
        <f>IF(P66=0,R42,Q66+R42)</f>
        <v>36559.104180327871</v>
      </c>
      <c r="S66" s="26">
        <f>'Budget Figures Entry Form'!F106</f>
        <v>0</v>
      </c>
      <c r="T66" s="26">
        <f>'Financial Results Entry Form'!R10</f>
        <v>0</v>
      </c>
      <c r="U66" s="26" t="str">
        <f>IF(T66=0,"",S66-T66)</f>
        <v/>
      </c>
      <c r="V66" s="32" t="str">
        <f>IF(T66=0,V42,U66+V42)</f>
        <v/>
      </c>
      <c r="W66" s="53">
        <f>'Budget Figures Entry Form'!F128</f>
        <v>0</v>
      </c>
      <c r="X66" s="33">
        <v>0</v>
      </c>
      <c r="Y66" s="33">
        <v>0</v>
      </c>
      <c r="Z66" s="33">
        <f>IF(X66=0,Z42,Y66+Z42)</f>
        <v>0</v>
      </c>
      <c r="AA66" s="25">
        <f>SUM(C66,G66,O66,S66,W66)</f>
        <v>0</v>
      </c>
      <c r="AB66" s="26" t="str">
        <f>IF(SUM(D66,H66,P66,T66,X66)=0,"",SUM(D66,H66,P66,T66,X66))</f>
        <v/>
      </c>
      <c r="AC66" s="26" t="str">
        <f>IF(ISERROR(AA66-AB66),"",AA66-AB66)</f>
        <v/>
      </c>
      <c r="AD66" s="32">
        <f t="shared" si="46"/>
        <v>43383.381219346134</v>
      </c>
      <c r="AE66" s="54"/>
      <c r="AF66" s="185" t="s">
        <v>2</v>
      </c>
      <c r="AG66" s="53">
        <f>'Budget Figures Entry Form'!J18+$AI$52*AO66</f>
        <v>0</v>
      </c>
      <c r="AH66" s="33">
        <f>'Financial Results Entry Form'!AL10+$AI$52*$AP66</f>
        <v>0</v>
      </c>
      <c r="AI66" s="26" t="str">
        <f>IF(AH66=0,"",AG66-AH66)</f>
        <v/>
      </c>
      <c r="AJ66" s="26">
        <f>IF(AH66=0,AJ42,AI66+AJ42)</f>
        <v>0</v>
      </c>
      <c r="AK66" s="25">
        <f>'Budget Figures Entry Form'!J40+AO66*$AL$52</f>
        <v>0</v>
      </c>
      <c r="AL66" s="33">
        <f>'Financial Results Entry Form'!AM10+$AL$52*$AP66</f>
        <v>0</v>
      </c>
      <c r="AM66" s="26" t="str">
        <f>IF(AL66=0,"",AK66-AL66)</f>
        <v/>
      </c>
      <c r="AN66" s="26">
        <f>IF(AL66=0,AN42,AM66+AN42)</f>
        <v>0</v>
      </c>
      <c r="AO66" s="47">
        <f>'Budget Figures Entry Form'!J62</f>
        <v>0</v>
      </c>
      <c r="AP66" s="31">
        <f>'Financial Results Entry Form'!AT10</f>
        <v>0</v>
      </c>
      <c r="AQ66" s="48" t="str">
        <f>IF(AP66=0,"",AO66-AP66)</f>
        <v/>
      </c>
      <c r="AR66" s="48">
        <f>IF(AP66=0,AR42,AQ66+AR42)</f>
        <v>0</v>
      </c>
      <c r="AS66" s="50">
        <f>'Budget Figures Entry Form'!J84</f>
        <v>0</v>
      </c>
      <c r="AT66" s="33">
        <f>'Financial Results Entry Form'!AO10</f>
        <v>0</v>
      </c>
      <c r="AU66" s="26" t="str">
        <f>IF(AT66=0,"",AS66-AT66)</f>
        <v/>
      </c>
      <c r="AV66" s="26">
        <f>IF(AT66=0,AV42,AU66+AV42)</f>
        <v>36559.104180327871</v>
      </c>
      <c r="AW66" s="50">
        <f>'Budget Figures Entry Form'!J106</f>
        <v>0</v>
      </c>
      <c r="AX66" s="33">
        <f>'Financial Results Entry Form'!AP10</f>
        <v>0</v>
      </c>
      <c r="AY66" s="26" t="str">
        <f>IF(AX66=0,"",AW66-AX66)</f>
        <v/>
      </c>
      <c r="AZ66" s="32" t="str">
        <f>IF(AX66=0,AZ42,AY66+AZ42)</f>
        <v/>
      </c>
      <c r="BA66" s="33">
        <f>'Budget Figures Entry Form'!J128</f>
        <v>0</v>
      </c>
      <c r="BB66" s="33">
        <v>0</v>
      </c>
      <c r="BC66" s="33">
        <v>0</v>
      </c>
      <c r="BD66" s="33">
        <f>IF(BB66=0,BD42,BC66+BD42)</f>
        <v>0</v>
      </c>
      <c r="BE66" s="25">
        <f>SUM(AG66,AK66,AS66,AW66,BA66)</f>
        <v>0</v>
      </c>
      <c r="BF66" s="26" t="str">
        <f>IF(SUM(AH66,AL66,AT66,AX66,BB66)=0,"",SUM(AH66,AL66,AT66,AX66,BB66))</f>
        <v/>
      </c>
      <c r="BG66" s="26" t="str">
        <f>IF(ISERROR(BF66-BE66),"",BF66-BE66)</f>
        <v/>
      </c>
      <c r="BH66" s="24">
        <f t="shared" si="47"/>
        <v>43383.381219346134</v>
      </c>
      <c r="BI66" s="25"/>
      <c r="BJ66" s="185" t="s">
        <v>2</v>
      </c>
      <c r="BK66" s="25">
        <f>'Budget Figures Entry Form'!N18+BS66*$BM$52</f>
        <v>53559</v>
      </c>
      <c r="BL66" s="33">
        <f>'Financial Results Entry Form'!BJ10+$BT66*$BM$52</f>
        <v>0</v>
      </c>
      <c r="BM66" s="26" t="str">
        <f>IF(BL66=0,"",BK66-BL66)</f>
        <v/>
      </c>
      <c r="BN66" s="26">
        <f>IF(BL66=0,BN42,BM66+BN42)</f>
        <v>0</v>
      </c>
      <c r="BO66" s="25">
        <f>'Budget Figures Entry Form'!N40+$BP$52*BS66</f>
        <v>53559</v>
      </c>
      <c r="BP66" s="33">
        <f>'Financial Results Entry Form'!BK10+$BT66*$BM$52</f>
        <v>0</v>
      </c>
      <c r="BQ66" s="26" t="str">
        <f>IF(BP66=0,"",BO66-BP66)</f>
        <v/>
      </c>
      <c r="BR66" s="26">
        <f>IF(BP66=0,BR42,BQ66+BR42)</f>
        <v>0</v>
      </c>
      <c r="BS66" s="47">
        <v>107118</v>
      </c>
      <c r="BT66" s="91">
        <f>'Financial Results Entry Form'!BL10</f>
        <v>0</v>
      </c>
      <c r="BU66" s="91" t="str">
        <f>IF(BT66=0,"",BS66-BT66)</f>
        <v/>
      </c>
      <c r="BV66" s="48">
        <f>IF(BT66=0,BV42,BU66+BV42)</f>
        <v>0</v>
      </c>
      <c r="BW66" s="25">
        <v>31753</v>
      </c>
      <c r="BX66" s="33">
        <f>'Financial Results Entry Form'!BM10</f>
        <v>0</v>
      </c>
      <c r="BY66" s="26" t="str">
        <f>IF(BX66=0,"",BW66-BX66)</f>
        <v/>
      </c>
      <c r="BZ66" s="26">
        <f>IF(BX66=0,BZ42,BY66+BZ42)</f>
        <v>36559.104180327871</v>
      </c>
      <c r="CA66" s="25">
        <f>'Budget Figures Entry Form'!N106</f>
        <v>0</v>
      </c>
      <c r="CB66" s="33">
        <f>'Financial Results Entry Form'!BN10</f>
        <v>0</v>
      </c>
      <c r="CC66" s="26" t="str">
        <f>IF(CB66=0,"",CA66-CB66)</f>
        <v/>
      </c>
      <c r="CD66" s="32" t="str">
        <f>IF(CB66=0,CD42,CC66+CD42)</f>
        <v/>
      </c>
      <c r="CE66" s="33">
        <f>'Budget Figures Entry Form'!N128</f>
        <v>0</v>
      </c>
      <c r="CF66" s="33">
        <v>0</v>
      </c>
      <c r="CG66" s="33">
        <v>0</v>
      </c>
      <c r="CH66" s="33">
        <f>IF(CF66=0,CH42,CG66+CH42)</f>
        <v>0</v>
      </c>
      <c r="CI66" s="25">
        <f>SUM(BK66,BO66,BW66,CA66,CE66)</f>
        <v>138871</v>
      </c>
      <c r="CJ66" s="26" t="str">
        <f>IF(SUM(BL66,BP66,BX66,CB66,CF66)=0,"",SUM(BL66,BP66,BX66,CB66,CF66))</f>
        <v/>
      </c>
      <c r="CK66" s="26" t="str">
        <f>IF(ISERROR(CJ66-CI66),"",CJ66-CI66)</f>
        <v/>
      </c>
      <c r="CL66" s="32">
        <f t="shared" si="48"/>
        <v>43383.381219346134</v>
      </c>
      <c r="CM66" s="27"/>
    </row>
    <row r="67" spans="1:91" x14ac:dyDescent="0.2">
      <c r="A67" s="195" t="s">
        <v>38</v>
      </c>
      <c r="B67" s="158"/>
      <c r="C67" s="25">
        <f>'Budget Figures Entry Form'!F19+$E$52*K67</f>
        <v>0</v>
      </c>
      <c r="D67" s="26">
        <f>'Financial Results Entry Form'!N11+$E$52*$L$67</f>
        <v>0</v>
      </c>
      <c r="E67" s="26" t="str">
        <f>IF(D67=0,"",C67-D67)</f>
        <v/>
      </c>
      <c r="F67" s="26">
        <f>IF(D67=0,F43,E67+F43)</f>
        <v>0</v>
      </c>
      <c r="G67" s="25">
        <f>'Budget Figures Entry Form'!F41+$H$52*K67</f>
        <v>0</v>
      </c>
      <c r="H67" s="26">
        <f>'Financial Results Entry Form'!O11+H52*L67</f>
        <v>0</v>
      </c>
      <c r="I67" s="26" t="str">
        <f>IF(H67=0,"",G67-H67)</f>
        <v/>
      </c>
      <c r="J67" s="26">
        <f>IF(H67=0,J43,I67+J43)</f>
        <v>0</v>
      </c>
      <c r="K67" s="47">
        <f>'Budget Figures Entry Form'!F63</f>
        <v>0</v>
      </c>
      <c r="L67" s="48">
        <f>'Financial Results Entry Form'!P11</f>
        <v>0</v>
      </c>
      <c r="M67" s="48" t="str">
        <f>IF(L67=0,"",K67-L67)</f>
        <v/>
      </c>
      <c r="N67" s="48">
        <f>IF(L67=0,N43,M67+N43)</f>
        <v>0</v>
      </c>
      <c r="O67" s="25">
        <f>'Budget Figures Entry Form'!F85</f>
        <v>0</v>
      </c>
      <c r="P67" s="26">
        <f>'Financial Results Entry Form'!Q11</f>
        <v>0</v>
      </c>
      <c r="Q67" s="26" t="str">
        <f>IF(P67=0,"",O67-P67)</f>
        <v/>
      </c>
      <c r="R67" s="32">
        <f>IF(P67=0,R43,Q67+R43)</f>
        <v>21760.819669672124</v>
      </c>
      <c r="S67" s="26">
        <f>'Budget Figures Entry Form'!F107</f>
        <v>0</v>
      </c>
      <c r="T67" s="26">
        <f>'Financial Results Entry Form'!R11</f>
        <v>0</v>
      </c>
      <c r="U67" s="26" t="str">
        <f>IF(T67=0,"",S67-T67)</f>
        <v/>
      </c>
      <c r="V67" s="32" t="str">
        <f>IF(T67=0,V43,U67+V43)</f>
        <v/>
      </c>
      <c r="W67" s="53">
        <f>'Budget Figures Entry Form'!F129</f>
        <v>0</v>
      </c>
      <c r="X67" s="33">
        <v>0</v>
      </c>
      <c r="Y67" s="33">
        <v>0</v>
      </c>
      <c r="Z67" s="33">
        <f>IF(X67=0,Z43,Y67+Z43)</f>
        <v>0</v>
      </c>
      <c r="AA67" s="25">
        <f>SUM(C67,G67,O67,S67,W67)</f>
        <v>0</v>
      </c>
      <c r="AB67" s="26" t="str">
        <f>IF(SUM(D67,H67,P67,T67,X67)=0,"",SUM(D67,H67,P67,T67,X67))</f>
        <v/>
      </c>
      <c r="AC67" s="26" t="str">
        <f>IF(ISERROR(AA67-AB67),"",AA67-AB67)</f>
        <v/>
      </c>
      <c r="AD67" s="32">
        <f t="shared" si="46"/>
        <v>33467.375425865561</v>
      </c>
      <c r="AE67" s="54"/>
      <c r="AF67" s="185" t="s">
        <v>38</v>
      </c>
      <c r="AG67" s="53">
        <f>'Budget Figures Entry Form'!J19+$AI$52*AO67</f>
        <v>0</v>
      </c>
      <c r="AH67" s="33">
        <f>'Financial Results Entry Form'!AL11+$AI$52*$AP67</f>
        <v>0</v>
      </c>
      <c r="AI67" s="26" t="str">
        <f>IF(AH67=0,"",AG67-AH67)</f>
        <v/>
      </c>
      <c r="AJ67" s="26">
        <f>IF(AH67=0,AJ43,AI67+AJ43)</f>
        <v>0</v>
      </c>
      <c r="AK67" s="25">
        <f>'Budget Figures Entry Form'!J41+AO67*$AL$52</f>
        <v>0</v>
      </c>
      <c r="AL67" s="33">
        <f>'Financial Results Entry Form'!AM11+$AL$52*$AP67</f>
        <v>0</v>
      </c>
      <c r="AM67" s="26" t="str">
        <f>IF(AL67=0,"",AK67-AL67)</f>
        <v/>
      </c>
      <c r="AN67" s="26">
        <f>IF(AL67=0,AN43,AM67+AN43)</f>
        <v>0</v>
      </c>
      <c r="AO67" s="47">
        <f>'Budget Figures Entry Form'!J63</f>
        <v>0</v>
      </c>
      <c r="AP67" s="31">
        <f>'Financial Results Entry Form'!AT11</f>
        <v>0</v>
      </c>
      <c r="AQ67" s="48" t="str">
        <f>IF(AP67=0,"",AO67-AP67)</f>
        <v/>
      </c>
      <c r="AR67" s="48">
        <f>IF(AP67=0,AR43,AQ67+AR43)</f>
        <v>0</v>
      </c>
      <c r="AS67" s="50">
        <f>'Budget Figures Entry Form'!J85</f>
        <v>0</v>
      </c>
      <c r="AT67" s="33">
        <f>'Financial Results Entry Form'!AO11</f>
        <v>0</v>
      </c>
      <c r="AU67" s="26" t="str">
        <f>IF(AT67=0,"",AS67-AT67)</f>
        <v/>
      </c>
      <c r="AV67" s="26">
        <f>IF(AT67=0,AV43,AU67+AV43)</f>
        <v>21760.819669672124</v>
      </c>
      <c r="AW67" s="50">
        <f>'Budget Figures Entry Form'!J107</f>
        <v>0</v>
      </c>
      <c r="AX67" s="33">
        <f>'Financial Results Entry Form'!AP11</f>
        <v>0</v>
      </c>
      <c r="AY67" s="26" t="str">
        <f>IF(AX67=0,"",AX67-AW67)</f>
        <v/>
      </c>
      <c r="AZ67" s="32" t="str">
        <f>IF(AX67=0,AZ43,AY67+AZ43)</f>
        <v/>
      </c>
      <c r="BA67" s="33">
        <f>'Budget Figures Entry Form'!J129</f>
        <v>0</v>
      </c>
      <c r="BB67" s="33">
        <v>0</v>
      </c>
      <c r="BC67" s="33">
        <v>0</v>
      </c>
      <c r="BD67" s="33">
        <f>IF(BB67=0,BD43,BC67+BD43)</f>
        <v>0</v>
      </c>
      <c r="BE67" s="25">
        <f>SUM(AG67,AK67,AS67,AW67,BA67)</f>
        <v>0</v>
      </c>
      <c r="BF67" s="26" t="str">
        <f>IF(SUM(AH67,AL67,AT67,AX67,BB67)=0,"",SUM(AH67,AL67,AT67,AX67,BB67))</f>
        <v/>
      </c>
      <c r="BG67" s="26" t="str">
        <f>IF(ISERROR(BE67-BF67),"",BE67-BF67)</f>
        <v/>
      </c>
      <c r="BH67" s="32">
        <f t="shared" si="47"/>
        <v>33467.375425865561</v>
      </c>
      <c r="BI67" s="25"/>
      <c r="BJ67" s="185" t="s">
        <v>38</v>
      </c>
      <c r="BK67" s="25">
        <f>'Budget Figures Entry Form'!N19+BS67*$BM$52</f>
        <v>61568.5</v>
      </c>
      <c r="BL67" s="33">
        <f>'Financial Results Entry Form'!BJ11+$BT67*$BM$52</f>
        <v>0</v>
      </c>
      <c r="BM67" s="26" t="str">
        <f>IF(BL67=0,"",BK67-BL67)</f>
        <v/>
      </c>
      <c r="BN67" s="26">
        <f>IF(BL67=0,BN43,BM67+BN43)</f>
        <v>0</v>
      </c>
      <c r="BO67" s="25">
        <f>'Budget Figures Entry Form'!N41+$BP$52*BS67</f>
        <v>61568.5</v>
      </c>
      <c r="BP67" s="33">
        <f>'Financial Results Entry Form'!BK11+$BT67*$BM$52</f>
        <v>0</v>
      </c>
      <c r="BQ67" s="26" t="str">
        <f>IF(BP67=0,"",BO67-BP67)</f>
        <v/>
      </c>
      <c r="BR67" s="26">
        <f>IF(BP67=0,BR43,BQ67+BR43)</f>
        <v>0</v>
      </c>
      <c r="BS67" s="47">
        <v>123137</v>
      </c>
      <c r="BT67" s="91">
        <f>'Financial Results Entry Form'!BL11</f>
        <v>0</v>
      </c>
      <c r="BU67" s="91" t="str">
        <f>IF(BT67=0,"",BS67-BT67)</f>
        <v/>
      </c>
      <c r="BV67" s="48">
        <f>IF(BT67=0,BV43,BU67+BV43)</f>
        <v>0</v>
      </c>
      <c r="BW67" s="25">
        <f>22552+8796</f>
        <v>31348</v>
      </c>
      <c r="BX67" s="33">
        <f>'Financial Results Entry Form'!BM11</f>
        <v>0</v>
      </c>
      <c r="BY67" s="26" t="str">
        <f>IF(BX67=0,"",BW67-BX67)</f>
        <v/>
      </c>
      <c r="BZ67" s="26">
        <f>IF(BX67=0,BZ43,BY67+BZ43)</f>
        <v>21760.819669672124</v>
      </c>
      <c r="CA67" s="25">
        <f>'Budget Figures Entry Form'!N107</f>
        <v>0</v>
      </c>
      <c r="CB67" s="33">
        <f>'Financial Results Entry Form'!BN11</f>
        <v>0</v>
      </c>
      <c r="CC67" s="26" t="str">
        <f>IF(CB67=0,"",CB67-CA67)</f>
        <v/>
      </c>
      <c r="CD67" s="32" t="str">
        <f>IF(CB67=0,CD43,CC67+CD43)</f>
        <v/>
      </c>
      <c r="CE67" s="33">
        <f>'Budget Figures Entry Form'!N129</f>
        <v>0</v>
      </c>
      <c r="CF67" s="33">
        <v>0</v>
      </c>
      <c r="CG67" s="33">
        <v>0</v>
      </c>
      <c r="CH67" s="33">
        <f>IF(CF67=0,CH43,CG67+CH43)</f>
        <v>0</v>
      </c>
      <c r="CI67" s="25">
        <f>SUM(BK67,BO67,BW67,CA67,CE67)</f>
        <v>154485</v>
      </c>
      <c r="CJ67" s="26" t="str">
        <f>IF(SUM(BL67,BP67,BX67,CB67,CF67)=0,"",SUM(BL67,BP67,BX67,CB67,CF67))</f>
        <v/>
      </c>
      <c r="CK67" s="26" t="str">
        <f>IF(ISERROR(CI67-CJ67),"",CI67-CJ67)</f>
        <v/>
      </c>
      <c r="CL67" s="32">
        <f t="shared" si="48"/>
        <v>33467.375425865561</v>
      </c>
      <c r="CM67" s="27"/>
    </row>
    <row r="68" spans="1:91" x14ac:dyDescent="0.2">
      <c r="A68" s="195" t="s">
        <v>39</v>
      </c>
      <c r="B68" s="158"/>
      <c r="C68" s="25">
        <f>'Budget Figures Entry Form'!F20+$E$52*K68</f>
        <v>0</v>
      </c>
      <c r="D68" s="26">
        <f>'Financial Results Entry Form'!N12</f>
        <v>0</v>
      </c>
      <c r="E68" s="26" t="str">
        <f>IF(D68=0,"",C68-D68)</f>
        <v/>
      </c>
      <c r="F68" s="26">
        <f>IF(D68=0,F44,E68+F44)</f>
        <v>0</v>
      </c>
      <c r="G68" s="25">
        <f>'Budget Figures Entry Form'!F42+$H$52*K68</f>
        <v>0</v>
      </c>
      <c r="H68" s="26">
        <f>'Financial Results Entry Form'!O12</f>
        <v>0</v>
      </c>
      <c r="I68" s="26" t="str">
        <f>IF(H68=0,"",G68-H68)</f>
        <v/>
      </c>
      <c r="J68" s="26">
        <f>IF(H68=0,J44,I68+J44)</f>
        <v>0</v>
      </c>
      <c r="K68" s="58">
        <f>'Budget Figures Entry Form'!F64</f>
        <v>0</v>
      </c>
      <c r="L68" s="49">
        <v>0</v>
      </c>
      <c r="M68" s="49">
        <v>0</v>
      </c>
      <c r="N68" s="49">
        <f>M68</f>
        <v>0</v>
      </c>
      <c r="O68" s="57">
        <f>'Budget Figures Entry Form'!F86</f>
        <v>0</v>
      </c>
      <c r="P68" s="51">
        <v>0</v>
      </c>
      <c r="Q68" s="51">
        <v>0</v>
      </c>
      <c r="R68" s="32">
        <f>IF(P68=0,R44,Q68+R44)</f>
        <v>0</v>
      </c>
      <c r="S68" s="26">
        <f>'Budget Figures Entry Form'!F108</f>
        <v>0</v>
      </c>
      <c r="T68" s="26">
        <v>0</v>
      </c>
      <c r="U68" s="51">
        <f>T68-S68</f>
        <v>0</v>
      </c>
      <c r="V68" s="32">
        <f>IF(T68=0,V44,U68+V44)</f>
        <v>0</v>
      </c>
      <c r="W68" s="50">
        <f>'Budget Figures Entry Form'!F130</f>
        <v>0</v>
      </c>
      <c r="X68" s="33">
        <v>0</v>
      </c>
      <c r="Y68" s="33">
        <v>0</v>
      </c>
      <c r="Z68" s="33">
        <f>IF(X68=0,Z44,Y68+Z44)</f>
        <v>0</v>
      </c>
      <c r="AA68" s="25">
        <f>SUM(C68,G68,O68,S68,W68)</f>
        <v>0</v>
      </c>
      <c r="AB68" s="26" t="str">
        <f>IF(SUM(D68,H68,P68,T68,X68)=0,"",SUM(D68,H68,P68,T68,X68))</f>
        <v/>
      </c>
      <c r="AC68" s="26" t="str">
        <f>IF(ISERROR(AA68-AB68),"",AA68-AB68)</f>
        <v/>
      </c>
      <c r="AD68" s="32">
        <f t="shared" si="46"/>
        <v>0</v>
      </c>
      <c r="AE68" s="54"/>
      <c r="AF68" s="185" t="s">
        <v>39</v>
      </c>
      <c r="AG68" s="53">
        <f>'Budget Figures Entry Form'!J20+$AI$52*AO68</f>
        <v>0</v>
      </c>
      <c r="AH68" s="33">
        <f>'Financial Results Entry Form'!AL12+$AI$52*$AP68</f>
        <v>0</v>
      </c>
      <c r="AI68" s="26" t="str">
        <f>IF(AH68=0,"",AG68-AH68)</f>
        <v/>
      </c>
      <c r="AJ68" s="26">
        <f>IF(AH68=0,AJ44,AI68+AJ44)</f>
        <v>0</v>
      </c>
      <c r="AK68" s="25">
        <f>'Budget Figures Entry Form'!J42+AO68*$AL$52</f>
        <v>0</v>
      </c>
      <c r="AL68" s="33">
        <f>'Financial Results Entry Form'!AM12+$AL$52*$AP68</f>
        <v>0</v>
      </c>
      <c r="AM68" s="26" t="str">
        <f>IF(AL68=0,"",AK68-AL68)</f>
        <v/>
      </c>
      <c r="AN68" s="26">
        <f>IF(AL68=0,AN44,AM68+AN44)</f>
        <v>0</v>
      </c>
      <c r="AO68" s="58">
        <f>'Budget Figures Entry Form'!J64</f>
        <v>0</v>
      </c>
      <c r="AP68" s="31">
        <v>0</v>
      </c>
      <c r="AQ68" s="49">
        <v>0</v>
      </c>
      <c r="AR68" s="49">
        <f>AQ68</f>
        <v>0</v>
      </c>
      <c r="AS68" s="50">
        <f>'Budget Figures Entry Form'!J86</f>
        <v>0</v>
      </c>
      <c r="AT68" s="33">
        <f>'Financial Results Entry Form'!AO12</f>
        <v>0</v>
      </c>
      <c r="AU68" s="51">
        <v>0</v>
      </c>
      <c r="AV68" s="26">
        <f>IF(AT68=0,AV44,AU68+AV44)</f>
        <v>0</v>
      </c>
      <c r="AW68" s="50">
        <f>'Budget Figures Entry Form'!J108</f>
        <v>0</v>
      </c>
      <c r="AX68" s="33">
        <f>'Financial Results Entry Form'!AP12</f>
        <v>0</v>
      </c>
      <c r="AY68" s="51">
        <f>AX68-AW68</f>
        <v>0</v>
      </c>
      <c r="AZ68" s="32">
        <f>IF(AX68=0,AZ44,AY68+AZ44)</f>
        <v>0</v>
      </c>
      <c r="BA68" s="33">
        <f>'Budget Figures Entry Form'!J130</f>
        <v>0</v>
      </c>
      <c r="BB68" s="33">
        <v>0</v>
      </c>
      <c r="BC68" s="33">
        <v>0</v>
      </c>
      <c r="BD68" s="33">
        <f>IF(BB68=0,BD44,BC68+BD44)</f>
        <v>0</v>
      </c>
      <c r="BE68" s="25">
        <f>SUM(AG68,AK68,AS68,AW68,BA68)</f>
        <v>0</v>
      </c>
      <c r="BF68" s="26" t="str">
        <f>IF(SUM(AH68,AL68,AT68,AX68,BB68)=0,"",SUM(AH68,AL68,AT68,AX68,BB68))</f>
        <v/>
      </c>
      <c r="BG68" s="26" t="str">
        <f>IF(ISERROR(BE68-BF68),"",BE68-BF68)</f>
        <v/>
      </c>
      <c r="BH68" s="32">
        <f t="shared" si="47"/>
        <v>0</v>
      </c>
      <c r="BI68" s="25"/>
      <c r="BJ68" s="185" t="s">
        <v>39</v>
      </c>
      <c r="BK68" s="25">
        <f>'Budget Figures Entry Form'!N20+BS68*$BM$52</f>
        <v>0</v>
      </c>
      <c r="BL68" s="33">
        <f>'Financial Results Entry Form'!BJ12+$BT68*$BM$52</f>
        <v>0</v>
      </c>
      <c r="BM68" s="26" t="str">
        <f>IF(BL68=0,"",BK68-BL68)</f>
        <v/>
      </c>
      <c r="BN68" s="26">
        <f>IF(BL68=0,BN44,BM68+BN44)</f>
        <v>0</v>
      </c>
      <c r="BO68" s="25">
        <f>'Budget Figures Entry Form'!N42+$BP$52*BS68</f>
        <v>0</v>
      </c>
      <c r="BP68" s="33">
        <f>'Financial Results Entry Form'!BK12+$BT68*$BM$52</f>
        <v>0</v>
      </c>
      <c r="BQ68" s="26" t="str">
        <f>IF(BP68=0,"",BO68-BP68)</f>
        <v/>
      </c>
      <c r="BR68" s="26">
        <f>IF(BP68=0,BR44,BQ68+BR44)</f>
        <v>0</v>
      </c>
      <c r="BS68" s="30">
        <v>0</v>
      </c>
      <c r="BT68" s="49">
        <v>0</v>
      </c>
      <c r="BU68" s="49">
        <v>0</v>
      </c>
      <c r="BV68" s="49">
        <f>BU68</f>
        <v>0</v>
      </c>
      <c r="BW68" s="50">
        <v>0</v>
      </c>
      <c r="BX68" s="33">
        <f>'Financial Results Entry Form'!BM12</f>
        <v>0</v>
      </c>
      <c r="BY68" s="51">
        <v>0</v>
      </c>
      <c r="BZ68" s="140">
        <f>IF(BX68=0,BZ44,BY68+BZ44)</f>
        <v>0</v>
      </c>
      <c r="CA68" s="50">
        <f>'Budget Figures Entry Form'!N108</f>
        <v>0</v>
      </c>
      <c r="CB68" s="33">
        <f>'Financial Results Entry Form'!BN12</f>
        <v>0</v>
      </c>
      <c r="CC68" s="51">
        <f>CB68-CA68</f>
        <v>0</v>
      </c>
      <c r="CD68" s="52">
        <f>IF(CB68=0,CD44,CC68+CD44)</f>
        <v>0</v>
      </c>
      <c r="CE68" s="33">
        <f>'Budget Figures Entry Form'!N130</f>
        <v>0</v>
      </c>
      <c r="CF68" s="33">
        <v>0</v>
      </c>
      <c r="CG68" s="33">
        <v>0</v>
      </c>
      <c r="CH68" s="33">
        <f>IF(CF68=0,CH44,CG68+CH44)</f>
        <v>0</v>
      </c>
      <c r="CI68" s="25">
        <f>SUM(BK68,BO68,BW68,CA68,CE68)</f>
        <v>0</v>
      </c>
      <c r="CJ68" s="26" t="str">
        <f>IF(SUM(BL68,BP68,BX68,CB68,CF68)=0,"",SUM(BL68,BP68,BX68,CB68,CF68))</f>
        <v/>
      </c>
      <c r="CK68" s="26" t="str">
        <f>IF(ISERROR(CI68-CJ68),"",CI68-CJ68)</f>
        <v/>
      </c>
      <c r="CL68" s="32">
        <f t="shared" si="48"/>
        <v>0</v>
      </c>
      <c r="CM68" s="27"/>
    </row>
    <row r="69" spans="1:91" x14ac:dyDescent="0.2">
      <c r="A69" s="195" t="s">
        <v>27</v>
      </c>
      <c r="B69" s="158"/>
      <c r="C69" s="272" t="str">
        <f t="shared" ref="C69" si="55">IF(SUM(C66:C68)=0,"",SUM(C66:C68))</f>
        <v/>
      </c>
      <c r="D69" s="88" t="str">
        <f>IF(SUM(D66:D68)=0,"",SUM(D66:D68))</f>
        <v/>
      </c>
      <c r="E69" s="88" t="str">
        <f>IF(ISERROR(C69-D69),"",C69-D69)</f>
        <v/>
      </c>
      <c r="F69" s="88" t="e">
        <f>IF(ISERROR(E69+F45),F45,E69+F45)</f>
        <v>#VALUE!</v>
      </c>
      <c r="G69" s="87">
        <f>SUM(G66:G68)</f>
        <v>0</v>
      </c>
      <c r="H69" s="88" t="str">
        <f>IF(SUM(H66:H68)=0,"",SUM(H66:H68))</f>
        <v/>
      </c>
      <c r="I69" s="88" t="str">
        <f>IF(ISERROR(G69-H69),"",G69-H69)</f>
        <v/>
      </c>
      <c r="J69" s="88" t="str">
        <f>IF(ISERROR(I69+J45),J45,I69+J45)</f>
        <v/>
      </c>
      <c r="K69" s="94">
        <f>'Budget Figures Entry Form'!F65</f>
        <v>0</v>
      </c>
      <c r="L69" s="95" t="str">
        <f t="shared" ref="L69:P69" si="56">IF(SUM(L66:L68)=0,"",SUM(L66:L68))</f>
        <v/>
      </c>
      <c r="M69" s="95" t="str">
        <f t="shared" si="56"/>
        <v/>
      </c>
      <c r="N69" s="95" t="str">
        <f t="shared" si="56"/>
        <v/>
      </c>
      <c r="O69" s="87">
        <f>'Budget Figures Entry Form'!F87</f>
        <v>0</v>
      </c>
      <c r="P69" s="88" t="str">
        <f t="shared" si="56"/>
        <v/>
      </c>
      <c r="Q69" s="88" t="str">
        <f>IF(ISERROR(O69-P69),"",O69-P69)</f>
        <v/>
      </c>
      <c r="R69" s="89" t="e">
        <f>IF(ISERROR(Q69+R45),R45,Q69+R45)</f>
        <v>#VALUE!</v>
      </c>
      <c r="S69" s="88">
        <f>'Budget Figures Entry Form'!F109</f>
        <v>0</v>
      </c>
      <c r="T69" s="88" t="str">
        <f>IF(SUM(T66:T68)=0,"",SUM(T66:T68))</f>
        <v/>
      </c>
      <c r="U69" s="88" t="str">
        <f>IF(SUM(U66:U68)=0,"",SUM(U66:U68))</f>
        <v/>
      </c>
      <c r="V69" s="89" t="str">
        <f>IF(ISERROR(U69+V45),V45,U69+V45)</f>
        <v/>
      </c>
      <c r="W69" s="272">
        <f>'Budget Figures Entry Form'!F131</f>
        <v>0</v>
      </c>
      <c r="X69" s="97">
        <v>0</v>
      </c>
      <c r="Y69" s="97">
        <v>0</v>
      </c>
      <c r="Z69" s="88" t="str">
        <f>IF(ISERROR(Y69+Z45),Z45,Y69+Z45)</f>
        <v/>
      </c>
      <c r="AA69" s="83" t="str">
        <f>IF(SUM(AA66:AA68)=0,"",SUM(AA66:AA68))</f>
        <v/>
      </c>
      <c r="AB69" s="84" t="str">
        <f>IF(SUM(AB66:AB68)=0,"",SUM(AB66:AB68))</f>
        <v/>
      </c>
      <c r="AC69" s="84" t="str">
        <f>IF(SUM(AC66:AC68)=0,"",SUM(AC66:AC68))</f>
        <v/>
      </c>
      <c r="AD69" s="155">
        <f t="shared" si="46"/>
        <v>76850.756645211688</v>
      </c>
      <c r="AE69" s="54"/>
      <c r="AF69" s="185" t="s">
        <v>27</v>
      </c>
      <c r="AG69" s="272" t="str">
        <f t="shared" ref="AG69" si="57">IF(SUM(AG66:AG68)=0,"",SUM(AG66:AG68))</f>
        <v/>
      </c>
      <c r="AH69" s="273" t="str">
        <f>IF(SUM(AH66:AH68)=0,"",SUM(AH66:AH68))</f>
        <v/>
      </c>
      <c r="AI69" s="88" t="str">
        <f>IF(ISERROR(AG69-AH69),"",AG69-AH69)</f>
        <v/>
      </c>
      <c r="AJ69" s="88" t="e">
        <f>IF(ISERROR(AI69+AJ45),AJ45,AI69+AJ45)</f>
        <v>#VALUE!</v>
      </c>
      <c r="AK69" s="272" t="str">
        <f t="shared" ref="AK69" si="58">IF(SUM(AK66:AK68)=0,"",SUM(AK66:AK68))</f>
        <v/>
      </c>
      <c r="AL69" s="273" t="str">
        <f>IF(SUM(AL66:AL68)=0,"",SUM(AL66:AL68))</f>
        <v/>
      </c>
      <c r="AM69" s="88" t="str">
        <f>IF(ISERROR(AK69-AL69),"",AK69-AL69)</f>
        <v/>
      </c>
      <c r="AN69" s="88" t="str">
        <f>IF(ISERROR(AM69+AN45),AN45,AM69+AN45)</f>
        <v/>
      </c>
      <c r="AO69" s="94">
        <f>'Budget Figures Entry Form'!J65</f>
        <v>0</v>
      </c>
      <c r="AP69" s="95" t="str">
        <f t="shared" ref="AP69:AT69" si="59">IF(SUM(AP66:AP68)=0,"",SUM(AP66:AP68))</f>
        <v/>
      </c>
      <c r="AQ69" s="95" t="str">
        <f t="shared" si="59"/>
        <v/>
      </c>
      <c r="AR69" s="95" t="str">
        <f t="shared" si="59"/>
        <v/>
      </c>
      <c r="AS69" s="272">
        <f>'Budget Figures Entry Form'!J87</f>
        <v>0</v>
      </c>
      <c r="AT69" s="273" t="str">
        <f t="shared" si="59"/>
        <v/>
      </c>
      <c r="AU69" s="88" t="str">
        <f>IF(ISERROR(AS69-AT69),"",AS69-AT69)</f>
        <v/>
      </c>
      <c r="AV69" s="88" t="e">
        <f>IF(ISERROR(AU69+AV45),AV45,AU69+AV45)</f>
        <v>#VALUE!</v>
      </c>
      <c r="AW69" s="272">
        <f>'Budget Figures Entry Form'!J109</f>
        <v>0</v>
      </c>
      <c r="AX69" s="273" t="str">
        <f>IF(SUM(AX66:AX68)=0,"",SUM(AX66:AX68))</f>
        <v/>
      </c>
      <c r="AY69" s="88" t="str">
        <f>IF(SUM(AY66:AY68)=0,"",SUM(AY66:AY68))</f>
        <v/>
      </c>
      <c r="AZ69" s="89" t="str">
        <f>IF(ISERROR(AY69+AZ45),AZ45,AY69+AZ45)</f>
        <v/>
      </c>
      <c r="BA69" s="96">
        <f>'Budget Figures Entry Form'!J131</f>
        <v>0</v>
      </c>
      <c r="BB69" s="97">
        <v>0</v>
      </c>
      <c r="BC69" s="97">
        <v>0</v>
      </c>
      <c r="BD69" s="88" t="str">
        <f>IF(ISERROR(BC69+BD45),BD45,BC69+BD45)</f>
        <v/>
      </c>
      <c r="BE69" s="87" t="str">
        <f>IF(SUM(BE66:BE68)=0,"",SUM(BE66:BE68))</f>
        <v/>
      </c>
      <c r="BF69" s="88" t="str">
        <f>IF(SUM(BF66:BF68)=0,"",SUM(BF66:BF68))</f>
        <v/>
      </c>
      <c r="BG69" s="88" t="str">
        <f>IF(SUM(BG66:BG68)=0,"",SUM(BG66:BG68))</f>
        <v/>
      </c>
      <c r="BH69" s="89">
        <f t="shared" si="47"/>
        <v>76850.756645211688</v>
      </c>
      <c r="BI69" s="25"/>
      <c r="BJ69" s="185" t="s">
        <v>27</v>
      </c>
      <c r="BK69" s="272">
        <f t="shared" ref="BK69" si="60">IF(SUM(BK66:BK68)=0,"",SUM(BK66:BK68))</f>
        <v>115127.5</v>
      </c>
      <c r="BL69" s="152" t="str">
        <f>IF(SUM(BL66:BL68)=0,"",SUM(BL66:BL68))</f>
        <v/>
      </c>
      <c r="BM69" s="88" t="str">
        <f>IF(ISERROR(BK69-BL69),"",BK69-BL69)</f>
        <v/>
      </c>
      <c r="BN69" s="88" t="e">
        <f>IF(ISERROR(BM69+BN45),BN45,BM69+BN45)</f>
        <v>#VALUE!</v>
      </c>
      <c r="BO69" s="272">
        <f t="shared" ref="BO69" si="61">IF(SUM(BO66:BO68)=0,"",SUM(BO66:BO68))</f>
        <v>115127.5</v>
      </c>
      <c r="BP69" s="88" t="str">
        <f>IF(SUM(BP66:BP68)=0,"",SUM(BP66:BP68))</f>
        <v/>
      </c>
      <c r="BQ69" s="88" t="str">
        <f>IF(ISERROR(BO69-BP69),"",BO69-BP69)</f>
        <v/>
      </c>
      <c r="BR69" s="89" t="str">
        <f>IF(ISERROR(BQ69+BR45),BR45,BQ69+BR45)</f>
        <v/>
      </c>
      <c r="BS69" s="94">
        <f t="shared" ref="BS69:BX69" si="62">IF(SUM(BS66:BS68)=0,"",SUM(BS66:BS68))</f>
        <v>230255</v>
      </c>
      <c r="BT69" s="95" t="str">
        <f t="shared" si="62"/>
        <v/>
      </c>
      <c r="BU69" s="95" t="str">
        <f t="shared" si="62"/>
        <v/>
      </c>
      <c r="BV69" s="95" t="str">
        <f t="shared" si="62"/>
        <v/>
      </c>
      <c r="BW69" s="87">
        <f t="shared" si="62"/>
        <v>63101</v>
      </c>
      <c r="BX69" s="88" t="str">
        <f t="shared" si="62"/>
        <v/>
      </c>
      <c r="BY69" s="88" t="str">
        <f>IF(ISERROR(BW69-BX69),"",BW69-BX69)</f>
        <v/>
      </c>
      <c r="BZ69" s="88" t="e">
        <f>IF(ISERROR(BY69+BZ45),BZ45,BY69+BZ45)</f>
        <v>#VALUE!</v>
      </c>
      <c r="CA69" s="87">
        <f>'Budget Figures Entry Form'!N109</f>
        <v>0</v>
      </c>
      <c r="CB69" s="88" t="str">
        <f>IF(SUM(CB66:CB68)=0,"",SUM(CB66:CB68))</f>
        <v/>
      </c>
      <c r="CC69" s="88" t="str">
        <f>IF(SUM(CC66:CC68)=0,"",SUM(CC66:CC68))</f>
        <v/>
      </c>
      <c r="CD69" s="89" t="str">
        <f>IF(ISERROR(CC69+CD45),CD45,CC69+CD45)</f>
        <v/>
      </c>
      <c r="CE69" s="96">
        <f>'Budget Figures Entry Form'!N131</f>
        <v>0</v>
      </c>
      <c r="CF69" s="97">
        <v>0</v>
      </c>
      <c r="CG69" s="97">
        <v>0</v>
      </c>
      <c r="CH69" s="97" t="str">
        <f>IF(ISERROR(CG69+CH45),CH45,CG69+CH45)</f>
        <v/>
      </c>
      <c r="CI69" s="87">
        <f>IF(SUM(CI66:CI68)=0,"",SUM(CI66:CI68))</f>
        <v>293356</v>
      </c>
      <c r="CJ69" s="88" t="str">
        <f>IF(SUM(CJ66:CJ68)=0,"",SUM(CJ66:CJ68))</f>
        <v/>
      </c>
      <c r="CK69" s="88" t="str">
        <f>IF(SUM(CK66:CK68)=0,"",SUM(CK66:CK68))</f>
        <v/>
      </c>
      <c r="CL69" s="89">
        <f t="shared" si="48"/>
        <v>76850.756645211688</v>
      </c>
      <c r="CM69" s="27"/>
    </row>
    <row r="70" spans="1:91" x14ac:dyDescent="0.2">
      <c r="A70" s="195" t="s">
        <v>25</v>
      </c>
      <c r="B70" s="158"/>
      <c r="C70" s="25">
        <f>'Budget Figures Entry Form'!F22+$E$52*K70</f>
        <v>0</v>
      </c>
      <c r="D70" s="26">
        <f>'Financial Results Entry Form'!N13+E52*L70</f>
        <v>0</v>
      </c>
      <c r="E70" s="26" t="str">
        <f>IF(D70=0,"",C70-D70)</f>
        <v/>
      </c>
      <c r="F70" s="26">
        <f>IF(D70=0,F46,D70+F46)</f>
        <v>0</v>
      </c>
      <c r="G70" s="25">
        <f>'Budget Figures Entry Form'!F44+$H$52*K70</f>
        <v>0</v>
      </c>
      <c r="H70" s="26">
        <f>H52*L70</f>
        <v>0</v>
      </c>
      <c r="I70" s="26" t="str">
        <f>IF(H70=0,"",G70-H70)</f>
        <v/>
      </c>
      <c r="J70" s="26">
        <f>IF(H70=0,J46,H70+J46)</f>
        <v>0</v>
      </c>
      <c r="K70" s="343">
        <f>'Budget Figures Entry Form'!F66</f>
        <v>0</v>
      </c>
      <c r="L70" s="250">
        <f>'Financial Results Entry Form'!P13</f>
        <v>0</v>
      </c>
      <c r="M70" s="48" t="str">
        <f>IF(L70=0,"",-K70+L70)</f>
        <v/>
      </c>
      <c r="N70" s="48">
        <f>IF(L70=0,N46,L70+N46)</f>
        <v>0</v>
      </c>
      <c r="O70" s="25">
        <f>'Budget Figures Entry Form'!F88</f>
        <v>-1100</v>
      </c>
      <c r="P70" s="26">
        <f>'Financial Results Entry Form'!Q13</f>
        <v>0</v>
      </c>
      <c r="Q70" s="26" t="str">
        <f>IF(P70=0,"",P70-O70)</f>
        <v/>
      </c>
      <c r="R70" s="32">
        <f>IF(P70=0,R46,P70+R46)</f>
        <v>1217.4980327868855</v>
      </c>
      <c r="S70" s="33">
        <f>'Budget Figures Entry Form'!F110</f>
        <v>0</v>
      </c>
      <c r="T70" s="33">
        <f>'Financial Results Entry Form'!R13</f>
        <v>0</v>
      </c>
      <c r="U70" s="33">
        <f>T70-S70</f>
        <v>0</v>
      </c>
      <c r="V70" s="137">
        <f>IF(T70=0,V46,T70+V46)</f>
        <v>0</v>
      </c>
      <c r="W70" s="50">
        <f>'Budget Figures Entry Form'!F132</f>
        <v>0</v>
      </c>
      <c r="X70" s="33">
        <v>0</v>
      </c>
      <c r="Y70" s="33">
        <v>0</v>
      </c>
      <c r="Z70" s="33">
        <f>IF(X70=0,Z46,X70+Z46)</f>
        <v>0</v>
      </c>
      <c r="AA70" s="180">
        <f>SUM(C70,G70,O70,S70,W70)</f>
        <v>-1100</v>
      </c>
      <c r="AB70" s="26" t="str">
        <f>IF(SUM(D70,H70,P70,T70,X70)=0,"",SUM(D70,H70,P70,T70,X70))</f>
        <v/>
      </c>
      <c r="AC70" s="26" t="str">
        <f>IF(ISERROR(AB70-AA70),"",AB70-AA70)</f>
        <v/>
      </c>
      <c r="AD70" s="32">
        <f t="shared" si="46"/>
        <v>1217.4980327868855</v>
      </c>
      <c r="AE70" s="54"/>
      <c r="AF70" s="185" t="s">
        <v>25</v>
      </c>
      <c r="AG70" s="53">
        <f>'Budget Figures Entry Form'!J22+$AI$52*AO70</f>
        <v>0</v>
      </c>
      <c r="AH70" s="33">
        <f>'Financial Results Entry Form'!AL13+$AI$52*$AP70</f>
        <v>0</v>
      </c>
      <c r="AI70" s="26" t="str">
        <f>IF(AH70=0,"",AG70-AH70)</f>
        <v/>
      </c>
      <c r="AJ70" s="26">
        <f>IF(AH70=0,AJ46,AH70+AJ46)</f>
        <v>0</v>
      </c>
      <c r="AK70" s="25">
        <f>'Budget Figures Entry Form'!J44+AO70*$AL$52</f>
        <v>0</v>
      </c>
      <c r="AL70" s="33">
        <f>'Financial Results Entry Form'!AM13+$AL$52*$AP70</f>
        <v>0</v>
      </c>
      <c r="AM70" s="26" t="str">
        <f>IF(AL70=0,"",AK70-AL70)</f>
        <v/>
      </c>
      <c r="AN70" s="26">
        <f>IF(AL70=0,AN46,AL70+AN46)</f>
        <v>0</v>
      </c>
      <c r="AO70" s="90">
        <f>'Budget Figures Entry Form'!J66</f>
        <v>0</v>
      </c>
      <c r="AP70" s="31">
        <f>'Financial Results Entry Form'!AT13</f>
        <v>0</v>
      </c>
      <c r="AQ70" s="48" t="str">
        <f>IF(AP70=0,"",-AO70+AP70)</f>
        <v/>
      </c>
      <c r="AR70" s="48">
        <f>IF(AP70=0,AR46,AP70+AR46)</f>
        <v>0</v>
      </c>
      <c r="AS70" s="50">
        <f>'Budget Figures Entry Form'!J88</f>
        <v>-1205</v>
      </c>
      <c r="AT70" s="33">
        <f>'Financial Results Entry Form'!AO13</f>
        <v>0</v>
      </c>
      <c r="AU70" s="26" t="str">
        <f>IF(AT70=0,"",AT70-AS70)</f>
        <v/>
      </c>
      <c r="AV70" s="26">
        <f>IF(AT70=0,AV46,AT70+AV46)</f>
        <v>1217.4980327868855</v>
      </c>
      <c r="AW70" s="50">
        <f>'Budget Figures Entry Form'!J110</f>
        <v>0</v>
      </c>
      <c r="AX70" s="33">
        <f>'Financial Results Entry Form'!AP13</f>
        <v>0</v>
      </c>
      <c r="AY70" s="33">
        <f>AX70-AW70</f>
        <v>0</v>
      </c>
      <c r="AZ70" s="137">
        <f>IF(AX70=0,AZ46,AX70+AZ46)</f>
        <v>0</v>
      </c>
      <c r="BA70" s="50">
        <f>'Budget Figures Entry Form'!J132</f>
        <v>0</v>
      </c>
      <c r="BB70" s="33">
        <v>0</v>
      </c>
      <c r="BC70" s="33">
        <v>0</v>
      </c>
      <c r="BD70" s="33">
        <f>IF(BB70=0,BD46,BB70+BD46)</f>
        <v>0</v>
      </c>
      <c r="BE70" s="25">
        <f>SUM(AG70,AK70,AS70,AW70,BA70)</f>
        <v>-1205</v>
      </c>
      <c r="BF70" s="26" t="str">
        <f>IF(SUM(AH70,AL70,AT70,AX70,BB70)=0,"",SUM(AH70,AL70,AT70,AX70,BB70))</f>
        <v/>
      </c>
      <c r="BG70" s="26" t="str">
        <f>IF(ISERROR(BF70-BE70),"",BF70-BE70)</f>
        <v/>
      </c>
      <c r="BH70" s="32">
        <f t="shared" si="47"/>
        <v>1217.4980327868855</v>
      </c>
      <c r="BI70" s="25"/>
      <c r="BJ70" s="185" t="s">
        <v>25</v>
      </c>
      <c r="BK70" s="25">
        <f>'Budget Figures Entry Form'!N22+BS70*$BM$52</f>
        <v>-1392</v>
      </c>
      <c r="BL70" s="33">
        <f>'Financial Results Entry Form'!BJ13+$BT70*$BM$52</f>
        <v>0</v>
      </c>
      <c r="BM70" s="26" t="str">
        <f>IF(BL70=0,"",BK70-BL70)</f>
        <v/>
      </c>
      <c r="BN70" s="26">
        <f>IF(BL70=0,BN46,BL70+BN46)</f>
        <v>0</v>
      </c>
      <c r="BO70" s="25">
        <f>'Budget Figures Entry Form'!N44+$BP$52*BS70</f>
        <v>-1392</v>
      </c>
      <c r="BP70" s="33">
        <f>'Financial Results Entry Form'!BK13+$BT70*$BM$52</f>
        <v>0</v>
      </c>
      <c r="BQ70" s="26" t="str">
        <f>IF(BP70=0,"",BO70-BP70)</f>
        <v/>
      </c>
      <c r="BR70" s="32">
        <f>IF(BP70=0,BR46,BP70+BR46)</f>
        <v>0</v>
      </c>
      <c r="BS70" s="47">
        <v>-2784</v>
      </c>
      <c r="BT70" s="91">
        <f>'Financial Results Entry Form'!BL13</f>
        <v>0</v>
      </c>
      <c r="BU70" s="48" t="str">
        <f>IF(BT70=0,"",-BS70+BT70)</f>
        <v/>
      </c>
      <c r="BV70" s="56">
        <f>IF(BT70=0,BV46,BT70+BV46)</f>
        <v>0</v>
      </c>
      <c r="BW70" s="25">
        <v>-1111</v>
      </c>
      <c r="BX70" s="33">
        <f>'Financial Results Entry Form'!BM13</f>
        <v>0</v>
      </c>
      <c r="BY70" s="26" t="str">
        <f>IF(BX70=0,"",BX70-BW70)</f>
        <v/>
      </c>
      <c r="BZ70" s="26">
        <f>IF(BX70=0,BZ46,BX70+BZ46)</f>
        <v>1217.4980327868855</v>
      </c>
      <c r="CA70" s="50">
        <f>'Budget Figures Entry Form'!N110</f>
        <v>0</v>
      </c>
      <c r="CB70" s="33">
        <f>'Financial Results Entry Form'!BN13</f>
        <v>0</v>
      </c>
      <c r="CC70" s="33">
        <f>CB70-CA70</f>
        <v>0</v>
      </c>
      <c r="CD70" s="32">
        <f>IF(CB70=0,CD46,CB70+CD46)</f>
        <v>0</v>
      </c>
      <c r="CE70" s="33">
        <f>'Budget Figures Entry Form'!N132</f>
        <v>0</v>
      </c>
      <c r="CF70" s="33">
        <v>0</v>
      </c>
      <c r="CG70" s="33">
        <v>0</v>
      </c>
      <c r="CH70" s="33">
        <f>IF(CF70=0,CH46,CF70+CH46)</f>
        <v>0</v>
      </c>
      <c r="CI70" s="25">
        <f>SUM(BK70,BO70,BW70,CA70,CE70)</f>
        <v>-3895</v>
      </c>
      <c r="CJ70" s="26" t="str">
        <f>IF(SUM(BL70,BP70,BX70,CB70,CF70)=0,"",SUM(BL70,BP70,BX70,CB70,CF70))</f>
        <v/>
      </c>
      <c r="CK70" s="26" t="str">
        <f>IF(ISERROR(CJ70-CI70),"",CJ70-CI70)</f>
        <v/>
      </c>
      <c r="CL70" s="32">
        <f t="shared" si="48"/>
        <v>1217.4980327868855</v>
      </c>
      <c r="CM70" s="27"/>
    </row>
    <row r="71" spans="1:91" x14ac:dyDescent="0.2">
      <c r="A71" s="195" t="s">
        <v>26</v>
      </c>
      <c r="B71" s="158"/>
      <c r="C71" s="342">
        <f>'Budget Figures Entry Form'!F23</f>
        <v>0</v>
      </c>
      <c r="D71" s="26">
        <f>'Financial Results Entry Form'!N14+E52*L71</f>
        <v>0</v>
      </c>
      <c r="E71" s="26" t="str">
        <f>IF(D71=0,"",D71-C71)</f>
        <v/>
      </c>
      <c r="F71" s="26">
        <f>IF(D71=0,F47,D71+F47)</f>
        <v>0</v>
      </c>
      <c r="G71" s="342">
        <f>'Budget Figures Entry Form'!F45+$H$52*K71</f>
        <v>0</v>
      </c>
      <c r="H71" s="54">
        <f>0+H52*L71</f>
        <v>0</v>
      </c>
      <c r="I71" s="33">
        <f>H71-G71</f>
        <v>0</v>
      </c>
      <c r="J71" s="33">
        <f>IF(H71=0,J47,H71+J47)</f>
        <v>0</v>
      </c>
      <c r="K71" s="47">
        <f>'Budget Figures Entry Form'!F67</f>
        <v>0</v>
      </c>
      <c r="L71" s="48">
        <f>'Financial Results Entry Form'!P14</f>
        <v>0</v>
      </c>
      <c r="M71" s="48" t="str">
        <f>IF(L71=0,"",L71-K71)</f>
        <v/>
      </c>
      <c r="N71" s="48">
        <f>IF(L71=0,N47,L71+N47)</f>
        <v>0</v>
      </c>
      <c r="O71" s="50">
        <f>'Budget Figures Entry Form'!F89</f>
        <v>0</v>
      </c>
      <c r="P71" s="26">
        <f>'Financial Results Entry Form'!Q14</f>
        <v>0</v>
      </c>
      <c r="Q71" s="26" t="str">
        <f>IF(P71=0,"",P71-O71)</f>
        <v/>
      </c>
      <c r="R71" s="32">
        <f>IF(P71=0,R47,P71+R47)</f>
        <v>0</v>
      </c>
      <c r="S71" s="33">
        <f>'Budget Figures Entry Form'!F111</f>
        <v>0</v>
      </c>
      <c r="T71" s="33">
        <f>'Financial Results Entry Form'!R14</f>
        <v>0</v>
      </c>
      <c r="U71" s="33">
        <f>T71-S71</f>
        <v>0</v>
      </c>
      <c r="V71" s="55">
        <f>IF(T71=0,V47,T71+V47)</f>
        <v>0</v>
      </c>
      <c r="W71" s="50">
        <f>'Budget Figures Entry Form'!F133</f>
        <v>0</v>
      </c>
      <c r="X71" s="33">
        <v>0</v>
      </c>
      <c r="Y71" s="33">
        <v>0</v>
      </c>
      <c r="Z71" s="33">
        <f>IF(X71=0,Z47,X71+Z47)</f>
        <v>0</v>
      </c>
      <c r="AA71" s="50">
        <f>SUM(C71,G71,O71,S71,W71)</f>
        <v>0</v>
      </c>
      <c r="AB71" s="26" t="str">
        <f>IF(SUM(D71,H71,P71,T71,X71)=0,"",SUM(D71,H71,P71,T71,X71))</f>
        <v/>
      </c>
      <c r="AC71" s="26" t="str">
        <f>IF(ISERROR(AB71-AA71),"",AB71-AA71)</f>
        <v/>
      </c>
      <c r="AD71" s="32">
        <f t="shared" si="46"/>
        <v>0</v>
      </c>
      <c r="AE71" s="54"/>
      <c r="AF71" s="185" t="s">
        <v>26</v>
      </c>
      <c r="AG71" s="50">
        <f>'Budget Figures Entry Form'!J23+$AI$52*AO71</f>
        <v>0</v>
      </c>
      <c r="AH71" s="33">
        <f>'Financial Results Entry Form'!AL14+$AI$52*$AP71</f>
        <v>0</v>
      </c>
      <c r="AI71" s="26" t="str">
        <f>IF(AH71=0,"",AH71-AG71)</f>
        <v/>
      </c>
      <c r="AJ71" s="26">
        <f>IF(AH71=0,AJ47,AH71+AJ47)</f>
        <v>0</v>
      </c>
      <c r="AK71" s="50">
        <f>'Budget Figures Entry Form'!J45+AO71*$AL$52</f>
        <v>0</v>
      </c>
      <c r="AL71" s="33">
        <f>'Financial Results Entry Form'!AM14+$AL$52*$AP71</f>
        <v>0</v>
      </c>
      <c r="AM71" s="33">
        <f>AL71-AK71</f>
        <v>0</v>
      </c>
      <c r="AN71" s="34">
        <f>IF(AL71=0,AN47,AL71+AN47)</f>
        <v>0</v>
      </c>
      <c r="AO71" s="90">
        <f>'Budget Figures Entry Form'!J67</f>
        <v>0</v>
      </c>
      <c r="AP71" s="31">
        <f>'Financial Results Entry Form'!AT14</f>
        <v>0</v>
      </c>
      <c r="AQ71" s="48" t="str">
        <f>IF(AP71=0,"",AP71-AO71)</f>
        <v/>
      </c>
      <c r="AR71" s="48">
        <f>IF(AP71=0,AR47,AP71+AR47)</f>
        <v>0</v>
      </c>
      <c r="AS71" s="50">
        <f>'Budget Figures Entry Form'!J89</f>
        <v>0</v>
      </c>
      <c r="AT71" s="33">
        <f>'Financial Results Entry Form'!AO14</f>
        <v>0</v>
      </c>
      <c r="AU71" s="26" t="str">
        <f>IF(AT71=0,"",AT71-AS71)</f>
        <v/>
      </c>
      <c r="AV71" s="26">
        <f>IF(AT71=0,AV47,AT71+AV47)</f>
        <v>0</v>
      </c>
      <c r="AW71" s="50">
        <f>'Budget Figures Entry Form'!J111</f>
        <v>0</v>
      </c>
      <c r="AX71" s="33">
        <f>'Financial Results Entry Form'!AP14</f>
        <v>0</v>
      </c>
      <c r="AY71" s="33">
        <f>AX71-AW71</f>
        <v>0</v>
      </c>
      <c r="AZ71" s="55">
        <f>IF(AX71=0,AZ47,AX71+AZ47)</f>
        <v>0</v>
      </c>
      <c r="BA71" s="33">
        <f>'Budget Figures Entry Form'!J133</f>
        <v>0</v>
      </c>
      <c r="BB71" s="33">
        <v>0</v>
      </c>
      <c r="BC71" s="33">
        <v>0</v>
      </c>
      <c r="BD71" s="33">
        <f>IF(BB71=0,BD47,BB71+BD47)</f>
        <v>0</v>
      </c>
      <c r="BE71" s="50">
        <f>SUM(AG71,AK71,AS71,AW71,BA71)</f>
        <v>0</v>
      </c>
      <c r="BF71" s="26" t="str">
        <f>IF(SUM(AH71,AL71,AT71,AX71,BB71)=0,"",SUM(AH71,AL71,AT71,AX71,BB71))</f>
        <v/>
      </c>
      <c r="BG71" s="26" t="str">
        <f>IF(ISERROR(BF71-BE71),"",BF71-BE71)</f>
        <v/>
      </c>
      <c r="BH71" s="32">
        <f t="shared" si="47"/>
        <v>0</v>
      </c>
      <c r="BI71" s="25"/>
      <c r="BJ71" s="185" t="s">
        <v>26</v>
      </c>
      <c r="BK71" s="50">
        <f>'Budget Figures Entry Form'!N23+BS71*$BM$52</f>
        <v>0</v>
      </c>
      <c r="BL71" s="33">
        <f>'Financial Results Entry Form'!BJ14+$BT71*$BM$52</f>
        <v>0</v>
      </c>
      <c r="BM71" s="26" t="str">
        <f>IF(BL71=0,"",BL71-BK71)</f>
        <v/>
      </c>
      <c r="BN71" s="26">
        <f>IF(BL71=0,BN47,BL71+BN47)</f>
        <v>0</v>
      </c>
      <c r="BO71" s="33">
        <f>'Budget Figures Entry Form'!N45+$BP$52*BS71</f>
        <v>0</v>
      </c>
      <c r="BP71" s="33">
        <f>'Financial Results Entry Form'!BK14+$BT71*$BM$52</f>
        <v>0</v>
      </c>
      <c r="BQ71" s="33">
        <f>BP71-BO71</f>
        <v>0</v>
      </c>
      <c r="BR71" s="32">
        <f>IF(BP71=0,BR47,BP71+BR47)</f>
        <v>0</v>
      </c>
      <c r="BS71" s="30">
        <v>0</v>
      </c>
      <c r="BT71" s="91">
        <f>'Financial Results Entry Form'!BL14</f>
        <v>0</v>
      </c>
      <c r="BU71" s="48" t="str">
        <f>IF(BT71=0,"",BT71-BS71)</f>
        <v/>
      </c>
      <c r="BV71" s="56">
        <f>IF(BT71=0,BV47,BT71+BV47)</f>
        <v>0</v>
      </c>
      <c r="BW71" s="50">
        <v>0</v>
      </c>
      <c r="BX71" s="33">
        <f>'Financial Results Entry Form'!BM14</f>
        <v>0</v>
      </c>
      <c r="BY71" s="26" t="str">
        <f>IF(BX71=0,"",BX71-BW71)</f>
        <v/>
      </c>
      <c r="BZ71" s="26">
        <f>IF(BX71=0,BZ47,BX71+BZ47)</f>
        <v>0</v>
      </c>
      <c r="CA71" s="50">
        <f>'Budget Figures Entry Form'!N111</f>
        <v>0</v>
      </c>
      <c r="CB71" s="33">
        <f>'Financial Results Entry Form'!BN14</f>
        <v>0</v>
      </c>
      <c r="CC71" s="33">
        <f>CB71-CA71</f>
        <v>0</v>
      </c>
      <c r="CD71" s="32">
        <f>IF(CB71=0,CD47,CB71+CD47)</f>
        <v>0</v>
      </c>
      <c r="CE71" s="33">
        <f>'Budget Figures Entry Form'!N133</f>
        <v>0</v>
      </c>
      <c r="CF71" s="33">
        <v>0</v>
      </c>
      <c r="CG71" s="33">
        <v>0</v>
      </c>
      <c r="CH71" s="33">
        <f>IF(CF71=0,CH47,CF71+CH47)</f>
        <v>0</v>
      </c>
      <c r="CI71" s="25">
        <f>SUM(BK71,BO71,BW71,CA71,CE71)</f>
        <v>0</v>
      </c>
      <c r="CJ71" s="26" t="str">
        <f>IF(SUM(BL71,BP71,BX71,CB71,CF71)=0,"",SUM(BL71,BP71,BX71,CB71,CF71))</f>
        <v/>
      </c>
      <c r="CK71" s="26" t="str">
        <f>IF(ISERROR(CJ71-CI71),"",CJ71-CI71)</f>
        <v/>
      </c>
      <c r="CL71" s="32">
        <f t="shared" si="48"/>
        <v>0</v>
      </c>
      <c r="CM71" s="27"/>
    </row>
    <row r="72" spans="1:91" x14ac:dyDescent="0.2">
      <c r="A72" s="207" t="s">
        <v>48</v>
      </c>
      <c r="B72" s="158"/>
      <c r="C72" s="342">
        <f>'Budget Figures Entry Form'!F24</f>
        <v>0</v>
      </c>
      <c r="D72" s="262">
        <f>'Financial Results Entry Form'!N15</f>
        <v>0</v>
      </c>
      <c r="E72" s="26" t="str">
        <f>IF(D72=0,"",D72-C72)</f>
        <v/>
      </c>
      <c r="F72" s="26">
        <f>IF(D72=0,F48,D72+F48)</f>
        <v>0</v>
      </c>
      <c r="G72" s="342">
        <f>'Budget Figures Entry Form'!F46</f>
        <v>0</v>
      </c>
      <c r="H72" s="61">
        <f>'Financial Results Entry Form'!O15</f>
        <v>0</v>
      </c>
      <c r="I72" s="26" t="str">
        <f>IF(H72=0,"",H72-G72)</f>
        <v/>
      </c>
      <c r="J72" s="26">
        <f>IF(H72=0,J48,H72+J48)</f>
        <v>0</v>
      </c>
      <c r="K72" s="58">
        <f>'Budget Figures Entry Form'!F68</f>
        <v>0</v>
      </c>
      <c r="L72" s="49"/>
      <c r="M72" s="49">
        <v>0</v>
      </c>
      <c r="N72" s="49">
        <v>0</v>
      </c>
      <c r="O72" s="50">
        <f>'Budget Figures Entry Form'!F90</f>
        <v>0</v>
      </c>
      <c r="P72" s="33">
        <f>'Financial Results Entry Form'!Q15</f>
        <v>0</v>
      </c>
      <c r="Q72" s="33">
        <v>0</v>
      </c>
      <c r="R72" s="59">
        <f>IF(P72=0,R48,P72+R48)</f>
        <v>0</v>
      </c>
      <c r="S72" s="33">
        <f>'Budget Figures Entry Form'!F112</f>
        <v>0</v>
      </c>
      <c r="T72" s="33">
        <f>'Financial Results Entry Form'!R15</f>
        <v>0</v>
      </c>
      <c r="U72" s="33">
        <f>T72-S72</f>
        <v>0</v>
      </c>
      <c r="V72" s="55">
        <f>IF(T72=0,V48,T72+V48)</f>
        <v>0</v>
      </c>
      <c r="W72" s="50">
        <f>'Budget Figures Entry Form'!F134</f>
        <v>0</v>
      </c>
      <c r="X72" s="33">
        <v>0</v>
      </c>
      <c r="Y72" s="33">
        <v>0</v>
      </c>
      <c r="Z72" s="51">
        <f>IF(X72=0,Z48,X72+Z48)</f>
        <v>0</v>
      </c>
      <c r="AA72" s="50">
        <f>SUM(C72,G72,O72,S72,W72)</f>
        <v>0</v>
      </c>
      <c r="AB72" s="26" t="str">
        <f>IF(SUM(D72,H72,P72,T72,X72)=0,"",SUM(D72,H72,P72,T72,X72))</f>
        <v/>
      </c>
      <c r="AC72" s="26" t="str">
        <f>IF(ISERROR(AB72-AA72),"",AB72-AA72)</f>
        <v/>
      </c>
      <c r="AD72" s="32">
        <f t="shared" si="46"/>
        <v>0</v>
      </c>
      <c r="AE72" s="54"/>
      <c r="AF72" s="207" t="s">
        <v>48</v>
      </c>
      <c r="AG72" s="57">
        <f>'Budget Figures Entry Form'!J24</f>
        <v>0</v>
      </c>
      <c r="AH72" s="33">
        <f>'Financial Results Entry Form'!AL15+$AI$52*$AP72</f>
        <v>0</v>
      </c>
      <c r="AI72" s="26" t="str">
        <f>IF(AH72=0,"",AH72-AG72)</f>
        <v/>
      </c>
      <c r="AJ72" s="26">
        <f>IF(AH72=0,AJ48,AH72+AJ48)</f>
        <v>0</v>
      </c>
      <c r="AK72" s="57">
        <f>'Budget Figures Entry Form'!J46</f>
        <v>0</v>
      </c>
      <c r="AL72" s="33">
        <f>'Financial Results Entry Form'!AM15+$AL$52*$AP72</f>
        <v>0</v>
      </c>
      <c r="AM72" s="26" t="str">
        <f>IF(AL72=0,"",AL72-AK72)</f>
        <v/>
      </c>
      <c r="AN72" s="26">
        <f>IF(AL72=0,AN48,AL72+AN48)</f>
        <v>0</v>
      </c>
      <c r="AO72" s="90">
        <f>'Budget Figures Entry Form'!J68</f>
        <v>0</v>
      </c>
      <c r="AP72" s="31">
        <f>'Financial Results Entry Form'!D48</f>
        <v>0</v>
      </c>
      <c r="AQ72" s="49">
        <v>0</v>
      </c>
      <c r="AR72" s="49">
        <v>0</v>
      </c>
      <c r="AS72" s="50">
        <f>'Budget Figures Entry Form'!J90</f>
        <v>0</v>
      </c>
      <c r="AT72" s="33">
        <f>'Financial Results Entry Form'!AO15</f>
        <v>0</v>
      </c>
      <c r="AU72" s="33">
        <v>0</v>
      </c>
      <c r="AV72" s="51">
        <f>IF(AT72=0,AV48,AT72+AV48)</f>
        <v>0</v>
      </c>
      <c r="AW72" s="50">
        <f>'Budget Figures Entry Form'!J112</f>
        <v>0</v>
      </c>
      <c r="AX72" s="33">
        <f>'Financial Results Entry Form'!AP15</f>
        <v>0</v>
      </c>
      <c r="AY72" s="33">
        <f>AX72-AW72</f>
        <v>0</v>
      </c>
      <c r="AZ72" s="55">
        <f>IF(AX72=0,AZ48,AX72+AZ48)</f>
        <v>0</v>
      </c>
      <c r="BA72" s="33">
        <f>'Budget Figures Entry Form'!J134</f>
        <v>0</v>
      </c>
      <c r="BB72" s="33">
        <v>0</v>
      </c>
      <c r="BC72" s="33">
        <v>0</v>
      </c>
      <c r="BD72" s="51">
        <f>IF(BB72=0,BD48,BB72+BD48)</f>
        <v>0</v>
      </c>
      <c r="BE72" s="50">
        <f>SUM(AG72,AK72,AS72,AW72,BA72)</f>
        <v>0</v>
      </c>
      <c r="BF72" s="26" t="str">
        <f>IF(SUM(AH72,AL72,AT72,AX72,BB72)=0,"",SUM(AH72,AL72,AT72,AX72,BB72))</f>
        <v/>
      </c>
      <c r="BG72" s="26" t="str">
        <f>IF(ISERROR(BF72-BE72),"",BF72-BE72)</f>
        <v/>
      </c>
      <c r="BH72" s="32">
        <f t="shared" si="47"/>
        <v>0</v>
      </c>
      <c r="BI72" s="25"/>
      <c r="BJ72" s="207" t="s">
        <v>48</v>
      </c>
      <c r="BK72" s="50">
        <f>'Budget Figures Entry Form'!N24</f>
        <v>0</v>
      </c>
      <c r="BL72" s="33">
        <f>'Financial Results Entry Form'!BJ15+$BT72*$BM$52</f>
        <v>0</v>
      </c>
      <c r="BM72" s="26" t="str">
        <f>IF(BL72=0,"",BL72-BK72)</f>
        <v/>
      </c>
      <c r="BN72" s="26">
        <f>IF(BL72=0,BN48,BL72+BN48)</f>
        <v>0</v>
      </c>
      <c r="BO72" s="33">
        <f>'Budget Figures Entry Form'!N46+$BP$52*BS72</f>
        <v>0</v>
      </c>
      <c r="BP72" s="33">
        <f>'Financial Results Entry Form'!BK15+$BT72*$BM$52</f>
        <v>0</v>
      </c>
      <c r="BQ72" s="26" t="str">
        <f>IF(BP72=0,"",BP72-BO72)</f>
        <v/>
      </c>
      <c r="BR72" s="32">
        <f>IF(BP72=0,BR48,BP72+BR48)</f>
        <v>0</v>
      </c>
      <c r="BS72" s="58">
        <v>0</v>
      </c>
      <c r="BT72" s="91">
        <f>'Financial Results Entry Form'!BL15</f>
        <v>0</v>
      </c>
      <c r="BU72" s="49">
        <v>0</v>
      </c>
      <c r="BV72" s="49">
        <v>0</v>
      </c>
      <c r="BW72" s="57">
        <v>0</v>
      </c>
      <c r="BX72" s="33">
        <f>'Financial Results Entry Form'!BM15</f>
        <v>0</v>
      </c>
      <c r="BY72" s="33">
        <v>0</v>
      </c>
      <c r="BZ72" s="26">
        <f>IF(BX72=0,BZ48,BX72+BZ48)</f>
        <v>0</v>
      </c>
      <c r="CA72" s="50">
        <f>'Budget Figures Entry Form'!N112</f>
        <v>0</v>
      </c>
      <c r="CB72" s="33">
        <f>'Financial Results Entry Form'!BN15</f>
        <v>0</v>
      </c>
      <c r="CC72" s="33">
        <f>CB72-CA72</f>
        <v>0</v>
      </c>
      <c r="CD72" s="32">
        <f>IF(CB72=0,CD48,CB72+CD48)</f>
        <v>0</v>
      </c>
      <c r="CE72" s="33">
        <f>'Budget Figures Entry Form'!N134</f>
        <v>0</v>
      </c>
      <c r="CF72" s="33">
        <v>0</v>
      </c>
      <c r="CG72" s="33">
        <v>0</v>
      </c>
      <c r="CH72" s="51">
        <f>IF(CF72=0,CH48,CF72+CH48)</f>
        <v>0</v>
      </c>
      <c r="CI72" s="50">
        <f>SUM(BK72,BO72,BW72,CA72,CE72)</f>
        <v>0</v>
      </c>
      <c r="CJ72" s="26" t="str">
        <f>IF(SUM(BL72,BP72,BX72,CB72,CF72)=0,"",SUM(BL72,BP72,BX72,CB72,CF72))</f>
        <v/>
      </c>
      <c r="CK72" s="26" t="str">
        <f>IF(ISERROR(CJ72-CI72),"",CJ72-CI72)</f>
        <v/>
      </c>
      <c r="CL72" s="32">
        <f t="shared" si="48"/>
        <v>0</v>
      </c>
      <c r="CM72" s="27"/>
    </row>
    <row r="73" spans="1:91" s="258" customFormat="1" ht="13.5" thickBot="1" x14ac:dyDescent="0.25">
      <c r="A73" s="207" t="s">
        <v>6</v>
      </c>
      <c r="B73" s="173"/>
      <c r="C73" s="251">
        <f>IF(ISERROR((C63-SUM(C69,C70,C71,C72))),"",C63-SUM(C69,C70,C71,C72))</f>
        <v>0</v>
      </c>
      <c r="D73" s="251" t="str">
        <f>IF(ISERROR((D63-SUM(D69,D70,D71,D72))),"",D63-SUM(D69,D70,D71,D72))</f>
        <v/>
      </c>
      <c r="E73" s="251" t="str">
        <f>IF(ISERROR(D73-C73),"",D73-C73)</f>
        <v/>
      </c>
      <c r="F73" s="251">
        <f>IF(ISERROR(D73+F49),F49,D73+F49)</f>
        <v>0</v>
      </c>
      <c r="G73" s="309">
        <f>IF(ISERROR((G63-SUM(G69,G70,G71,G72))),"",G63-SUM(G69,G70,G71,G72))</f>
        <v>0</v>
      </c>
      <c r="H73" s="251" t="str">
        <f>IF(ISERROR((H63-SUM(H69,H70,H71,H72))),"",H63-SUM(H69,H70,H71,H72))</f>
        <v/>
      </c>
      <c r="I73" s="251" t="str">
        <f>IF(ISERROR(H73-G73),"",H73-G73)</f>
        <v/>
      </c>
      <c r="J73" s="251" t="e">
        <f>IF(ISERROR(H73+J49),J49,H73+J49)</f>
        <v>#VALUE!</v>
      </c>
      <c r="K73" s="252">
        <f>'Budget Figures Entry Form'!F69</f>
        <v>0</v>
      </c>
      <c r="L73" s="253" t="str">
        <f>IF(L63-SUM(L69,L70,L71,L72)=0,"",L63-SUM(L69,L70,L71,L72))</f>
        <v/>
      </c>
      <c r="M73" s="253" t="str">
        <f>IF(ISERROR(L73-K73),"",L73-K73)</f>
        <v/>
      </c>
      <c r="N73" s="253">
        <f>IF(ISERROR(L73+N49),N49,L73+N49)</f>
        <v>0</v>
      </c>
      <c r="O73" s="178">
        <f>'Budget Figures Entry Form'!F91</f>
        <v>1100</v>
      </c>
      <c r="P73" s="251" t="str">
        <f>IF(ISERROR((P63-SUM(P69,P70,P71,P72))),"",P63-SUM(P69,P70,P71,P72))</f>
        <v/>
      </c>
      <c r="Q73" s="251" t="str">
        <f>IF(ISERROR(P73-O73),"",P73-O73)</f>
        <v/>
      </c>
      <c r="R73" s="251" t="str">
        <f t="shared" ref="R73:AB73" si="63">IF(ISERROR((R63-SUM(R69,R70,R71,R72))),"",R63-SUM(R69,R70,R71,R72))</f>
        <v/>
      </c>
      <c r="S73" s="251">
        <f>'Budget Figures Entry Form'!F113</f>
        <v>0</v>
      </c>
      <c r="T73" s="251" t="str">
        <f t="shared" si="63"/>
        <v/>
      </c>
      <c r="U73" s="251" t="str">
        <f t="shared" si="63"/>
        <v/>
      </c>
      <c r="V73" s="254" t="str">
        <f t="shared" si="63"/>
        <v/>
      </c>
      <c r="W73" s="99">
        <f>'Budget Figures Entry Form'!F135</f>
        <v>0</v>
      </c>
      <c r="X73" s="251">
        <f t="shared" si="63"/>
        <v>0</v>
      </c>
      <c r="Y73" s="251">
        <f t="shared" si="63"/>
        <v>0</v>
      </c>
      <c r="Z73" s="251" t="str">
        <f t="shared" si="63"/>
        <v/>
      </c>
      <c r="AA73" s="178" t="str">
        <f t="shared" si="63"/>
        <v/>
      </c>
      <c r="AB73" s="251" t="str">
        <f t="shared" si="63"/>
        <v/>
      </c>
      <c r="AC73" s="251" t="str">
        <f>IF(ISERROR(AB73-AA73),"",AB73-AA73)</f>
        <v/>
      </c>
      <c r="AD73" s="254" t="e">
        <f t="shared" si="46"/>
        <v>#VALUE!</v>
      </c>
      <c r="AE73" s="255"/>
      <c r="AF73" s="186" t="s">
        <v>6</v>
      </c>
      <c r="AG73" s="309">
        <f>IF(ISERROR((AG63-SUM(AG69,AG70,AG71,AG72))),"",AG63-SUM(AG69,AG70,AG71,AG72))</f>
        <v>0</v>
      </c>
      <c r="AH73" s="251" t="str">
        <f>IF(ISERROR((AH63-SUM(AH69,AH70,AH71,AH72))),"",AH63-SUM(AH69,AH70,AH71,AH72))</f>
        <v/>
      </c>
      <c r="AI73" s="251" t="str">
        <f>IF(ISERROR(AH73-AG73),"",AH73-AG73)</f>
        <v/>
      </c>
      <c r="AJ73" s="251">
        <f>IF(ISERROR(AH73+AJ49),AJ49,AH73+AJ49)</f>
        <v>0</v>
      </c>
      <c r="AK73" s="309">
        <f>IF(ISERROR((AK63-SUM(AK69,AK70,AK71,AK72))),"",AK63-SUM(AK69,AK70,AK71,AK72))</f>
        <v>0</v>
      </c>
      <c r="AL73" s="251" t="str">
        <f>IF(ISERROR((AL63-SUM(AL69,AL70,AL71,AL72))),"",AL63-SUM(AL69,AL70,AL71,AL72))</f>
        <v/>
      </c>
      <c r="AM73" s="251" t="str">
        <f>IF(ISERROR(AL73-AK73),"",AL73-AK73)</f>
        <v/>
      </c>
      <c r="AN73" s="251" t="e">
        <f>IF(ISERROR(AL73+AN49),AN49,AL73+AN49)</f>
        <v>#VALUE!</v>
      </c>
      <c r="AO73" s="101">
        <f>'Budget Figures Entry Form'!J69</f>
        <v>0</v>
      </c>
      <c r="AP73" s="253" t="str">
        <f>IF(AP63-SUM(AP69,AP70,AP71,AP72)=0,"",AP63-SUM(AP69,AP70,AP71,AP72))</f>
        <v/>
      </c>
      <c r="AQ73" s="253" t="str">
        <f>IF(ISERROR(AP73-AO73),"",AP73-AO73)</f>
        <v/>
      </c>
      <c r="AR73" s="253">
        <f>IF(ISERROR(AP73+AR49),AR49,AP73+AR49)</f>
        <v>0</v>
      </c>
      <c r="AS73" s="99">
        <f>'Budget Figures Entry Form'!J91</f>
        <v>1205</v>
      </c>
      <c r="AT73" s="251" t="str">
        <f>IF(ISERROR((AT63-SUM(AT69,AT70,AT71,AT72))),"",AT63-SUM(AT69,AT70,AT71,AT72))</f>
        <v/>
      </c>
      <c r="AU73" s="251" t="str">
        <f>IF(ISERROR(AT73-AS73),"",AT73-AS73)</f>
        <v/>
      </c>
      <c r="AV73" s="251" t="str">
        <f t="shared" ref="AV73:BF73" si="64">IF(ISERROR((AV63-SUM(AV69,AV70,AV71,AV72))),"",AV63-SUM(AV69,AV70,AV71,AV72))</f>
        <v/>
      </c>
      <c r="AW73" s="251">
        <f>IF(ISERROR((AW63-SUM(AW69,AW70,AW71,AW72))),"",AW63-SUM(AW69,AW70,AW71,AW72))</f>
        <v>0</v>
      </c>
      <c r="AX73" s="251" t="str">
        <f>IF(ISERROR((AX63-SUM(AX69,AX70,AX71,AX72))),"",AX63-SUM(AX69,AX70,AX71,AX72))</f>
        <v/>
      </c>
      <c r="AY73" s="251" t="str">
        <f t="shared" si="64"/>
        <v/>
      </c>
      <c r="AZ73" s="254" t="str">
        <f t="shared" si="64"/>
        <v/>
      </c>
      <c r="BA73" s="251">
        <f>IF(ISERROR((BA63-SUM(BA69,BA70,BA71,BA72))),"",BA63-SUM(BA69,BA70,BA71,BA72))</f>
        <v>0</v>
      </c>
      <c r="BB73" s="251">
        <f>IF(ISERROR((BB63-SUM(BB69,BB70,BB71,BB72))),"",BB63-SUM(BB69,BB70,BB71,BB72))</f>
        <v>0</v>
      </c>
      <c r="BC73" s="251">
        <f t="shared" si="64"/>
        <v>0</v>
      </c>
      <c r="BD73" s="254" t="str">
        <f t="shared" si="64"/>
        <v/>
      </c>
      <c r="BE73" s="178" t="str">
        <f t="shared" si="64"/>
        <v/>
      </c>
      <c r="BF73" s="251" t="str">
        <f t="shared" si="64"/>
        <v/>
      </c>
      <c r="BG73" s="251" t="str">
        <f>IF(ISERROR(BF73-BE73),"",BF73-BE73)</f>
        <v/>
      </c>
      <c r="BH73" s="254" t="e">
        <f t="shared" si="47"/>
        <v>#VALUE!</v>
      </c>
      <c r="BI73" s="37"/>
      <c r="BJ73" s="186" t="s">
        <v>6</v>
      </c>
      <c r="BK73" s="309">
        <f>IF(ISERROR((BK63-SUM(BK69,BK70,BK71,BK72))),"",BK63-SUM(BK69,BK70,BK71,BK72))</f>
        <v>-113735.5</v>
      </c>
      <c r="BL73" s="256" t="str">
        <f>IF(ISERROR((BL63-SUM(BL69,BL70,BL71,BL72))),"",BL63-SUM(BL69,BL70,BL71,BL72))</f>
        <v/>
      </c>
      <c r="BM73" s="251" t="str">
        <f>IF(ISERROR(BL73-BK73),"",BL73-BK73)</f>
        <v/>
      </c>
      <c r="BN73" s="251">
        <f>IF(ISERROR(BL73+BN49),BN49,BL73+BN49)</f>
        <v>0</v>
      </c>
      <c r="BO73" s="309">
        <f>IF(ISERROR((BO63-SUM(BO69,BO70,BO71,BO72))),"",BO63-SUM(BO69,BO70,BO71,BO72))</f>
        <v>-113735.5</v>
      </c>
      <c r="BP73" s="251" t="str">
        <f>IF(ISERROR((BP63-SUM(BP69,BP70,BP71,BP72))),"",BP63-SUM(BP69,BP70,BP71,BP72))</f>
        <v/>
      </c>
      <c r="BQ73" s="251" t="str">
        <f>IF(ISERROR(BP73-BO73),"",BP73-BO73)</f>
        <v/>
      </c>
      <c r="BR73" s="251" t="e">
        <f>IF(ISERROR(BP73+BR49),BR49,BP73+BR49)</f>
        <v>#VALUE!</v>
      </c>
      <c r="BS73" s="252">
        <f>IF(ISERROR((BS63-SUM(BS69,BS70,BS71,BS72))),"",BS63-SUM(BS69,BS70,BS71,BS72))</f>
        <v>-227471</v>
      </c>
      <c r="BT73" s="253" t="str">
        <f>IF(BT63-SUM(BT69,BT70,BT71,BT72)=0,"",BT63-SUM(BT69,BT70,BT71,BT72))</f>
        <v/>
      </c>
      <c r="BU73" s="253" t="str">
        <f>IF(ISERROR(BT73-BS73),"",BT73-BS73)</f>
        <v/>
      </c>
      <c r="BV73" s="253">
        <f>IF(ISERROR(BT73+BV49),BV49,BT73+BV49)</f>
        <v>0</v>
      </c>
      <c r="BW73" s="178">
        <f>IF(ISERROR((BW63-SUM(BW69,BW70,BW71,BW72))),"",BW63-SUM(BW69,BW70,BW71,BW72))</f>
        <v>-11590</v>
      </c>
      <c r="BX73" s="251" t="str">
        <f>IF(ISERROR((BX63-SUM(BX69,BX70,BX71,BX72))),"",BX63-SUM(BX69,BX70,BX71,BX72))</f>
        <v/>
      </c>
      <c r="BY73" s="251" t="str">
        <f>IF(ISERROR(BX73-BW73),"",BX73-BW73)</f>
        <v/>
      </c>
      <c r="BZ73" s="251" t="str">
        <f t="shared" ref="BZ73:CH73" si="65">IF(ISERROR((BZ63-SUM(BZ69,BZ70,BZ71,BZ72))),"",BZ63-SUM(BZ69,BZ70,BZ71,BZ72))</f>
        <v/>
      </c>
      <c r="CA73" s="99">
        <f>'Budget Figures Entry Form'!N113</f>
        <v>0</v>
      </c>
      <c r="CB73" s="251" t="str">
        <f t="shared" si="65"/>
        <v/>
      </c>
      <c r="CC73" s="251" t="str">
        <f t="shared" si="65"/>
        <v/>
      </c>
      <c r="CD73" s="254" t="str">
        <f t="shared" si="65"/>
        <v/>
      </c>
      <c r="CE73" s="309">
        <f>'Budget Figures Entry Form'!N135</f>
        <v>0</v>
      </c>
      <c r="CF73" s="251">
        <f t="shared" si="65"/>
        <v>0</v>
      </c>
      <c r="CG73" s="251">
        <f t="shared" si="65"/>
        <v>0</v>
      </c>
      <c r="CH73" s="251" t="str">
        <f t="shared" si="65"/>
        <v/>
      </c>
      <c r="CI73" s="178">
        <f>IF(ISERROR((CI63-SUM(CI69,CI70,CI71,CI72))),"",CI63-SUM(CI69,CI70,CI71,CI72))</f>
        <v>-239061</v>
      </c>
      <c r="CJ73" s="251" t="str">
        <f>IF(ISERROR((CJ63-SUM(CJ69,CJ70,CJ71,CJ72))),"",CJ63-SUM(CJ69,CJ70,CJ71,CJ72))</f>
        <v/>
      </c>
      <c r="CK73" s="251" t="str">
        <f>IF(ISERROR(CJ73-CI73),"",CJ73-CI73)</f>
        <v/>
      </c>
      <c r="CL73" s="254" t="e">
        <f t="shared" si="48"/>
        <v>#VALUE!</v>
      </c>
      <c r="CM73" s="257"/>
    </row>
    <row r="74" spans="1:91" ht="13.5" thickTop="1" x14ac:dyDescent="0.2">
      <c r="A74" s="194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AA74" s="60"/>
      <c r="AF74" s="184"/>
      <c r="BJ74" s="184"/>
      <c r="CM74" s="22"/>
    </row>
    <row r="75" spans="1:91" x14ac:dyDescent="0.2">
      <c r="A75" s="194"/>
      <c r="C75" s="23"/>
      <c r="D75" s="23"/>
      <c r="E75" s="23"/>
      <c r="F75" s="23"/>
      <c r="G75" s="23"/>
      <c r="H75" s="23"/>
      <c r="I75" s="23"/>
      <c r="J75" s="60"/>
      <c r="K75" s="23"/>
      <c r="L75" s="23"/>
      <c r="M75" s="23"/>
      <c r="N75" s="23"/>
      <c r="O75" s="23"/>
      <c r="P75" s="23"/>
      <c r="Q75" s="23"/>
      <c r="R75" s="23"/>
      <c r="AF75" s="184"/>
      <c r="BJ75" s="184"/>
    </row>
    <row r="76" spans="1:91" x14ac:dyDescent="0.2">
      <c r="A76" s="194"/>
      <c r="C76" s="475" t="s">
        <v>87</v>
      </c>
      <c r="D76" s="475"/>
      <c r="E76" s="141">
        <f>'Corp Expense'!C7</f>
        <v>0.5</v>
      </c>
      <c r="F76" s="475" t="s">
        <v>88</v>
      </c>
      <c r="G76" s="475"/>
      <c r="H76" s="141">
        <f>'Corp Expense'!D7</f>
        <v>0.5</v>
      </c>
      <c r="I76" s="20" t="str">
        <f>IF(E76+H76&lt;&gt;1,"Adjust your Allocations to Equal 1", "")</f>
        <v/>
      </c>
      <c r="J76" s="23"/>
      <c r="K76" s="23"/>
      <c r="L76" s="23"/>
      <c r="M76" s="23"/>
      <c r="N76" s="23"/>
      <c r="O76" s="23"/>
      <c r="P76" s="23"/>
      <c r="Q76" s="23"/>
      <c r="R76" s="23"/>
      <c r="AF76" s="184"/>
      <c r="AG76" s="475" t="s">
        <v>87</v>
      </c>
      <c r="AH76" s="475"/>
      <c r="AI76" s="20">
        <f>'Corp Expense'!C11</f>
        <v>0.5</v>
      </c>
      <c r="AJ76" s="475" t="s">
        <v>88</v>
      </c>
      <c r="AK76" s="475"/>
      <c r="AL76" s="20">
        <f>'Corp Expense'!D11</f>
        <v>0.5</v>
      </c>
      <c r="AM76" s="20" t="str">
        <f>IF(AI76+AL76&lt;&gt;1,"Adjust your Allocations to Equal 1", "")</f>
        <v/>
      </c>
      <c r="BJ76" s="184"/>
      <c r="BK76" s="475" t="s">
        <v>87</v>
      </c>
      <c r="BL76" s="475"/>
      <c r="BM76" s="20">
        <f>'Corp Expense'!C15</f>
        <v>0.5</v>
      </c>
      <c r="BN76" s="475" t="s">
        <v>88</v>
      </c>
      <c r="BO76" s="475"/>
      <c r="BP76" s="20">
        <f>'Corp Expense'!D15</f>
        <v>0.5</v>
      </c>
      <c r="BQ76" s="20" t="str">
        <f>IF(BM76+BP76&lt;&gt;1,"Adjust your Allocations to Equal 1", "")</f>
        <v/>
      </c>
      <c r="CM76" s="22"/>
    </row>
    <row r="77" spans="1:91" x14ac:dyDescent="0.2">
      <c r="A77" s="194"/>
      <c r="C77" s="476" t="s">
        <v>16</v>
      </c>
      <c r="D77" s="477"/>
      <c r="E77" s="477"/>
      <c r="F77" s="477"/>
      <c r="G77" s="477"/>
      <c r="H77" s="477"/>
      <c r="I77" s="477"/>
      <c r="J77" s="477"/>
      <c r="K77" s="477"/>
      <c r="L77" s="477"/>
      <c r="M77" s="477"/>
      <c r="N77" s="477"/>
      <c r="O77" s="477"/>
      <c r="P77" s="477"/>
      <c r="Q77" s="477"/>
      <c r="R77" s="477"/>
      <c r="S77" s="477"/>
      <c r="T77" s="477"/>
      <c r="U77" s="477"/>
      <c r="V77" s="477"/>
      <c r="W77" s="477"/>
      <c r="X77" s="477"/>
      <c r="Y77" s="477"/>
      <c r="Z77" s="477"/>
      <c r="AA77" s="477"/>
      <c r="AB77" s="477"/>
      <c r="AC77" s="477"/>
      <c r="AD77" s="478"/>
      <c r="AE77" s="114"/>
      <c r="AF77" s="184"/>
      <c r="AG77" s="476" t="s">
        <v>19</v>
      </c>
      <c r="AH77" s="477"/>
      <c r="AI77" s="477"/>
      <c r="AJ77" s="477"/>
      <c r="AK77" s="477"/>
      <c r="AL77" s="477"/>
      <c r="AM77" s="477"/>
      <c r="AN77" s="477"/>
      <c r="AO77" s="477"/>
      <c r="AP77" s="477"/>
      <c r="AQ77" s="477"/>
      <c r="AR77" s="477"/>
      <c r="AS77" s="477"/>
      <c r="AT77" s="477"/>
      <c r="AU77" s="477"/>
      <c r="AV77" s="477"/>
      <c r="AW77" s="477"/>
      <c r="AX77" s="477"/>
      <c r="AY77" s="477"/>
      <c r="AZ77" s="477"/>
      <c r="BA77" s="477"/>
      <c r="BB77" s="477"/>
      <c r="BC77" s="477"/>
      <c r="BD77" s="477"/>
      <c r="BE77" s="477"/>
      <c r="BF77" s="477"/>
      <c r="BG77" s="477"/>
      <c r="BH77" s="478"/>
      <c r="BI77" s="223"/>
      <c r="BJ77" s="184"/>
      <c r="BK77" s="476" t="s">
        <v>23</v>
      </c>
      <c r="BL77" s="477"/>
      <c r="BM77" s="477"/>
      <c r="BN77" s="477"/>
      <c r="BO77" s="477"/>
      <c r="BP77" s="477"/>
      <c r="BQ77" s="477"/>
      <c r="BR77" s="477"/>
      <c r="BS77" s="477"/>
      <c r="BT77" s="477"/>
      <c r="BU77" s="477"/>
      <c r="BV77" s="477"/>
      <c r="BW77" s="477"/>
      <c r="BX77" s="477"/>
      <c r="BY77" s="477"/>
      <c r="BZ77" s="477"/>
      <c r="CA77" s="477"/>
      <c r="CB77" s="477"/>
      <c r="CC77" s="477"/>
      <c r="CD77" s="477"/>
      <c r="CE77" s="477"/>
      <c r="CF77" s="477"/>
      <c r="CG77" s="477"/>
      <c r="CH77" s="477"/>
      <c r="CI77" s="477"/>
      <c r="CJ77" s="477"/>
      <c r="CK77" s="477"/>
      <c r="CL77" s="478"/>
      <c r="CM77" s="27"/>
    </row>
    <row r="78" spans="1:91" x14ac:dyDescent="0.2">
      <c r="A78" s="194"/>
      <c r="C78" s="484" t="s">
        <v>81</v>
      </c>
      <c r="D78" s="479"/>
      <c r="E78" s="479"/>
      <c r="F78" s="480"/>
      <c r="G78" s="479" t="s">
        <v>82</v>
      </c>
      <c r="H78" s="479"/>
      <c r="I78" s="479"/>
      <c r="J78" s="480"/>
      <c r="K78" s="479" t="s">
        <v>34</v>
      </c>
      <c r="L78" s="479"/>
      <c r="M78" s="479"/>
      <c r="N78" s="480"/>
      <c r="O78" s="479" t="s">
        <v>83</v>
      </c>
      <c r="P78" s="479"/>
      <c r="Q78" s="479"/>
      <c r="R78" s="480"/>
      <c r="S78" s="479" t="s">
        <v>84</v>
      </c>
      <c r="T78" s="479"/>
      <c r="U78" s="479"/>
      <c r="V78" s="480"/>
      <c r="W78" s="481" t="s">
        <v>30</v>
      </c>
      <c r="X78" s="481"/>
      <c r="Y78" s="481"/>
      <c r="Z78" s="482"/>
      <c r="AA78" s="483" t="s">
        <v>10</v>
      </c>
      <c r="AB78" s="483"/>
      <c r="AC78" s="483"/>
      <c r="AD78" s="483"/>
      <c r="AE78" s="119"/>
      <c r="AF78" s="184"/>
      <c r="AG78" s="484" t="s">
        <v>81</v>
      </c>
      <c r="AH78" s="479"/>
      <c r="AI78" s="479"/>
      <c r="AJ78" s="480"/>
      <c r="AK78" s="485" t="s">
        <v>82</v>
      </c>
      <c r="AL78" s="485"/>
      <c r="AM78" s="485"/>
      <c r="AN78" s="485"/>
      <c r="AO78" s="484" t="s">
        <v>34</v>
      </c>
      <c r="AP78" s="479"/>
      <c r="AQ78" s="479"/>
      <c r="AR78" s="480"/>
      <c r="AS78" s="485" t="s">
        <v>8</v>
      </c>
      <c r="AT78" s="485"/>
      <c r="AU78" s="485"/>
      <c r="AV78" s="485"/>
      <c r="AW78" s="485" t="s">
        <v>9</v>
      </c>
      <c r="AX78" s="485"/>
      <c r="AY78" s="485"/>
      <c r="AZ78" s="485"/>
      <c r="BA78" s="485" t="s">
        <v>30</v>
      </c>
      <c r="BB78" s="485"/>
      <c r="BC78" s="485"/>
      <c r="BD78" s="485"/>
      <c r="BE78" s="483" t="s">
        <v>10</v>
      </c>
      <c r="BF78" s="483"/>
      <c r="BG78" s="483"/>
      <c r="BH78" s="483"/>
      <c r="BI78" s="236"/>
      <c r="BJ78" s="184"/>
      <c r="BK78" s="484" t="s">
        <v>81</v>
      </c>
      <c r="BL78" s="479"/>
      <c r="BM78" s="479"/>
      <c r="BN78" s="480"/>
      <c r="BO78" s="479" t="s">
        <v>82</v>
      </c>
      <c r="BP78" s="479"/>
      <c r="BQ78" s="479"/>
      <c r="BR78" s="480"/>
      <c r="BS78" s="479" t="s">
        <v>34</v>
      </c>
      <c r="BT78" s="479"/>
      <c r="BU78" s="479"/>
      <c r="BV78" s="480"/>
      <c r="BW78" s="479" t="s">
        <v>83</v>
      </c>
      <c r="BX78" s="479"/>
      <c r="BY78" s="479"/>
      <c r="BZ78" s="480"/>
      <c r="CA78" s="479" t="s">
        <v>84</v>
      </c>
      <c r="CB78" s="479"/>
      <c r="CC78" s="479"/>
      <c r="CD78" s="480"/>
      <c r="CE78" s="481" t="s">
        <v>30</v>
      </c>
      <c r="CF78" s="481"/>
      <c r="CG78" s="481"/>
      <c r="CH78" s="482"/>
      <c r="CI78" s="483" t="s">
        <v>10</v>
      </c>
      <c r="CJ78" s="483"/>
      <c r="CK78" s="483"/>
      <c r="CL78" s="483"/>
      <c r="CM78" s="27"/>
    </row>
    <row r="79" spans="1:91" ht="15.75" x14ac:dyDescent="0.2">
      <c r="A79" s="194"/>
      <c r="C79" s="105" t="s">
        <v>11</v>
      </c>
      <c r="D79" s="106" t="s">
        <v>12</v>
      </c>
      <c r="E79" s="107" t="s">
        <v>32</v>
      </c>
      <c r="F79" s="106" t="s">
        <v>33</v>
      </c>
      <c r="G79" s="105" t="s">
        <v>11</v>
      </c>
      <c r="H79" s="106" t="s">
        <v>12</v>
      </c>
      <c r="I79" s="107" t="s">
        <v>32</v>
      </c>
      <c r="J79" s="106" t="s">
        <v>33</v>
      </c>
      <c r="K79" s="108" t="s">
        <v>11</v>
      </c>
      <c r="L79" s="109" t="s">
        <v>12</v>
      </c>
      <c r="M79" s="110" t="s">
        <v>32</v>
      </c>
      <c r="N79" s="109" t="s">
        <v>33</v>
      </c>
      <c r="O79" s="105" t="s">
        <v>11</v>
      </c>
      <c r="P79" s="106" t="s">
        <v>12</v>
      </c>
      <c r="Q79" s="107" t="s">
        <v>32</v>
      </c>
      <c r="R79" s="106" t="s">
        <v>33</v>
      </c>
      <c r="S79" s="105" t="s">
        <v>11</v>
      </c>
      <c r="T79" s="106" t="s">
        <v>12</v>
      </c>
      <c r="U79" s="107" t="s">
        <v>32</v>
      </c>
      <c r="V79" s="106" t="s">
        <v>33</v>
      </c>
      <c r="W79" s="105" t="s">
        <v>11</v>
      </c>
      <c r="X79" s="106" t="s">
        <v>12</v>
      </c>
      <c r="Y79" s="107" t="s">
        <v>32</v>
      </c>
      <c r="Z79" s="106" t="s">
        <v>33</v>
      </c>
      <c r="AA79" s="105" t="s">
        <v>11</v>
      </c>
      <c r="AB79" s="106" t="s">
        <v>12</v>
      </c>
      <c r="AC79" s="107" t="s">
        <v>32</v>
      </c>
      <c r="AD79" s="183" t="s">
        <v>33</v>
      </c>
      <c r="AE79" s="121"/>
      <c r="AF79" s="184"/>
      <c r="AG79" s="105" t="s">
        <v>11</v>
      </c>
      <c r="AH79" s="106" t="s">
        <v>12</v>
      </c>
      <c r="AI79" s="107" t="s">
        <v>32</v>
      </c>
      <c r="AJ79" s="106" t="s">
        <v>33</v>
      </c>
      <c r="AK79" s="105" t="s">
        <v>11</v>
      </c>
      <c r="AL79" s="106" t="s">
        <v>12</v>
      </c>
      <c r="AM79" s="107" t="s">
        <v>32</v>
      </c>
      <c r="AN79" s="106" t="s">
        <v>33</v>
      </c>
      <c r="AO79" s="108" t="s">
        <v>11</v>
      </c>
      <c r="AP79" s="109" t="s">
        <v>12</v>
      </c>
      <c r="AQ79" s="110" t="s">
        <v>32</v>
      </c>
      <c r="AR79" s="109" t="s">
        <v>33</v>
      </c>
      <c r="AS79" s="105" t="s">
        <v>11</v>
      </c>
      <c r="AT79" s="106" t="s">
        <v>12</v>
      </c>
      <c r="AU79" s="107" t="s">
        <v>32</v>
      </c>
      <c r="AV79" s="106" t="s">
        <v>33</v>
      </c>
      <c r="AW79" s="105" t="s">
        <v>11</v>
      </c>
      <c r="AX79" s="106" t="s">
        <v>12</v>
      </c>
      <c r="AY79" s="107" t="s">
        <v>32</v>
      </c>
      <c r="AZ79" s="106" t="s">
        <v>33</v>
      </c>
      <c r="BA79" s="105" t="s">
        <v>11</v>
      </c>
      <c r="BB79" s="106" t="s">
        <v>12</v>
      </c>
      <c r="BC79" s="107" t="s">
        <v>32</v>
      </c>
      <c r="BD79" s="106" t="s">
        <v>33</v>
      </c>
      <c r="BE79" s="105" t="s">
        <v>11</v>
      </c>
      <c r="BF79" s="106" t="s">
        <v>12</v>
      </c>
      <c r="BG79" s="107" t="s">
        <v>32</v>
      </c>
      <c r="BH79" s="183" t="s">
        <v>33</v>
      </c>
      <c r="BI79" s="242"/>
      <c r="BJ79" s="184"/>
      <c r="BK79" s="105" t="s">
        <v>11</v>
      </c>
      <c r="BL79" s="151" t="s">
        <v>12</v>
      </c>
      <c r="BM79" s="107" t="s">
        <v>32</v>
      </c>
      <c r="BN79" s="183" t="s">
        <v>33</v>
      </c>
      <c r="BO79" s="105" t="s">
        <v>11</v>
      </c>
      <c r="BP79" s="106" t="s">
        <v>12</v>
      </c>
      <c r="BQ79" s="107" t="s">
        <v>32</v>
      </c>
      <c r="BR79" s="106" t="s">
        <v>33</v>
      </c>
      <c r="BS79" s="105" t="s">
        <v>11</v>
      </c>
      <c r="BT79" s="106" t="s">
        <v>12</v>
      </c>
      <c r="BU79" s="107" t="s">
        <v>32</v>
      </c>
      <c r="BV79" s="106" t="s">
        <v>33</v>
      </c>
      <c r="BW79" s="105" t="s">
        <v>11</v>
      </c>
      <c r="BX79" s="106" t="s">
        <v>12</v>
      </c>
      <c r="BY79" s="107" t="s">
        <v>32</v>
      </c>
      <c r="BZ79" s="106" t="s">
        <v>33</v>
      </c>
      <c r="CA79" s="105" t="s">
        <v>11</v>
      </c>
      <c r="CB79" s="106" t="s">
        <v>12</v>
      </c>
      <c r="CC79" s="107" t="s">
        <v>32</v>
      </c>
      <c r="CD79" s="106" t="s">
        <v>33</v>
      </c>
      <c r="CE79" s="105" t="s">
        <v>11</v>
      </c>
      <c r="CF79" s="106" t="s">
        <v>12</v>
      </c>
      <c r="CG79" s="107" t="s">
        <v>32</v>
      </c>
      <c r="CH79" s="106" t="s">
        <v>33</v>
      </c>
      <c r="CI79" s="105" t="s">
        <v>11</v>
      </c>
      <c r="CJ79" s="106" t="s">
        <v>12</v>
      </c>
      <c r="CK79" s="107" t="s">
        <v>32</v>
      </c>
      <c r="CL79" s="183" t="s">
        <v>33</v>
      </c>
      <c r="CM79" s="27"/>
    </row>
    <row r="80" spans="1:91" x14ac:dyDescent="0.2">
      <c r="A80" s="195" t="s">
        <v>3</v>
      </c>
      <c r="B80" s="158"/>
      <c r="C80" s="79">
        <f>'Budget Figures Entry Form'!G8</f>
        <v>0</v>
      </c>
      <c r="D80" s="78">
        <f>'Financial Results Entry Form'!T6</f>
        <v>0</v>
      </c>
      <c r="E80" s="78" t="str">
        <f>IF(D80=0,"",D80-C80)</f>
        <v/>
      </c>
      <c r="F80" s="78">
        <f>IF(D80=0,F56,E80+F56)</f>
        <v>0</v>
      </c>
      <c r="G80" s="79">
        <f>'Budget Figures Entry Form'!G30</f>
        <v>0</v>
      </c>
      <c r="H80" s="78">
        <f>'Financial Results Entry Form'!U6</f>
        <v>0</v>
      </c>
      <c r="I80" s="78" t="str">
        <f>IF(H80=0,"",H80-G80)</f>
        <v/>
      </c>
      <c r="J80" s="78">
        <f>IF(H80=0,J56,I80+J56)</f>
        <v>0</v>
      </c>
      <c r="K80" s="80">
        <f>'Budget Figures Entry Form'!G52</f>
        <v>0</v>
      </c>
      <c r="L80" s="81">
        <v>0</v>
      </c>
      <c r="M80" s="81">
        <v>0</v>
      </c>
      <c r="N80" s="81">
        <v>0</v>
      </c>
      <c r="O80" s="79">
        <f>'Budget Figures Entry Form'!G74</f>
        <v>0</v>
      </c>
      <c r="P80" s="78">
        <f>'Financial Results Entry Form'!W6</f>
        <v>0</v>
      </c>
      <c r="Q80" s="78" t="str">
        <f>IF(P80=0,"",P80-O80)</f>
        <v/>
      </c>
      <c r="R80" s="179">
        <f>IF(P80=0,R56,Q80+R56)</f>
        <v>-541010.65573770483</v>
      </c>
      <c r="S80" s="79">
        <f>'Budget Figures Entry Form'!G96</f>
        <v>0</v>
      </c>
      <c r="T80" s="78">
        <f>'Financial Results Entry Form'!X6</f>
        <v>0</v>
      </c>
      <c r="U80" s="78" t="str">
        <f>IF(T80=0,"",T80-S80)</f>
        <v/>
      </c>
      <c r="V80" s="179">
        <f>IF(T80=0,V56,U80+V56)</f>
        <v>-275391.94826175406</v>
      </c>
      <c r="W80" s="77">
        <f>'Budget Figures Entry Form'!G118</f>
        <v>0</v>
      </c>
      <c r="X80" s="78">
        <f>'Financial Results Entry Form'!Y6</f>
        <v>0</v>
      </c>
      <c r="Y80" s="78" t="str">
        <f>IF(X80=0,"",X80-W80)</f>
        <v/>
      </c>
      <c r="Z80" s="179">
        <f>IF(X80=0,Z56,Y80+Z56)</f>
        <v>0</v>
      </c>
      <c r="AA80" s="77">
        <f>SUM(C80,G80,K80,O80,S80,W80)</f>
        <v>0</v>
      </c>
      <c r="AB80" s="78" t="str">
        <f>IF(SUM(D80,H80,P80,T80,X80)=0,"",SUM(D80,H80,P80,T80,X80))</f>
        <v/>
      </c>
      <c r="AC80" s="78" t="str">
        <f>IF(ISERROR(AB80-AA80),"",AB80-AA80)</f>
        <v/>
      </c>
      <c r="AD80" s="76">
        <f>SUM(AD56,AC80)</f>
        <v>-816402.60399945895</v>
      </c>
      <c r="AE80" s="54"/>
      <c r="AF80" s="185" t="s">
        <v>3</v>
      </c>
      <c r="AG80" s="79">
        <f>'Budget Figures Entry Form'!K8</f>
        <v>0</v>
      </c>
      <c r="AH80" s="137">
        <f>'Financial Results Entry Form'!AR6</f>
        <v>0</v>
      </c>
      <c r="AI80" s="78" t="str">
        <f>IF(AH80=0,"",AH80-AG80)</f>
        <v/>
      </c>
      <c r="AJ80" s="78">
        <f>IF(AH80=0,AJ56,AI80+AJ56)</f>
        <v>0</v>
      </c>
      <c r="AK80" s="79">
        <f>'Budget Figures Entry Form'!K30</f>
        <v>0</v>
      </c>
      <c r="AL80" s="137">
        <f>'Financial Results Entry Form'!AS6</f>
        <v>0</v>
      </c>
      <c r="AM80" s="78" t="str">
        <f>IF(AL80=0,"",AL80-AK80)</f>
        <v/>
      </c>
      <c r="AN80" s="78">
        <f>IF(AL80=0,AN56,AM80+AN56)</f>
        <v>0</v>
      </c>
      <c r="AO80" s="80">
        <f>'Budget Figures Entry Form'!K52</f>
        <v>0</v>
      </c>
      <c r="AP80" s="81">
        <v>0</v>
      </c>
      <c r="AQ80" s="81">
        <v>0</v>
      </c>
      <c r="AR80" s="81">
        <v>0</v>
      </c>
      <c r="AS80" s="79">
        <f>'Budget Figures Entry Form'!K74</f>
        <v>0</v>
      </c>
      <c r="AT80" s="137">
        <f>'Financial Results Entry Form'!AU6</f>
        <v>0</v>
      </c>
      <c r="AU80" s="78" t="str">
        <f>IF(AT80=0,"",AT80-AS80)</f>
        <v/>
      </c>
      <c r="AV80" s="179">
        <f>IF(AT80=0,AV56,AU80+AV56)</f>
        <v>-541010.65573770483</v>
      </c>
      <c r="AW80" s="345">
        <f>'Budget Figures Entry Form'!K96</f>
        <v>0</v>
      </c>
      <c r="AX80" s="137">
        <f>'Financial Results Entry Form'!AV6</f>
        <v>0</v>
      </c>
      <c r="AY80" s="78" t="str">
        <f>IF(AX80=0,"",AX80-AW80)</f>
        <v/>
      </c>
      <c r="AZ80" s="82">
        <f>IF(AX80=0,AZ56,AY80+AZ56)</f>
        <v>-275391.94826175406</v>
      </c>
      <c r="BA80" s="38">
        <f>'Budget Figures Entry Form'!K118</f>
        <v>0</v>
      </c>
      <c r="BB80" s="137">
        <f>'Financial Results Entry Form'!AW6</f>
        <v>0</v>
      </c>
      <c r="BC80" s="78" t="str">
        <f>IF(BB80=0,"",BB80-BA80)</f>
        <v/>
      </c>
      <c r="BD80" s="179">
        <f>IF(BB80=0,BD56,BC80+BD56)</f>
        <v>0</v>
      </c>
      <c r="BE80" s="77">
        <f>SUM(AG80,AK80,AO80,AS80,AW80,BA80)</f>
        <v>0</v>
      </c>
      <c r="BF80" s="78" t="str">
        <f>IF(SUM(AH80,AL80,AT80,AX80,BB80)=0,"",SUM(AH80,AL80,AT80,AX80,BB80))</f>
        <v/>
      </c>
      <c r="BG80" s="78" t="str">
        <f>IF(ISERROR(BF80-BE80),"",BF80-BE80)</f>
        <v/>
      </c>
      <c r="BH80" s="76">
        <f>SUM(BH56,BG80)</f>
        <v>-816402.60399945895</v>
      </c>
      <c r="BI80" s="25"/>
      <c r="BJ80" s="185" t="s">
        <v>3</v>
      </c>
      <c r="BK80" s="77">
        <f>'Budget Figures Entry Form'!O8</f>
        <v>0</v>
      </c>
      <c r="BL80" s="33">
        <f>'Financial Results Entry Form'!BJ6</f>
        <v>0</v>
      </c>
      <c r="BM80" s="78" t="str">
        <f>IF(BL80=0,"",BL80-BK80)</f>
        <v/>
      </c>
      <c r="BN80" s="82">
        <f>IF(BL80=0,BN56,BM80+BN56)</f>
        <v>0</v>
      </c>
      <c r="BO80" s="33">
        <f>'Budget Figures Entry Form'!O30</f>
        <v>0</v>
      </c>
      <c r="BP80" s="33">
        <f>'Financial Results Entry Form'!BK6</f>
        <v>0</v>
      </c>
      <c r="BQ80" s="78" t="str">
        <f>IF(BP80=0,"",BP80-BO80)</f>
        <v/>
      </c>
      <c r="BR80" s="78">
        <f>IF(BP80=0,BR56,BQ80+BR56)</f>
        <v>0</v>
      </c>
      <c r="BS80" s="80">
        <f>'Budget Figures Entry Form'!O52</f>
        <v>0</v>
      </c>
      <c r="BT80" s="81">
        <v>0</v>
      </c>
      <c r="BU80" s="81">
        <v>0</v>
      </c>
      <c r="BV80" s="81">
        <v>0</v>
      </c>
      <c r="BW80" s="79">
        <f>'Budget Figures Entry Form'!O74</f>
        <v>0</v>
      </c>
      <c r="BX80" s="33">
        <f>'Financial Results Entry Form'!BM6</f>
        <v>0</v>
      </c>
      <c r="BY80" s="78" t="str">
        <f>IF(BX80=0,"",BX80-BW80)</f>
        <v/>
      </c>
      <c r="BZ80" s="179">
        <f>IF(BX80=0,BZ56,BY80+BZ56)</f>
        <v>-541010.65573770483</v>
      </c>
      <c r="CA80" s="77">
        <f>'Budget Figures Entry Form'!O96</f>
        <v>0</v>
      </c>
      <c r="CB80" s="33">
        <f>'Financial Results Entry Form'!BN6</f>
        <v>0</v>
      </c>
      <c r="CC80" s="78" t="str">
        <f>IF(CB80=0,"",CB80-CA80)</f>
        <v/>
      </c>
      <c r="CD80" s="82">
        <f>IF(CB80=0,CD56,CC80+CD56)</f>
        <v>-275391.94826175406</v>
      </c>
      <c r="CE80" s="38">
        <f>'Budget Figures Entry Form'!O118</f>
        <v>0</v>
      </c>
      <c r="CF80" s="33">
        <f>'Financial Results Entry Form'!BO6</f>
        <v>0</v>
      </c>
      <c r="CG80" s="78" t="str">
        <f>IF(CF80=0,"",CF80-CE80)</f>
        <v/>
      </c>
      <c r="CH80" s="179">
        <f>IF(CF80=0,CH56,CG80+CH56)</f>
        <v>0</v>
      </c>
      <c r="CI80" s="77">
        <f>SUM(BK80,BO80,BS80,BW80,CA80,CE80)</f>
        <v>0</v>
      </c>
      <c r="CJ80" s="78" t="str">
        <f>IF(SUM(BL80,BP80,BX80,CB80,CF80)=0,"",SUM(BL80,BP80,BX80,CB80,CF80))</f>
        <v/>
      </c>
      <c r="CK80" s="78" t="str">
        <f>IF(ISERROR(CJ80-CI80),"",CJ80-CI80)</f>
        <v/>
      </c>
      <c r="CL80" s="82">
        <f>SUM(CL56,CK80)</f>
        <v>-816402.60399945895</v>
      </c>
      <c r="CM80" s="27"/>
    </row>
    <row r="81" spans="1:91" x14ac:dyDescent="0.2">
      <c r="A81" s="194"/>
      <c r="B81" s="171"/>
      <c r="C81" s="27"/>
      <c r="D81" s="22"/>
      <c r="E81" s="138" t="str">
        <f>IF(ISERROR(E80/C80),"",E80/C80)</f>
        <v/>
      </c>
      <c r="F81" s="138" t="str">
        <f>IF(ISERROR(F80/C80),"",F80/C80)</f>
        <v/>
      </c>
      <c r="G81" s="25"/>
      <c r="H81" s="26"/>
      <c r="I81" s="138" t="str">
        <f>IF(ISERROR(I80/G80),"",I80/G80)</f>
        <v/>
      </c>
      <c r="J81" s="138" t="str">
        <f>IF(ISERROR(J80/G80),"",J80/G80)</f>
        <v/>
      </c>
      <c r="K81" s="28"/>
      <c r="L81" s="29"/>
      <c r="M81" s="29"/>
      <c r="N81" s="29"/>
      <c r="O81" s="27"/>
      <c r="P81" s="22"/>
      <c r="Q81" s="138" t="str">
        <f>IF(ISERROR(Q80/O80),"",Q80/O80)</f>
        <v/>
      </c>
      <c r="R81" s="138" t="str">
        <f>IF(ISERROR(R80/O80),"",R80/O80)</f>
        <v/>
      </c>
      <c r="S81" s="27"/>
      <c r="T81" s="22"/>
      <c r="U81" s="138" t="str">
        <f>IF(ISERROR(U80/S80),"",U80/S80)</f>
        <v/>
      </c>
      <c r="V81" s="138" t="str">
        <f>IF(ISERROR(V80/S80),"",V80/S80)</f>
        <v/>
      </c>
      <c r="W81" s="27"/>
      <c r="X81" s="22"/>
      <c r="Y81" s="138" t="str">
        <f>IF(ISERROR(Y80/W80),"",Y80/W80)</f>
        <v/>
      </c>
      <c r="Z81" s="138" t="str">
        <f>IF(ISERROR(Z80/W80),"",Z80/W80)</f>
        <v/>
      </c>
      <c r="AA81" s="27"/>
      <c r="AB81" s="22"/>
      <c r="AC81" s="138" t="str">
        <f>IF(ISERROR(AC80/AA80),"",AC80/AA80)</f>
        <v/>
      </c>
      <c r="AD81" s="234" t="str">
        <f>IF(ISERROR(AD80/AA80),"",AD80/AA80)</f>
        <v/>
      </c>
      <c r="AF81" s="188"/>
      <c r="AG81" s="27"/>
      <c r="AH81" s="22"/>
      <c r="AI81" s="138" t="str">
        <f>IF(ISERROR(AI80/AG80),"",AI80/AG80)</f>
        <v/>
      </c>
      <c r="AJ81" s="138" t="str">
        <f>IF(ISERROR(AJ80/AG80),"",AJ80/AG80)</f>
        <v/>
      </c>
      <c r="AK81" s="25"/>
      <c r="AL81" s="26"/>
      <c r="AM81" s="138" t="str">
        <f>IF(ISERROR(AM80/AK80),"",AM80/AK80)</f>
        <v/>
      </c>
      <c r="AN81" s="138" t="str">
        <f>IF(ISERROR(AN80/AK80),"",AN80/AK80)</f>
        <v/>
      </c>
      <c r="AO81" s="28"/>
      <c r="AP81" s="29"/>
      <c r="AQ81" s="29"/>
      <c r="AR81" s="29"/>
      <c r="AS81" s="27"/>
      <c r="AT81" s="26"/>
      <c r="AU81" s="138" t="str">
        <f>IF(ISERROR(AU80/AS80),"",AU80/AS80)</f>
        <v/>
      </c>
      <c r="AV81" s="138" t="str">
        <f>IF(ISERROR(AV80/AS80),"",AV80/AS80)</f>
        <v/>
      </c>
      <c r="AW81" s="27"/>
      <c r="AX81" s="26"/>
      <c r="AY81" s="138" t="str">
        <f>IF(ISERROR(AY80/AW80),"",AY80/AW80)</f>
        <v/>
      </c>
      <c r="AZ81" s="138" t="str">
        <f>IF(ISERROR(AZ80/AW80),"",AZ80/AW80)</f>
        <v/>
      </c>
      <c r="BA81" s="27"/>
      <c r="BB81" s="26"/>
      <c r="BC81" s="138" t="str">
        <f>IF(ISERROR(BC80/BA80),"",BC80/BA80)</f>
        <v/>
      </c>
      <c r="BD81" s="138" t="str">
        <f>IF(ISERROR(BD80/BA80),"",BD80/BA80)</f>
        <v/>
      </c>
      <c r="BE81" s="27"/>
      <c r="BF81" s="22"/>
      <c r="BG81" s="138" t="str">
        <f>IF(ISERROR(BG80/BE80),"",BG80/BE80)</f>
        <v/>
      </c>
      <c r="BH81" s="234" t="str">
        <f>IF(ISERROR(BH80/BE80),"",BH80/BE80)</f>
        <v/>
      </c>
      <c r="BI81" s="27"/>
      <c r="BJ81" s="188"/>
      <c r="BK81" s="25"/>
      <c r="BL81" s="22"/>
      <c r="BM81" s="138" t="str">
        <f>IF(ISERROR(BM80/BK80),"",BM80/BK80)</f>
        <v/>
      </c>
      <c r="BN81" s="234" t="str">
        <f>IF(ISERROR(BN80/BK80),"",BN80/BK80)</f>
        <v/>
      </c>
      <c r="BO81" s="26"/>
      <c r="BP81" s="26"/>
      <c r="BQ81" s="138" t="str">
        <f>IF(ISERROR(BQ80/BO80),"",BQ80/BO80)</f>
        <v/>
      </c>
      <c r="BR81" s="138" t="str">
        <f>IF(ISERROR(BR80/BO80),"",BR80/BO80)</f>
        <v/>
      </c>
      <c r="BS81" s="28"/>
      <c r="BT81" s="29"/>
      <c r="BU81" s="29"/>
      <c r="BV81" s="29"/>
      <c r="BW81" s="27"/>
      <c r="BX81" s="22"/>
      <c r="BY81" s="138" t="str">
        <f>IF(ISERROR(BY80/BW80),"",BY80/BW80)</f>
        <v/>
      </c>
      <c r="BZ81" s="138" t="str">
        <f>IF(ISERROR(BZ80/BW80),"",BZ80/BW80)</f>
        <v/>
      </c>
      <c r="CA81" s="27"/>
      <c r="CB81" s="22"/>
      <c r="CC81" s="138" t="str">
        <f>IF(ISERROR(CC80/CA80),"",CC80/CA80)</f>
        <v/>
      </c>
      <c r="CD81" s="138" t="str">
        <f>IF(ISERROR(CD80/CA80),"",CD80/CA80)</f>
        <v/>
      </c>
      <c r="CE81" s="27"/>
      <c r="CF81" s="22"/>
      <c r="CG81" s="138" t="str">
        <f>IF(ISERROR(CG80/CE80),"",CG80/CE80)</f>
        <v/>
      </c>
      <c r="CH81" s="138" t="str">
        <f>IF(ISERROR(CH80/CE80),"",CH80/CE80)</f>
        <v/>
      </c>
      <c r="CI81" s="27"/>
      <c r="CJ81" s="22"/>
      <c r="CK81" s="138" t="str">
        <f>IF(ISERROR(CK80/CI80),"",CK80/CI80)</f>
        <v/>
      </c>
      <c r="CL81" s="234" t="str">
        <f>IF(ISERROR(CL80/CI80),"",CL80/CI80)</f>
        <v/>
      </c>
      <c r="CM81" s="27"/>
    </row>
    <row r="82" spans="1:91" x14ac:dyDescent="0.2">
      <c r="A82" s="195" t="s">
        <v>7</v>
      </c>
      <c r="B82" s="158"/>
      <c r="C82" s="25">
        <f>'Budget Figures Entry Form'!G10</f>
        <v>0</v>
      </c>
      <c r="D82" s="26">
        <f>'Financial Results Entry Form'!T7</f>
        <v>0</v>
      </c>
      <c r="E82" s="26" t="str">
        <f>IF(D82=0,"",C82-D82)</f>
        <v/>
      </c>
      <c r="F82" s="26" t="str">
        <f>IF(D82=0,F58,E82+F58)</f>
        <v/>
      </c>
      <c r="G82" s="25">
        <f>'Budget Figures Entry Form'!G32</f>
        <v>0</v>
      </c>
      <c r="H82" s="26">
        <f>'Financial Results Entry Form'!U7</f>
        <v>0</v>
      </c>
      <c r="I82" s="26" t="str">
        <f>IF(H82=0,"",G82-H82)</f>
        <v/>
      </c>
      <c r="J82" s="26" t="str">
        <f>IF(H82=0,J58,I82+J58)</f>
        <v/>
      </c>
      <c r="K82" s="30">
        <f>'Budget Figures Entry Form'!G54</f>
        <v>0</v>
      </c>
      <c r="L82" s="31">
        <v>0</v>
      </c>
      <c r="M82" s="31">
        <v>0</v>
      </c>
      <c r="N82" s="31">
        <v>0</v>
      </c>
      <c r="O82" s="25">
        <f>'Budget Figures Entry Form'!G76</f>
        <v>0</v>
      </c>
      <c r="P82" s="26">
        <f>'Financial Results Entry Form'!W7</f>
        <v>0</v>
      </c>
      <c r="Q82" s="26" t="str">
        <f>IF(P82=0,"",O82-P82)</f>
        <v/>
      </c>
      <c r="R82" s="26">
        <f>IF(P82=0,R58,Q82+R58)</f>
        <v>224215.67847216473</v>
      </c>
      <c r="S82" s="25">
        <f>'Budget Figures Entry Form'!G98</f>
        <v>0</v>
      </c>
      <c r="T82" s="26">
        <f>'Financial Results Entry Form'!X7</f>
        <v>0</v>
      </c>
      <c r="U82" s="26" t="str">
        <f>IF(T82=0,"",S82-T82)</f>
        <v/>
      </c>
      <c r="V82" s="26">
        <f>IF(T82=0,V58,U82+V58)</f>
        <v>109075.93960064165</v>
      </c>
      <c r="W82" s="25">
        <f>'Budget Figures Entry Form'!G120</f>
        <v>0</v>
      </c>
      <c r="X82" s="26">
        <f>'Financial Results Entry Form'!Y7</f>
        <v>0</v>
      </c>
      <c r="Y82" s="26" t="str">
        <f>IF(X82=0,"",X82-W82)</f>
        <v/>
      </c>
      <c r="Z82" s="26">
        <f>IF(X82=0,Z58,Y82+Z58)</f>
        <v>0</v>
      </c>
      <c r="AA82" s="25">
        <f>SUM(C82,G82,O82,S82,W82)</f>
        <v>0</v>
      </c>
      <c r="AB82" s="26" t="str">
        <f>IF(SUM(D82,H82,P82,T82,X82)=0,"",SUM(D82,H82,P82,T82,X82))</f>
        <v/>
      </c>
      <c r="AC82" s="26" t="str">
        <f>IF(ISERROR(AA82-AB82),"",AA82-AB82)</f>
        <v/>
      </c>
      <c r="AD82" s="32">
        <f t="shared" ref="AD82:AD97" si="66">SUM(AD58,AC82)</f>
        <v>333291.61807280639</v>
      </c>
      <c r="AE82" s="54"/>
      <c r="AF82" s="185" t="s">
        <v>7</v>
      </c>
      <c r="AG82" s="25">
        <f>'Budget Figures Entry Form'!K10</f>
        <v>0</v>
      </c>
      <c r="AH82" s="33">
        <f>'Financial Results Entry Form'!AR7</f>
        <v>0</v>
      </c>
      <c r="AI82" s="26" t="str">
        <f>IF(AH82=0,"",AG82-AH82)</f>
        <v/>
      </c>
      <c r="AJ82" s="26" t="str">
        <f>IF(AH82=0,AJ58,AI82+AJ58)</f>
        <v/>
      </c>
      <c r="AK82" s="25">
        <f>'Budget Figures Entry Form'!K32</f>
        <v>0</v>
      </c>
      <c r="AL82" s="33">
        <f>'Financial Results Entry Form'!AS7</f>
        <v>0</v>
      </c>
      <c r="AM82" s="26" t="str">
        <f>IF(AL82=0,"",AK82-AL82)</f>
        <v/>
      </c>
      <c r="AN82" s="26" t="str">
        <f>IF(AL82=0,AN58,AM82+AN58)</f>
        <v/>
      </c>
      <c r="AO82" s="30">
        <f>'Budget Figures Entry Form'!K54</f>
        <v>0</v>
      </c>
      <c r="AP82" s="31">
        <v>0</v>
      </c>
      <c r="AQ82" s="31">
        <v>0</v>
      </c>
      <c r="AR82" s="31">
        <v>0</v>
      </c>
      <c r="AS82" s="25">
        <f>'Budget Figures Entry Form'!K76</f>
        <v>0</v>
      </c>
      <c r="AT82" s="33">
        <f>'Financial Results Entry Form'!AU7</f>
        <v>0</v>
      </c>
      <c r="AU82" s="26" t="str">
        <f>IF(AT82=0,"",AS82-AT82)</f>
        <v/>
      </c>
      <c r="AV82" s="26">
        <f>IF(AT82=0,AV58,AU82+AV58)</f>
        <v>224215.67847216473</v>
      </c>
      <c r="AW82" s="50">
        <f>'Budget Figures Entry Form'!K98</f>
        <v>0</v>
      </c>
      <c r="AX82" s="33">
        <f>'Financial Results Entry Form'!AV7</f>
        <v>0</v>
      </c>
      <c r="AY82" s="26" t="str">
        <f>IF(AX82=0,"",AW82-AX82)</f>
        <v/>
      </c>
      <c r="AZ82" s="32">
        <f>IF(AX82=0,AZ58,AY82+AZ58)</f>
        <v>109075.93960064165</v>
      </c>
      <c r="BA82" s="36">
        <f>'Budget Figures Entry Form'!K120</f>
        <v>0</v>
      </c>
      <c r="BB82" s="33">
        <f>'Financial Results Entry Form'!AW7</f>
        <v>0</v>
      </c>
      <c r="BC82" s="26" t="str">
        <f>IF(BB82=0,"",BB82-BA82)</f>
        <v/>
      </c>
      <c r="BD82" s="26">
        <f>IF(BB82=0,BD58,BC82+BD58)</f>
        <v>0</v>
      </c>
      <c r="BE82" s="25">
        <f>SUM(AG82,AK82,AS82,AW82,BA82)</f>
        <v>0</v>
      </c>
      <c r="BF82" s="26" t="str">
        <f>IF(SUM(AH82,AL82,AT82,AX82,BB82)=0,"",SUM(AH82,AL82,AT82,AX82,BB82))</f>
        <v/>
      </c>
      <c r="BG82" s="26" t="str">
        <f>IF(ISERROR(BE82-BF82),"",BE82-BF82)</f>
        <v/>
      </c>
      <c r="BH82" s="32">
        <f t="shared" ref="BH82:BH97" si="67">SUM(BH58,BG82)</f>
        <v>333291.61807280639</v>
      </c>
      <c r="BI82" s="25"/>
      <c r="BJ82" s="185" t="s">
        <v>7</v>
      </c>
      <c r="BK82" s="25">
        <f>'Budget Figures Entry Form'!O10</f>
        <v>0</v>
      </c>
      <c r="BL82" s="33">
        <f>'Financial Results Entry Form'!BJ7</f>
        <v>0</v>
      </c>
      <c r="BM82" s="26" t="str">
        <f>IF(BL82=0,"",BK82-BL82)</f>
        <v/>
      </c>
      <c r="BN82" s="32" t="str">
        <f>IF(BL82=0,BN58,BM82+BN58)</f>
        <v/>
      </c>
      <c r="BO82" s="33">
        <f>'Budget Figures Entry Form'!O32</f>
        <v>0</v>
      </c>
      <c r="BP82" s="33">
        <f>'Financial Results Entry Form'!BK7</f>
        <v>0</v>
      </c>
      <c r="BQ82" s="26" t="str">
        <f>IF(BP82=0,"",BO82-BP82)</f>
        <v/>
      </c>
      <c r="BR82" s="26" t="str">
        <f>IF(BP82=0,BR58,BQ82+BR58)</f>
        <v/>
      </c>
      <c r="BS82" s="30">
        <f>'Budget Figures Entry Form'!O54</f>
        <v>0</v>
      </c>
      <c r="BT82" s="31">
        <v>0</v>
      </c>
      <c r="BU82" s="31">
        <v>0</v>
      </c>
      <c r="BV82" s="31">
        <v>0</v>
      </c>
      <c r="BW82" s="25">
        <f>'Budget Figures Entry Form'!O76</f>
        <v>0</v>
      </c>
      <c r="BX82" s="33">
        <f>'Financial Results Entry Form'!BM7</f>
        <v>0</v>
      </c>
      <c r="BY82" s="26" t="str">
        <f>IF(BX82=0,"",BW82-BX82)</f>
        <v/>
      </c>
      <c r="BZ82" s="26">
        <f>IF(BX82=0,BZ58,BY82+BZ58)</f>
        <v>224215.67847216473</v>
      </c>
      <c r="CA82" s="25">
        <f>'Budget Figures Entry Form'!O98</f>
        <v>0</v>
      </c>
      <c r="CB82" s="33">
        <f>'Financial Results Entry Form'!BN7</f>
        <v>0</v>
      </c>
      <c r="CC82" s="26" t="str">
        <f>IF(CB82=0,"",CA82-CB82)</f>
        <v/>
      </c>
      <c r="CD82" s="32">
        <f>IF(CB82=0,CD58,CC82+CD58)</f>
        <v>109075.93960064165</v>
      </c>
      <c r="CE82" s="36">
        <f>'Budget Figures Entry Form'!O120</f>
        <v>0</v>
      </c>
      <c r="CF82" s="33">
        <f>'Financial Results Entry Form'!BO7</f>
        <v>0</v>
      </c>
      <c r="CG82" s="26" t="str">
        <f>IF(CF82=0,"",CF82-CE82)</f>
        <v/>
      </c>
      <c r="CH82" s="26">
        <f>IF(CF82=0,CH58,CG82+CH58)</f>
        <v>0</v>
      </c>
      <c r="CI82" s="25">
        <f>SUM(BK82,BO82,BW82,CA82,CE82)</f>
        <v>0</v>
      </c>
      <c r="CJ82" s="26" t="str">
        <f>IF(SUM(BL82,BP82,BX82,CB82,CF82)=0,"",SUM(BL82,BP82,BX82,CB82,CF82))</f>
        <v/>
      </c>
      <c r="CK82" s="26" t="str">
        <f>IF(ISERROR(CI82-CJ82),"",CI82-CJ82)</f>
        <v/>
      </c>
      <c r="CL82" s="32">
        <f t="shared" ref="CL82:CL97" si="68">SUM(CL58,CK82)</f>
        <v>333291.61807280639</v>
      </c>
      <c r="CM82" s="27"/>
    </row>
    <row r="83" spans="1:91" x14ac:dyDescent="0.2">
      <c r="A83" s="195" t="s">
        <v>5</v>
      </c>
      <c r="B83" s="158"/>
      <c r="C83" s="25">
        <f>'Budget Figures Entry Form'!G11</f>
        <v>0</v>
      </c>
      <c r="D83" s="26">
        <f>'Financial Results Entry Form'!T8</f>
        <v>0</v>
      </c>
      <c r="E83" s="26" t="str">
        <f>IF(D83=0,"",C83-D83)</f>
        <v/>
      </c>
      <c r="F83" s="26" t="str">
        <f>IF(D83=0,F59,E83+F59)</f>
        <v/>
      </c>
      <c r="G83" s="25">
        <f>'Budget Figures Entry Form'!G33</f>
        <v>0</v>
      </c>
      <c r="H83" s="26">
        <f>'Financial Results Entry Form'!U8</f>
        <v>0</v>
      </c>
      <c r="I83" s="26" t="str">
        <f>IF(H83=0,"",G83-H83)</f>
        <v/>
      </c>
      <c r="J83" s="26" t="str">
        <f>IF(H83=0,J59,I83+J59)</f>
        <v/>
      </c>
      <c r="K83" s="30">
        <f>'Budget Figures Entry Form'!G55</f>
        <v>0</v>
      </c>
      <c r="L83" s="31">
        <v>0</v>
      </c>
      <c r="M83" s="31">
        <v>0</v>
      </c>
      <c r="N83" s="31">
        <v>0</v>
      </c>
      <c r="O83" s="25">
        <f>'Budget Figures Entry Form'!G77</f>
        <v>0</v>
      </c>
      <c r="P83" s="26">
        <f>'Financial Results Entry Form'!W8</f>
        <v>0</v>
      </c>
      <c r="Q83" s="26" t="str">
        <f>IF(P83=0,"",O83-P83)</f>
        <v/>
      </c>
      <c r="R83" s="26">
        <f>IF(P83=0,R59,Q83+R59)</f>
        <v>223886.78152880061</v>
      </c>
      <c r="S83" s="25">
        <f>'Budget Figures Entry Form'!G99</f>
        <v>0</v>
      </c>
      <c r="T83" s="26">
        <f>'Financial Results Entry Form'!X8</f>
        <v>0</v>
      </c>
      <c r="U83" s="26" t="str">
        <f>IF(T83=0,"",S83-T83)</f>
        <v/>
      </c>
      <c r="V83" s="26">
        <f>IF(T83=0,V59,U83+V59)</f>
        <v>51091.715689233388</v>
      </c>
      <c r="W83" s="33">
        <f>'Budget Figures Entry Form'!G121</f>
        <v>0</v>
      </c>
      <c r="X83" s="33">
        <v>0</v>
      </c>
      <c r="Y83" s="33">
        <v>0</v>
      </c>
      <c r="Z83" s="33">
        <f>IF(X83=0,Z59,Y83+Z59)</f>
        <v>0</v>
      </c>
      <c r="AA83" s="25">
        <f>SUM(C83,G83,O83,S83,W83)</f>
        <v>0</v>
      </c>
      <c r="AB83" s="26" t="str">
        <f>IF(SUM(D83,H83,P83,T83,X83)=0,"",SUM(D83,H83,P83,T83,X83))</f>
        <v/>
      </c>
      <c r="AC83" s="26" t="str">
        <f>IF(ISERROR(AA83-AB83),"",AA83-AB83)</f>
        <v/>
      </c>
      <c r="AD83" s="32">
        <f t="shared" si="66"/>
        <v>274978.497218034</v>
      </c>
      <c r="AE83" s="54"/>
      <c r="AF83" s="185" t="s">
        <v>5</v>
      </c>
      <c r="AG83" s="25">
        <f>'Budget Figures Entry Form'!K11</f>
        <v>0</v>
      </c>
      <c r="AH83" s="33">
        <f>'Financial Results Entry Form'!AR8</f>
        <v>0</v>
      </c>
      <c r="AI83" s="26" t="str">
        <f>IF(AH83=0,"",AG83-AH83)</f>
        <v/>
      </c>
      <c r="AJ83" s="26" t="str">
        <f>IF(AH83=0,AJ59,AI83+AJ59)</f>
        <v/>
      </c>
      <c r="AK83" s="25">
        <f>'Budget Figures Entry Form'!K33</f>
        <v>0</v>
      </c>
      <c r="AL83" s="33">
        <f>'Financial Results Entry Form'!AS8</f>
        <v>0</v>
      </c>
      <c r="AM83" s="26" t="str">
        <f>IF(AL83=0,"",AK83-AL83)</f>
        <v/>
      </c>
      <c r="AN83" s="26" t="str">
        <f>IF(AL83=0,AN59,AM83+AN59)</f>
        <v/>
      </c>
      <c r="AO83" s="30">
        <f>'Budget Figures Entry Form'!K55</f>
        <v>0</v>
      </c>
      <c r="AP83" s="31">
        <v>0</v>
      </c>
      <c r="AQ83" s="31">
        <v>0</v>
      </c>
      <c r="AR83" s="31">
        <v>0</v>
      </c>
      <c r="AS83" s="25">
        <f>'Budget Figures Entry Form'!K77</f>
        <v>0</v>
      </c>
      <c r="AT83" s="33">
        <f>'Financial Results Entry Form'!AU8</f>
        <v>0</v>
      </c>
      <c r="AU83" s="26" t="str">
        <f>IF(AT83=0,"",AS83-AT83)</f>
        <v/>
      </c>
      <c r="AV83" s="26">
        <f>IF(AT83=0,AV59,AU83+AV59)</f>
        <v>223886.78152880061</v>
      </c>
      <c r="AW83" s="50">
        <f>'Budget Figures Entry Form'!K99</f>
        <v>0</v>
      </c>
      <c r="AX83" s="33">
        <f>'Financial Results Entry Form'!AV8</f>
        <v>0</v>
      </c>
      <c r="AY83" s="26" t="str">
        <f>IF(AX83=0,"",AW83-AX83)</f>
        <v/>
      </c>
      <c r="AZ83" s="32">
        <f>IF(AX83=0,AZ59,AY83+AZ59)</f>
        <v>51091.715689233388</v>
      </c>
      <c r="BA83" s="33">
        <f>'Budget Figures Entry Form'!K121</f>
        <v>0</v>
      </c>
      <c r="BB83" s="33">
        <v>0</v>
      </c>
      <c r="BC83" s="33">
        <v>0</v>
      </c>
      <c r="BD83" s="33">
        <f>IF(BB83=0,BD59,BC83+BD59)</f>
        <v>0</v>
      </c>
      <c r="BE83" s="25">
        <f>SUM(AG83,AK83,AS83,AW83,BA83)</f>
        <v>0</v>
      </c>
      <c r="BF83" s="26" t="str">
        <f>IF(SUM(AH83,AL83,AT83,AX83,BB83)=0,"",SUM(AH83,AL83,AT83,AX83,BB83))</f>
        <v/>
      </c>
      <c r="BG83" s="26" t="str">
        <f>IF(ISERROR(BE83-BF83),"",BE83-BF83)</f>
        <v/>
      </c>
      <c r="BH83" s="32">
        <f t="shared" si="67"/>
        <v>274978.497218034</v>
      </c>
      <c r="BI83" s="25"/>
      <c r="BJ83" s="185" t="s">
        <v>5</v>
      </c>
      <c r="BK83" s="25">
        <f>'Budget Figures Entry Form'!O11</f>
        <v>0</v>
      </c>
      <c r="BL83" s="33">
        <f>'Financial Results Entry Form'!BJ8</f>
        <v>0</v>
      </c>
      <c r="BM83" s="26" t="str">
        <f>IF(BL83=0,"",BK83-BL83)</f>
        <v/>
      </c>
      <c r="BN83" s="32" t="str">
        <f>IF(BL83=0,BN59,BM83+BN59)</f>
        <v/>
      </c>
      <c r="BO83" s="33">
        <f>'Budget Figures Entry Form'!O33</f>
        <v>0</v>
      </c>
      <c r="BP83" s="33">
        <f>'Financial Results Entry Form'!BK8</f>
        <v>0</v>
      </c>
      <c r="BQ83" s="26" t="str">
        <f>IF(BP83=0,"",BO83-BP83)</f>
        <v/>
      </c>
      <c r="BR83" s="26" t="str">
        <f>IF(BP83=0,BR59,BQ83+BR59)</f>
        <v/>
      </c>
      <c r="BS83" s="30">
        <f>'Budget Figures Entry Form'!O55</f>
        <v>0</v>
      </c>
      <c r="BT83" s="31">
        <v>0</v>
      </c>
      <c r="BU83" s="31">
        <v>0</v>
      </c>
      <c r="BV83" s="31">
        <v>0</v>
      </c>
      <c r="BW83" s="25">
        <f>'Budget Figures Entry Form'!O77</f>
        <v>0</v>
      </c>
      <c r="BX83" s="33">
        <f>'Financial Results Entry Form'!BM8</f>
        <v>0</v>
      </c>
      <c r="BY83" s="26" t="str">
        <f>IF(BX83=0,"",BW83-BX83)</f>
        <v/>
      </c>
      <c r="BZ83" s="26">
        <f>IF(BX83=0,BZ59,BY83+BZ59)</f>
        <v>223886.78152880061</v>
      </c>
      <c r="CA83" s="25">
        <f>'Budget Figures Entry Form'!O99</f>
        <v>0</v>
      </c>
      <c r="CB83" s="33">
        <f>'Financial Results Entry Form'!BN8</f>
        <v>0</v>
      </c>
      <c r="CC83" s="26" t="str">
        <f>IF(CB83=0,"",CA83-CB83)</f>
        <v/>
      </c>
      <c r="CD83" s="32">
        <f>IF(CB83=0,CD59,CC83+CD59)</f>
        <v>51091.715689233388</v>
      </c>
      <c r="CE83" s="33">
        <f>'Budget Figures Entry Form'!O121</f>
        <v>0</v>
      </c>
      <c r="CF83" s="33">
        <v>0</v>
      </c>
      <c r="CG83" s="33">
        <v>0</v>
      </c>
      <c r="CH83" s="33">
        <f>IF(CF83=0,CH59,CG83+CH59)</f>
        <v>0</v>
      </c>
      <c r="CI83" s="25">
        <f>SUM(BK83,BO83,BW83,CA83,CE83)</f>
        <v>0</v>
      </c>
      <c r="CJ83" s="26" t="str">
        <f>IF(SUM(BL83,BP83,BX83,CB83,CF83)=0,"",SUM(BL83,BP83,BX83,CB83,CF83))</f>
        <v/>
      </c>
      <c r="CK83" s="26" t="str">
        <f>IF(ISERROR(CI83-CJ83),"",CI83-CJ83)</f>
        <v/>
      </c>
      <c r="CL83" s="32">
        <f t="shared" si="68"/>
        <v>274978.497218034</v>
      </c>
      <c r="CM83" s="27"/>
    </row>
    <row r="84" spans="1:91" x14ac:dyDescent="0.2">
      <c r="A84" s="206" t="s">
        <v>35</v>
      </c>
      <c r="B84" s="172"/>
      <c r="C84" s="25">
        <f>'Budget Figures Entry Form'!G12</f>
        <v>0</v>
      </c>
      <c r="D84" s="26">
        <f>'Financial Results Entry Form'!T9</f>
        <v>0</v>
      </c>
      <c r="E84" s="26" t="str">
        <f>IF(D84=0,"",C84-D84)</f>
        <v/>
      </c>
      <c r="F84" s="26" t="str">
        <f>IF(D84=0,F60,E84+F60)</f>
        <v/>
      </c>
      <c r="G84" s="25">
        <f>'Budget Figures Entry Form'!G34</f>
        <v>0</v>
      </c>
      <c r="H84" s="26">
        <f>'Financial Results Entry Form'!U9</f>
        <v>0</v>
      </c>
      <c r="I84" s="26" t="str">
        <f>IF(H84=0,"",G84-H84)</f>
        <v/>
      </c>
      <c r="J84" s="26" t="str">
        <f>IF(H84=0,J60,I84+J60)</f>
        <v/>
      </c>
      <c r="K84" s="30">
        <f>'Budget Figures Entry Form'!G56</f>
        <v>0</v>
      </c>
      <c r="L84" s="31">
        <v>0</v>
      </c>
      <c r="M84" s="31">
        <v>0</v>
      </c>
      <c r="N84" s="31">
        <v>0</v>
      </c>
      <c r="O84" s="25">
        <f>'Budget Figures Entry Form'!G78</f>
        <v>0</v>
      </c>
      <c r="P84" s="26">
        <f>'Financial Results Entry Form'!W9</f>
        <v>0</v>
      </c>
      <c r="Q84" s="26" t="str">
        <f>IF(P84=0,"",O84-P84)</f>
        <v/>
      </c>
      <c r="R84" s="26">
        <f>IF(P84=0,R60,Q84+R60)</f>
        <v>67560.50957760305</v>
      </c>
      <c r="S84" s="25">
        <f>'Budget Figures Entry Form'!G100</f>
        <v>0</v>
      </c>
      <c r="T84" s="26">
        <f>'Financial Results Entry Form'!X9</f>
        <v>0</v>
      </c>
      <c r="U84" s="26" t="str">
        <f>IF(T84=0,"",S84-T84)</f>
        <v/>
      </c>
      <c r="V84" s="26">
        <f>IF(T84=0,V60,U84+V60)</f>
        <v>23042.464781257997</v>
      </c>
      <c r="W84" s="33">
        <f>'Budget Figures Entry Form'!G122</f>
        <v>0</v>
      </c>
      <c r="X84" s="33">
        <v>0</v>
      </c>
      <c r="Y84" s="33">
        <v>0</v>
      </c>
      <c r="Z84" s="33">
        <f>IF(X84=0,Z60,Y84+Z60)</f>
        <v>0</v>
      </c>
      <c r="AA84" s="25">
        <f>SUM(C84,G84,O84,S84,W84)</f>
        <v>0</v>
      </c>
      <c r="AB84" s="26" t="str">
        <f>IF(SUM(D84,H84,P84,T84,X84)=0,"",SUM(D84,H84,P84,T84,X84))</f>
        <v/>
      </c>
      <c r="AC84" s="26" t="str">
        <f>IF(ISERROR(AA84-AB84),"",AA84-AB84)</f>
        <v/>
      </c>
      <c r="AD84" s="32">
        <f t="shared" si="66"/>
        <v>90602.974358861044</v>
      </c>
      <c r="AE84" s="54"/>
      <c r="AF84" s="189" t="s">
        <v>35</v>
      </c>
      <c r="AG84" s="25">
        <f>'Budget Figures Entry Form'!K12</f>
        <v>0</v>
      </c>
      <c r="AH84" s="33">
        <f>'Financial Results Entry Form'!AR9</f>
        <v>0</v>
      </c>
      <c r="AI84" s="26" t="str">
        <f>IF(AH84=0,"",AG84-AH84)</f>
        <v/>
      </c>
      <c r="AJ84" s="26" t="str">
        <f>IF(AH84=0,AJ60,AI84+AJ60)</f>
        <v/>
      </c>
      <c r="AK84" s="25">
        <f>'Budget Figures Entry Form'!K34</f>
        <v>0</v>
      </c>
      <c r="AL84" s="33">
        <f>'Financial Results Entry Form'!AS9</f>
        <v>0</v>
      </c>
      <c r="AM84" s="26" t="str">
        <f>IF(AL84=0,"",AK84-AL84)</f>
        <v/>
      </c>
      <c r="AN84" s="26" t="str">
        <f>IF(AL84=0,AN60,AM84+AN60)</f>
        <v/>
      </c>
      <c r="AO84" s="30">
        <f>'Budget Figures Entry Form'!K56</f>
        <v>0</v>
      </c>
      <c r="AP84" s="31">
        <v>0</v>
      </c>
      <c r="AQ84" s="31">
        <v>0</v>
      </c>
      <c r="AR84" s="31">
        <v>0</v>
      </c>
      <c r="AS84" s="25">
        <f>'Budget Figures Entry Form'!K78</f>
        <v>0</v>
      </c>
      <c r="AT84" s="33">
        <f>'Financial Results Entry Form'!AU9</f>
        <v>0</v>
      </c>
      <c r="AU84" s="26" t="str">
        <f>IF(AT84=0,"",AS84-AT84)</f>
        <v/>
      </c>
      <c r="AV84" s="26">
        <f>IF(AT84=0,AV60,AU84+AV60)</f>
        <v>67560.50957760305</v>
      </c>
      <c r="AW84" s="50">
        <f>'Budget Figures Entry Form'!K100</f>
        <v>0</v>
      </c>
      <c r="AX84" s="33">
        <f>'Financial Results Entry Form'!AV9</f>
        <v>0</v>
      </c>
      <c r="AY84" s="26" t="str">
        <f>IF(AX84=0,"",AW84-AX84)</f>
        <v/>
      </c>
      <c r="AZ84" s="32">
        <f>IF(AX84=0,AZ60,AY84+AZ60)</f>
        <v>23042.464781257997</v>
      </c>
      <c r="BA84" s="33">
        <f>'Budget Figures Entry Form'!K122</f>
        <v>0</v>
      </c>
      <c r="BB84" s="33">
        <v>0</v>
      </c>
      <c r="BC84" s="33">
        <v>0</v>
      </c>
      <c r="BD84" s="33">
        <f>IF(BB84=0,BD60,BC84+BD60)</f>
        <v>0</v>
      </c>
      <c r="BE84" s="25">
        <f>SUM(AG84,AK84,AS84,AW84,BA84)</f>
        <v>0</v>
      </c>
      <c r="BF84" s="26" t="str">
        <f>IF(SUM(AH84,AL84,AT84,AX84,BB84)=0,"",SUM(AH84,AL84,AT84,AX84,BB84))</f>
        <v/>
      </c>
      <c r="BG84" s="140" t="str">
        <f>IF(ISERROR(BE84-BF84),"",BE84-BF84)</f>
        <v/>
      </c>
      <c r="BH84" s="52">
        <f t="shared" si="67"/>
        <v>90602.974358861044</v>
      </c>
      <c r="BI84" s="25"/>
      <c r="BJ84" s="189" t="s">
        <v>35</v>
      </c>
      <c r="BK84" s="25">
        <f>'Budget Figures Entry Form'!O12</f>
        <v>0</v>
      </c>
      <c r="BL84" s="33">
        <f>'Financial Results Entry Form'!BJ9</f>
        <v>0</v>
      </c>
      <c r="BM84" s="26" t="str">
        <f>IF(BL84=0,"",BK84-BL84)</f>
        <v/>
      </c>
      <c r="BN84" s="32" t="str">
        <f>IF(BL84=0,BN60,BM84+BN60)</f>
        <v/>
      </c>
      <c r="BO84" s="33">
        <f>'Budget Figures Entry Form'!O34</f>
        <v>0</v>
      </c>
      <c r="BP84" s="33">
        <f>'Financial Results Entry Form'!BK9</f>
        <v>0</v>
      </c>
      <c r="BQ84" s="26" t="str">
        <f>IF(BP84=0,"",BO84-BP84)</f>
        <v/>
      </c>
      <c r="BR84" s="26" t="str">
        <f>IF(BP84=0,BR60,BQ84+BR60)</f>
        <v/>
      </c>
      <c r="BS84" s="30">
        <f>'Budget Figures Entry Form'!O56</f>
        <v>0</v>
      </c>
      <c r="BT84" s="31">
        <v>0</v>
      </c>
      <c r="BU84" s="31">
        <v>0</v>
      </c>
      <c r="BV84" s="31">
        <v>0</v>
      </c>
      <c r="BW84" s="25">
        <f>'Budget Figures Entry Form'!O78</f>
        <v>0</v>
      </c>
      <c r="BX84" s="33">
        <f>'Financial Results Entry Form'!BM9</f>
        <v>0</v>
      </c>
      <c r="BY84" s="26" t="str">
        <f>IF(BX84=0,"",BW84-BX84)</f>
        <v/>
      </c>
      <c r="BZ84" s="26">
        <f>IF(BX84=0,BZ60,BY84+BZ60)</f>
        <v>67560.50957760305</v>
      </c>
      <c r="CA84" s="25">
        <f>'Budget Figures Entry Form'!O100</f>
        <v>0</v>
      </c>
      <c r="CB84" s="33">
        <f>'Financial Results Entry Form'!BN9</f>
        <v>0</v>
      </c>
      <c r="CC84" s="26" t="str">
        <f>IF(CB84=0,"",CA84-CB84)</f>
        <v/>
      </c>
      <c r="CD84" s="32">
        <f>IF(CB84=0,CD60,CC84+CD60)</f>
        <v>23042.464781257997</v>
      </c>
      <c r="CE84" s="33">
        <f>'Budget Figures Entry Form'!O122</f>
        <v>0</v>
      </c>
      <c r="CF84" s="33">
        <v>0</v>
      </c>
      <c r="CG84" s="33">
        <v>0</v>
      </c>
      <c r="CH84" s="33">
        <f>IF(CF84=0,CH60,CG84+CH60)</f>
        <v>0</v>
      </c>
      <c r="CI84" s="25">
        <f>SUM(BK84,BO84,BW84,CA84,CE84)</f>
        <v>0</v>
      </c>
      <c r="CJ84" s="26" t="str">
        <f>IF(SUM(BL84,BP84,BX84,CB84,CF84)=0,"",SUM(BL84,BP84,BX84,CB84,CF84))</f>
        <v/>
      </c>
      <c r="CK84" s="26" t="str">
        <f>IF(ISERROR(CI84-CJ84),"",CI84-CJ84)</f>
        <v/>
      </c>
      <c r="CL84" s="32">
        <f t="shared" si="68"/>
        <v>90602.974358861044</v>
      </c>
      <c r="CM84" s="27"/>
    </row>
    <row r="85" spans="1:91" x14ac:dyDescent="0.2">
      <c r="A85" s="207" t="s">
        <v>36</v>
      </c>
      <c r="B85" s="175"/>
      <c r="C85" s="83">
        <f>'Budget Figures Entry Form'!G13</f>
        <v>0</v>
      </c>
      <c r="D85" s="84" t="str">
        <f>IF(SUM(D82:D84)=0,"",SUM(D82:D84))</f>
        <v/>
      </c>
      <c r="E85" s="84" t="str">
        <f t="shared" ref="E85:J85" si="69">IF(SUM(E82:E84)=0,"",SUM(E82:E84))</f>
        <v/>
      </c>
      <c r="F85" s="84" t="str">
        <f t="shared" si="69"/>
        <v/>
      </c>
      <c r="G85" s="83">
        <f>'Budget Figures Entry Form'!G35</f>
        <v>0</v>
      </c>
      <c r="H85" s="84" t="str">
        <f t="shared" si="69"/>
        <v/>
      </c>
      <c r="I85" s="84" t="str">
        <f t="shared" si="69"/>
        <v/>
      </c>
      <c r="J85" s="84" t="str">
        <f t="shared" si="69"/>
        <v/>
      </c>
      <c r="K85" s="85">
        <f>'Budget Figures Entry Form'!G57</f>
        <v>0</v>
      </c>
      <c r="L85" s="86">
        <v>0</v>
      </c>
      <c r="M85" s="86">
        <v>0</v>
      </c>
      <c r="N85" s="86">
        <v>0</v>
      </c>
      <c r="O85" s="87">
        <f>'Budget Figures Entry Form'!G79</f>
        <v>0</v>
      </c>
      <c r="P85" s="88" t="str">
        <f>IF(SUM(P82:P84)=0,"",SUM(P82:P84))</f>
        <v/>
      </c>
      <c r="Q85" s="88" t="str">
        <f>IF(ISERROR(O85-P85),"",O85-P85)</f>
        <v/>
      </c>
      <c r="R85" s="88">
        <f>IF(SUM(R82:R84)=0,"",SUM(R82:R84))</f>
        <v>515662.96957856836</v>
      </c>
      <c r="S85" s="87">
        <f>'Budget Figures Entry Form'!G101</f>
        <v>0</v>
      </c>
      <c r="T85" s="88" t="str">
        <f>IF(SUM(T82:T84)=0,"",SUM(T82:T84))</f>
        <v/>
      </c>
      <c r="U85" s="88" t="str">
        <f>IF(ISERROR(S85-T85),"",S85-T85)</f>
        <v/>
      </c>
      <c r="V85" s="88">
        <f t="shared" ref="V85:AB85" si="70">IF(SUM(V82:V84)=0,"",SUM(V82:V84))</f>
        <v>183210.12007113305</v>
      </c>
      <c r="W85" s="87">
        <f>'Budget Figures Entry Form'!G123</f>
        <v>0</v>
      </c>
      <c r="X85" s="88" t="str">
        <f t="shared" si="70"/>
        <v/>
      </c>
      <c r="Y85" s="88" t="str">
        <f t="shared" si="70"/>
        <v/>
      </c>
      <c r="Z85" s="88" t="str">
        <f t="shared" si="70"/>
        <v/>
      </c>
      <c r="AA85" s="83" t="str">
        <f t="shared" si="70"/>
        <v/>
      </c>
      <c r="AB85" s="84" t="str">
        <f t="shared" si="70"/>
        <v/>
      </c>
      <c r="AC85" s="84" t="str">
        <f>IF(ISERROR(AA85-AB85),"",AA85-AB85)</f>
        <v/>
      </c>
      <c r="AD85" s="155" t="e">
        <f t="shared" si="66"/>
        <v>#VALUE!</v>
      </c>
      <c r="AE85" s="54"/>
      <c r="AF85" s="186" t="s">
        <v>36</v>
      </c>
      <c r="AG85" s="83">
        <f>'Budget Figures Entry Form'!K13</f>
        <v>0</v>
      </c>
      <c r="AH85" s="84" t="str">
        <f t="shared" ref="AH85:AN85" si="71">IF(SUM(AH82:AH84)=0,"",SUM(AH82:AH84))</f>
        <v/>
      </c>
      <c r="AI85" s="84" t="str">
        <f t="shared" si="71"/>
        <v/>
      </c>
      <c r="AJ85" s="84" t="str">
        <f t="shared" si="71"/>
        <v/>
      </c>
      <c r="AK85" s="83">
        <f>'Budget Figures Entry Form'!K35</f>
        <v>0</v>
      </c>
      <c r="AL85" s="84" t="str">
        <f>IF(SUM(AL82:AL84)=0,"",SUM(AL82:AL84))</f>
        <v/>
      </c>
      <c r="AM85" s="84" t="str">
        <f t="shared" si="71"/>
        <v/>
      </c>
      <c r="AN85" s="84" t="str">
        <f t="shared" si="71"/>
        <v/>
      </c>
      <c r="AO85" s="85">
        <f>'Budget Figures Entry Form'!K57</f>
        <v>0</v>
      </c>
      <c r="AP85" s="86">
        <v>0</v>
      </c>
      <c r="AQ85" s="86">
        <v>0</v>
      </c>
      <c r="AR85" s="86">
        <v>0</v>
      </c>
      <c r="AS85" s="87">
        <f>'Budget Figures Entry Form'!K79</f>
        <v>0</v>
      </c>
      <c r="AT85" s="84" t="str">
        <f>IF(SUM(AT82:AT84)=0,"",SUM(AT82:AT84))</f>
        <v/>
      </c>
      <c r="AU85" s="88" t="str">
        <f>IF(ISERROR(AS85-AT85),"",AS85-AT85)</f>
        <v/>
      </c>
      <c r="AV85" s="88">
        <f>IF(SUM(AV82:AV84)=0,"",SUM(AV82:AV84))</f>
        <v>515662.96957856836</v>
      </c>
      <c r="AW85" s="83">
        <f>'Budget Figures Entry Form'!K101</f>
        <v>0</v>
      </c>
      <c r="AX85" s="84" t="str">
        <f>IF(SUM(AX82:AX84)=0,"",SUM(AX82:AX84))</f>
        <v/>
      </c>
      <c r="AY85" s="88" t="str">
        <f>IF(ISERROR(AW85-AX85),"",AW85-AX85)</f>
        <v/>
      </c>
      <c r="AZ85" s="89">
        <f t="shared" ref="AZ85:BF85" si="72">IF(SUM(AZ82:AZ84)=0,"",SUM(AZ82:AZ84))</f>
        <v>183210.12007113305</v>
      </c>
      <c r="BA85" s="88">
        <f>'Budget Figures Entry Form'!K123</f>
        <v>0</v>
      </c>
      <c r="BB85" s="84" t="str">
        <f t="shared" si="72"/>
        <v/>
      </c>
      <c r="BC85" s="88" t="str">
        <f t="shared" si="72"/>
        <v/>
      </c>
      <c r="BD85" s="88" t="str">
        <f t="shared" si="72"/>
        <v/>
      </c>
      <c r="BE85" s="87" t="str">
        <f t="shared" si="72"/>
        <v/>
      </c>
      <c r="BF85" s="88" t="str">
        <f t="shared" si="72"/>
        <v/>
      </c>
      <c r="BG85" s="139" t="str">
        <f>IF(ISERROR(BE85-BF85),"",BE85-BF85)</f>
        <v/>
      </c>
      <c r="BH85" s="235" t="e">
        <f t="shared" si="67"/>
        <v>#VALUE!</v>
      </c>
      <c r="BI85" s="25"/>
      <c r="BJ85" s="186" t="s">
        <v>36</v>
      </c>
      <c r="BK85" s="83">
        <f>'Budget Figures Entry Form'!O13</f>
        <v>0</v>
      </c>
      <c r="BL85" s="84" t="str">
        <f t="shared" ref="BL85:BR85" si="73">IF(SUM(BL82:BL84)=0,"",SUM(BL82:BL84))</f>
        <v/>
      </c>
      <c r="BM85" s="84" t="str">
        <f t="shared" si="73"/>
        <v/>
      </c>
      <c r="BN85" s="155" t="str">
        <f t="shared" si="73"/>
        <v/>
      </c>
      <c r="BO85" s="84">
        <f>'Budget Figures Entry Form'!O35</f>
        <v>0</v>
      </c>
      <c r="BP85" s="84" t="str">
        <f>IF(SUM(BP82:BP84)=0,"",SUM(BP82:BP84))</f>
        <v/>
      </c>
      <c r="BQ85" s="84" t="str">
        <f t="shared" si="73"/>
        <v/>
      </c>
      <c r="BR85" s="84" t="str">
        <f t="shared" si="73"/>
        <v/>
      </c>
      <c r="BS85" s="85">
        <f>'Budget Figures Entry Form'!O57</f>
        <v>0</v>
      </c>
      <c r="BT85" s="86">
        <v>0</v>
      </c>
      <c r="BU85" s="86">
        <v>0</v>
      </c>
      <c r="BV85" s="86">
        <v>0</v>
      </c>
      <c r="BW85" s="87">
        <f>'Budget Figures Entry Form'!O79</f>
        <v>0</v>
      </c>
      <c r="BX85" s="88" t="str">
        <f>IF(SUM(BX82:BX84)=0,"",SUM(BX82:BX84))</f>
        <v/>
      </c>
      <c r="BY85" s="88" t="str">
        <f>IF(ISERROR(BW85-BX85),"",BW85-BX85)</f>
        <v/>
      </c>
      <c r="BZ85" s="88">
        <f>IF(SUM(BZ82:BZ84)=0,"",SUM(BZ82:BZ84))</f>
        <v>515662.96957856836</v>
      </c>
      <c r="CA85" s="87">
        <f>'Budget Figures Entry Form'!O101</f>
        <v>0</v>
      </c>
      <c r="CB85" s="88" t="str">
        <f>IF(SUM(CB82:CB84)=0,"",SUM(CB82:CB84))</f>
        <v/>
      </c>
      <c r="CC85" s="88" t="str">
        <f>IF(ISERROR(CA85-CB85),"",CA85-CB85)</f>
        <v/>
      </c>
      <c r="CD85" s="89">
        <f t="shared" ref="CD85:CJ85" si="74">IF(SUM(CD82:CD84)=0,"",SUM(CD82:CD84))</f>
        <v>183210.12007113305</v>
      </c>
      <c r="CE85" s="88">
        <f>'Budget Figures Entry Form'!O123</f>
        <v>0</v>
      </c>
      <c r="CF85" s="88" t="str">
        <f t="shared" si="74"/>
        <v/>
      </c>
      <c r="CG85" s="88" t="str">
        <f t="shared" si="74"/>
        <v/>
      </c>
      <c r="CH85" s="88" t="str">
        <f t="shared" si="74"/>
        <v/>
      </c>
      <c r="CI85" s="87" t="str">
        <f t="shared" si="74"/>
        <v/>
      </c>
      <c r="CJ85" s="88" t="str">
        <f t="shared" si="74"/>
        <v/>
      </c>
      <c r="CK85" s="88" t="str">
        <f>IF(ISERROR(CI85-CJ85),"",CI85-CJ85)</f>
        <v/>
      </c>
      <c r="CL85" s="89" t="e">
        <f t="shared" si="68"/>
        <v>#VALUE!</v>
      </c>
      <c r="CM85" s="27"/>
    </row>
    <row r="86" spans="1:91" x14ac:dyDescent="0.2">
      <c r="A86" s="207"/>
      <c r="B86" s="175"/>
      <c r="C86" s="37"/>
      <c r="D86" s="38"/>
      <c r="E86" s="38"/>
      <c r="F86" s="38"/>
      <c r="G86" s="37"/>
      <c r="H86" s="38"/>
      <c r="I86" s="38"/>
      <c r="J86" s="38"/>
      <c r="K86" s="90">
        <f>'Budget Figures Entry Form'!G58</f>
        <v>0</v>
      </c>
      <c r="L86" s="91"/>
      <c r="M86" s="91"/>
      <c r="N86" s="91"/>
      <c r="O86" s="77">
        <f>'Budget Figures Entry Form'!G80</f>
        <v>0</v>
      </c>
      <c r="P86" s="78"/>
      <c r="Q86" s="78"/>
      <c r="R86" s="78"/>
      <c r="S86" s="77"/>
      <c r="T86" s="78"/>
      <c r="U86" s="78"/>
      <c r="V86" s="78"/>
      <c r="W86" s="200"/>
      <c r="X86" s="78"/>
      <c r="Y86" s="78"/>
      <c r="Z86" s="78"/>
      <c r="AA86" s="37"/>
      <c r="AB86" s="38"/>
      <c r="AC86" s="38"/>
      <c r="AD86" s="39"/>
      <c r="AE86" s="54"/>
      <c r="AF86" s="186"/>
      <c r="AG86" s="283"/>
      <c r="AH86" s="38"/>
      <c r="AI86" s="38"/>
      <c r="AJ86" s="38"/>
      <c r="AK86" s="37"/>
      <c r="AL86" s="38"/>
      <c r="AM86" s="38"/>
      <c r="AN86" s="38"/>
      <c r="AO86" s="90"/>
      <c r="AP86" s="91"/>
      <c r="AQ86" s="91"/>
      <c r="AR86" s="91"/>
      <c r="AS86" s="77"/>
      <c r="AT86" s="38"/>
      <c r="AU86" s="78"/>
      <c r="AV86" s="78"/>
      <c r="AW86" s="283"/>
      <c r="AX86" s="38"/>
      <c r="AY86" s="78"/>
      <c r="AZ86" s="76"/>
      <c r="BA86" s="78"/>
      <c r="BB86" s="38"/>
      <c r="BC86" s="78"/>
      <c r="BD86" s="78"/>
      <c r="BE86" s="77"/>
      <c r="BF86" s="78"/>
      <c r="BG86" s="78"/>
      <c r="BH86" s="76">
        <f t="shared" si="67"/>
        <v>0</v>
      </c>
      <c r="BI86" s="25"/>
      <c r="BJ86" s="186"/>
      <c r="BK86" s="37"/>
      <c r="BL86" s="33"/>
      <c r="BM86" s="38"/>
      <c r="BN86" s="39"/>
      <c r="BO86" s="33"/>
      <c r="BP86" s="33"/>
      <c r="BQ86" s="38"/>
      <c r="BR86" s="38"/>
      <c r="BS86" s="90"/>
      <c r="BT86" s="91"/>
      <c r="BU86" s="91"/>
      <c r="BV86" s="91"/>
      <c r="BW86" s="77"/>
      <c r="BX86" s="38"/>
      <c r="BY86" s="78"/>
      <c r="BZ86" s="38"/>
      <c r="CA86" s="77"/>
      <c r="CB86" s="38"/>
      <c r="CC86" s="78"/>
      <c r="CD86" s="39"/>
      <c r="CE86" s="78"/>
      <c r="CF86" s="78"/>
      <c r="CG86" s="78"/>
      <c r="CH86" s="78"/>
      <c r="CI86" s="77"/>
      <c r="CJ86" s="78"/>
      <c r="CK86" s="78"/>
      <c r="CL86" s="76">
        <f t="shared" si="68"/>
        <v>0</v>
      </c>
      <c r="CM86" s="27"/>
    </row>
    <row r="87" spans="1:91" x14ac:dyDescent="0.2">
      <c r="A87" s="195" t="s">
        <v>37</v>
      </c>
      <c r="B87" s="158"/>
      <c r="C87" s="77">
        <f>'Budget Figures Entry Form'!G15</f>
        <v>0</v>
      </c>
      <c r="D87" s="78" t="str">
        <f>IF(ISERROR(D80-D85),"",D80-D85)</f>
        <v/>
      </c>
      <c r="E87" s="78" t="str">
        <f>IF(ISERROR(D87-C87),"",D87-C87)</f>
        <v/>
      </c>
      <c r="F87" s="78">
        <f>IF(ISERROR(E87+F63),F63,E87+F63)</f>
        <v>0</v>
      </c>
      <c r="G87" s="77">
        <f>'Budget Figures Entry Form'!G37</f>
        <v>0</v>
      </c>
      <c r="H87" s="78" t="str">
        <f>IF(ISERROR(H80-H85),"",H80-H85)</f>
        <v/>
      </c>
      <c r="I87" s="78" t="str">
        <f>IF(ISERROR(H87-G87),"",H87-G87)</f>
        <v/>
      </c>
      <c r="J87" s="78" t="e">
        <f>IF(ISERROR(I87+J63),J63,I87+J63)</f>
        <v>#VALUE!</v>
      </c>
      <c r="K87" s="90">
        <f>'Budget Figures Entry Form'!G59</f>
        <v>0</v>
      </c>
      <c r="L87" s="91">
        <v>0</v>
      </c>
      <c r="M87" s="91">
        <v>0</v>
      </c>
      <c r="N87" s="91">
        <v>0</v>
      </c>
      <c r="O87" s="77">
        <f>'Budget Figures Entry Form'!G81</f>
        <v>0</v>
      </c>
      <c r="P87" s="78" t="str">
        <f>IF(ISERROR(P80-P85),"",P80-P85)</f>
        <v/>
      </c>
      <c r="Q87" s="117" t="e">
        <f>IF(P87-O87=0,"",P87-O87)</f>
        <v>#VALUE!</v>
      </c>
      <c r="R87" s="78" t="e">
        <f>IF(ISERROR(Q87+R63),R63,Q87+R63)</f>
        <v>#VALUE!</v>
      </c>
      <c r="S87" s="77">
        <f>'Budget Figures Entry Form'!G103</f>
        <v>0</v>
      </c>
      <c r="T87" s="78" t="str">
        <f>IF(ISERROR(T80-T85),"",T80-T85)</f>
        <v/>
      </c>
      <c r="U87" s="78" t="str">
        <f>IF(ISERROR(T87-S87),"",T87-S87)</f>
        <v/>
      </c>
      <c r="V87" s="78" t="e">
        <f>IF(ISERROR(U87+V63),V63,U87+V63)</f>
        <v>#VALUE!</v>
      </c>
      <c r="W87" s="200">
        <f>'Budget Figures Entry Form'!G125</f>
        <v>0</v>
      </c>
      <c r="X87" s="92">
        <v>0</v>
      </c>
      <c r="Y87" s="92">
        <v>0</v>
      </c>
      <c r="Z87" s="92" t="str">
        <f>IF(ISERROR(Y87+Z63),Z63,Y87+Z63)</f>
        <v/>
      </c>
      <c r="AA87" s="77" t="str">
        <f>IF(ISERROR(AA80-AA85),"",AA80-AA85)</f>
        <v/>
      </c>
      <c r="AB87" s="78" t="str">
        <f>IF(ISERROR(AB80-AB85),"",AB80-AB85)</f>
        <v/>
      </c>
      <c r="AC87" s="38" t="str">
        <f>IF(ISERROR(AB87-AA87),"",AB87-AA87)</f>
        <v/>
      </c>
      <c r="AD87" s="76" t="e">
        <f t="shared" si="66"/>
        <v>#VALUE!</v>
      </c>
      <c r="AE87" s="54"/>
      <c r="AF87" s="185" t="s">
        <v>37</v>
      </c>
      <c r="AG87" s="200">
        <f>'Budget Figures Entry Form'!K15</f>
        <v>0</v>
      </c>
      <c r="AH87" s="78" t="str">
        <f>IF(ISERROR(AH80-AH85),"",AH80-AH85)</f>
        <v/>
      </c>
      <c r="AI87" s="78" t="str">
        <f>IF(ISERROR(AH87-AG87),"",AH87-AG87)</f>
        <v/>
      </c>
      <c r="AJ87" s="78">
        <f>IF(ISERROR(AI87+AJ63),AJ63,AI87+AJ63)</f>
        <v>0</v>
      </c>
      <c r="AK87" s="77">
        <f>'Budget Figures Entry Form'!K37</f>
        <v>0</v>
      </c>
      <c r="AL87" s="78" t="str">
        <f>IF(ISERROR(AL80-AL85),"",AL80-AL85)</f>
        <v/>
      </c>
      <c r="AM87" s="78" t="str">
        <f>IF(ISERROR(AL87-AK87),"",AL87-AK87)</f>
        <v/>
      </c>
      <c r="AN87" s="78" t="e">
        <f>IF(ISERROR(AM87+AN63),AN63,AM87+AN63)</f>
        <v>#VALUE!</v>
      </c>
      <c r="AO87" s="90">
        <f>'Budget Figures Entry Form'!K59</f>
        <v>0</v>
      </c>
      <c r="AP87" s="91">
        <v>0</v>
      </c>
      <c r="AQ87" s="91">
        <v>0</v>
      </c>
      <c r="AR87" s="91">
        <v>0</v>
      </c>
      <c r="AS87" s="77">
        <f>'Budget Figures Entry Form'!K81</f>
        <v>0</v>
      </c>
      <c r="AT87" s="78" t="str">
        <f>IF(ISERROR(AT80-AT85),"",AT80-AT85)</f>
        <v/>
      </c>
      <c r="AU87" s="117" t="str">
        <f>IF(ISERROR(AT87-AS87),"",AT87-AS87)</f>
        <v/>
      </c>
      <c r="AV87" s="78" t="e">
        <f>IF(ISERROR(AU87+AV63),AV63,AU87+AV63)</f>
        <v>#VALUE!</v>
      </c>
      <c r="AW87" s="200">
        <f>'Budget Figures Entry Form'!K103</f>
        <v>0</v>
      </c>
      <c r="AX87" s="78" t="str">
        <f>IF(ISERROR(AX80-AX85),"",AX80-AX85)</f>
        <v/>
      </c>
      <c r="AY87" s="78" t="str">
        <f>IF(ISERROR(AX87-AW87),"",AX87-AW87)</f>
        <v/>
      </c>
      <c r="AZ87" s="76" t="e">
        <f>IF(ISERROR(AY87+AZ63),AZ63,AY87+AZ63)</f>
        <v>#VALUE!</v>
      </c>
      <c r="BA87" s="92">
        <f>'Budget Figures Entry Form'!K125</f>
        <v>0</v>
      </c>
      <c r="BB87" s="92">
        <v>0</v>
      </c>
      <c r="BC87" s="92">
        <v>0</v>
      </c>
      <c r="BD87" s="92" t="str">
        <f>IF(ISERROR(BC87+BD63),BD63,BC87+BD63)</f>
        <v/>
      </c>
      <c r="BE87" s="77" t="str">
        <f>IF(ISERROR(BE80-BE85),"",BE80-BE85)</f>
        <v/>
      </c>
      <c r="BF87" s="78" t="str">
        <f>IF(ISERROR(BF80-BF85),"",BF80-BF85)</f>
        <v/>
      </c>
      <c r="BG87" s="78" t="str">
        <f>IF(ISERROR(BF87-BE87),"",BF87-BE87)</f>
        <v/>
      </c>
      <c r="BH87" s="76" t="e">
        <f t="shared" si="67"/>
        <v>#VALUE!</v>
      </c>
      <c r="BI87" s="25"/>
      <c r="BJ87" s="185" t="s">
        <v>37</v>
      </c>
      <c r="BK87" s="77">
        <f>'Budget Figures Entry Form'!O15</f>
        <v>0</v>
      </c>
      <c r="BL87" s="33" t="str">
        <f>IF(ISERROR(BL80-BL85),"",BL80-BL85)</f>
        <v/>
      </c>
      <c r="BM87" s="78" t="str">
        <f>IF(ISERROR(BL87-BK87),"",BL87-BK87)</f>
        <v/>
      </c>
      <c r="BN87" s="76">
        <f>IF(ISERROR(BM87+BN63),BN63,BM87+BN63)</f>
        <v>0</v>
      </c>
      <c r="BO87" s="33">
        <f>'Budget Figures Entry Form'!O37</f>
        <v>0</v>
      </c>
      <c r="BP87" s="33" t="str">
        <f>IF(ISERROR(BP80-BP85),"",BP80-BP85)</f>
        <v/>
      </c>
      <c r="BQ87" s="78" t="str">
        <f>IF(ISERROR(BP87-BO87),"",BP87-BO87)</f>
        <v/>
      </c>
      <c r="BR87" s="78" t="e">
        <f>IF(ISERROR(BQ87+BR63),BR63,BQ87+BR63)</f>
        <v>#VALUE!</v>
      </c>
      <c r="BS87" s="90">
        <f>'Budget Figures Entry Form'!O59</f>
        <v>0</v>
      </c>
      <c r="BT87" s="91">
        <v>0</v>
      </c>
      <c r="BU87" s="91">
        <v>0</v>
      </c>
      <c r="BV87" s="91">
        <v>0</v>
      </c>
      <c r="BW87" s="77">
        <f>'Budget Figures Entry Form'!O81</f>
        <v>0</v>
      </c>
      <c r="BX87" s="78" t="str">
        <f>IF(ISERROR(BX80-BX85),"",BX80-BX85)</f>
        <v/>
      </c>
      <c r="BY87" s="117" t="str">
        <f>IF(ISERROR(BX87-BW87),"",BX87-BW87)</f>
        <v/>
      </c>
      <c r="BZ87" s="78" t="e">
        <f>IF(ISERROR(BY87+BZ63),BZ63,BY87+BZ63)</f>
        <v>#VALUE!</v>
      </c>
      <c r="CA87" s="77">
        <f>'Budget Figures Entry Form'!O103</f>
        <v>0</v>
      </c>
      <c r="CB87" s="78" t="str">
        <f>IF(ISERROR(CB80-CB85),"",CB80-CB85)</f>
        <v/>
      </c>
      <c r="CC87" s="78" t="str">
        <f>IF(ISERROR(CB87-CA87),"",CB87-CA87)</f>
        <v/>
      </c>
      <c r="CD87" s="76" t="e">
        <f>IF(ISERROR(CC87+CD63),CD63,CC87+CD63)</f>
        <v>#VALUE!</v>
      </c>
      <c r="CE87" s="92">
        <f>'Budget Figures Entry Form'!O125</f>
        <v>0</v>
      </c>
      <c r="CF87" s="92">
        <v>0</v>
      </c>
      <c r="CG87" s="92">
        <v>0</v>
      </c>
      <c r="CH87" s="92" t="str">
        <f>IF(ISERROR(CG87+CH63),CH63,CG87+CH63)</f>
        <v/>
      </c>
      <c r="CI87" s="77" t="str">
        <f>IF(ISERROR(CI80-CI85),"",CI80-CI85)</f>
        <v/>
      </c>
      <c r="CJ87" s="78" t="str">
        <f>IF(ISERROR(CJ80-CJ85),"",CJ80-CJ85)</f>
        <v/>
      </c>
      <c r="CK87" s="78" t="str">
        <f>IF(ISERROR(CJ87-CI87),"",CJ87-CI87)</f>
        <v/>
      </c>
      <c r="CL87" s="76" t="e">
        <f t="shared" si="68"/>
        <v>#VALUE!</v>
      </c>
      <c r="CM87" s="27"/>
    </row>
    <row r="88" spans="1:91" s="62" customFormat="1" x14ac:dyDescent="0.2">
      <c r="A88" s="209" t="s">
        <v>24</v>
      </c>
      <c r="B88" s="176"/>
      <c r="C88" s="128" t="e">
        <f>'Budget Figures Entry Form'!G16</f>
        <v>#DIV/0!</v>
      </c>
      <c r="D88" s="129" t="str">
        <f>IF(ISERROR(D87/D80),"",D87/D80)</f>
        <v/>
      </c>
      <c r="E88" s="129" t="str">
        <f>IF(ISERROR(D88-C88),"",D88-C88)</f>
        <v/>
      </c>
      <c r="F88" s="129"/>
      <c r="G88" s="128" t="e">
        <f>'Budget Figures Entry Form'!G38</f>
        <v>#DIV/0!</v>
      </c>
      <c r="H88" s="129" t="str">
        <f>IF(ISERROR(H87/H80),"",H87/H80)</f>
        <v/>
      </c>
      <c r="I88" s="129" t="str">
        <f>IF(ISERROR(H88-G88),"",H88-G88)</f>
        <v/>
      </c>
      <c r="J88" s="129"/>
      <c r="K88" s="130">
        <f>'Budget Figures Entry Form'!G60</f>
        <v>0</v>
      </c>
      <c r="L88" s="131">
        <v>0</v>
      </c>
      <c r="M88" s="131">
        <v>0</v>
      </c>
      <c r="N88" s="131">
        <v>0</v>
      </c>
      <c r="O88" s="128" t="e">
        <f>'Budget Figures Entry Form'!G82</f>
        <v>#DIV/0!</v>
      </c>
      <c r="P88" s="129" t="str">
        <f>IF(ISERROR(P87/P80),"",P87/P80)</f>
        <v/>
      </c>
      <c r="Q88" s="129" t="str">
        <f>IF(ISERROR(P88-O88),"",P88-O88)</f>
        <v/>
      </c>
      <c r="R88" s="133"/>
      <c r="S88" s="128" t="e">
        <f>'Budget Figures Entry Form'!G104</f>
        <v>#DIV/0!</v>
      </c>
      <c r="T88" s="129" t="str">
        <f>IF(ISERROR(T87/T80),"",T87/T80)</f>
        <v/>
      </c>
      <c r="U88" s="133" t="str">
        <f>IF(ISERROR(T88-S88),"",T88-S88)</f>
        <v/>
      </c>
      <c r="V88" s="133"/>
      <c r="W88" s="289">
        <f>'Budget Figures Entry Form'!G126</f>
        <v>0</v>
      </c>
      <c r="X88" s="134">
        <v>0</v>
      </c>
      <c r="Y88" s="134">
        <v>0</v>
      </c>
      <c r="Z88" s="134"/>
      <c r="AA88" s="128" t="str">
        <f>IF(ISERROR(AA87/AA80),"",AA87/AA80)</f>
        <v/>
      </c>
      <c r="AB88" s="129" t="str">
        <f>IF(ISERROR(AB87/AB80),"",AB87/AB80)</f>
        <v/>
      </c>
      <c r="AC88" s="129" t="str">
        <f>IF(ISERROR(AB88-AA88),"",AB88-AA88)</f>
        <v/>
      </c>
      <c r="AD88" s="136" t="e">
        <f t="shared" si="66"/>
        <v>#VALUE!</v>
      </c>
      <c r="AE88" s="145"/>
      <c r="AF88" s="190" t="s">
        <v>24</v>
      </c>
      <c r="AG88" s="289" t="e">
        <f>'Budget Figures Entry Form'!K16</f>
        <v>#DIV/0!</v>
      </c>
      <c r="AH88" s="129" t="str">
        <f>IF(ISERROR(AH87/AH80),"",AH87/AH80)</f>
        <v/>
      </c>
      <c r="AI88" s="129" t="str">
        <f>IF(ISERROR(AH88-AG88),"",AH88-AG88)</f>
        <v/>
      </c>
      <c r="AJ88" s="129"/>
      <c r="AK88" s="128" t="e">
        <f>'Budget Figures Entry Form'!K38</f>
        <v>#DIV/0!</v>
      </c>
      <c r="AL88" s="129" t="str">
        <f>IF(ISERROR(AL87/AL80),"",AL87/AL80)</f>
        <v/>
      </c>
      <c r="AM88" s="129" t="str">
        <f>IF(ISERROR(AL88-AK88),"",AL88-AK88)</f>
        <v/>
      </c>
      <c r="AN88" s="129"/>
      <c r="AO88" s="130">
        <f>'Budget Figures Entry Form'!K60</f>
        <v>0</v>
      </c>
      <c r="AP88" s="131">
        <v>0</v>
      </c>
      <c r="AQ88" s="131">
        <v>0</v>
      </c>
      <c r="AR88" s="131">
        <v>0</v>
      </c>
      <c r="AS88" s="128" t="e">
        <f>'Budget Figures Entry Form'!K82</f>
        <v>#DIV/0!</v>
      </c>
      <c r="AT88" s="129" t="str">
        <f>IF(ISERROR(AT87/AT80),"",AT87/AT80)</f>
        <v/>
      </c>
      <c r="AU88" s="129" t="str">
        <f>IF(ISERROR(AT88-AS88),"",AT88-AS88)</f>
        <v/>
      </c>
      <c r="AV88" s="133"/>
      <c r="AW88" s="289" t="e">
        <f>'Budget Figures Entry Form'!K104</f>
        <v>#DIV/0!</v>
      </c>
      <c r="AX88" s="129" t="str">
        <f>IF(ISERROR(AX87/AX80),"",AX87/AX80)</f>
        <v/>
      </c>
      <c r="AY88" s="133" t="str">
        <f>IF(ISERROR(AX88-AW88),"",AX88-AW88)</f>
        <v/>
      </c>
      <c r="AZ88" s="132"/>
      <c r="BA88" s="134">
        <f>'Budget Figures Entry Form'!K126</f>
        <v>0</v>
      </c>
      <c r="BB88" s="129">
        <v>0</v>
      </c>
      <c r="BC88" s="134">
        <v>0</v>
      </c>
      <c r="BD88" s="134"/>
      <c r="BE88" s="128" t="str">
        <f>IF(ISERROR(BE87/BE80),"",BE87/BE80)</f>
        <v/>
      </c>
      <c r="BF88" s="129" t="str">
        <f>IF(ISERROR(BF87/BF80),"",BF87/BF80)</f>
        <v/>
      </c>
      <c r="BG88" s="129" t="str">
        <f>IF(ISERROR(BF88-BE88),"",BF88-BE88)</f>
        <v/>
      </c>
      <c r="BH88" s="132" t="e">
        <f t="shared" si="67"/>
        <v>#VALUE!</v>
      </c>
      <c r="BI88" s="144"/>
      <c r="BJ88" s="190" t="s">
        <v>24</v>
      </c>
      <c r="BK88" s="128" t="e">
        <f>'Budget Figures Entry Form'!O16</f>
        <v>#DIV/0!</v>
      </c>
      <c r="BL88" s="33" t="str">
        <f>IF(ISERROR(BL87/BL80),"",BL87/BL80)</f>
        <v/>
      </c>
      <c r="BM88" s="133" t="str">
        <f>IF(ISERROR(BL88-BK88),"",BL88-BK88)</f>
        <v/>
      </c>
      <c r="BN88" s="136"/>
      <c r="BO88" s="129" t="e">
        <f>'Budget Figures Entry Form'!O38</f>
        <v>#DIV/0!</v>
      </c>
      <c r="BP88" s="129" t="str">
        <f>IF(ISERROR(BP87/BP80),"",BP87/BP80)</f>
        <v/>
      </c>
      <c r="BQ88" s="129" t="str">
        <f>IF(ISERROR(BP88-BO88),"",BP88-BO88)</f>
        <v/>
      </c>
      <c r="BR88" s="129"/>
      <c r="BS88" s="130">
        <f>'Budget Figures Entry Form'!O60</f>
        <v>0</v>
      </c>
      <c r="BT88" s="131">
        <v>0</v>
      </c>
      <c r="BU88" s="131">
        <v>0</v>
      </c>
      <c r="BV88" s="131">
        <v>0</v>
      </c>
      <c r="BW88" s="128" t="e">
        <f>'Budget Figures Entry Form'!O82</f>
        <v>#DIV/0!</v>
      </c>
      <c r="BX88" s="129" t="str">
        <f>IF(ISERROR(BX87/BX80),"",BX87/BX80)</f>
        <v/>
      </c>
      <c r="BY88" s="129" t="str">
        <f>IF(ISERROR(BX88-BW88),"",BX88-BW88)</f>
        <v/>
      </c>
      <c r="BZ88" s="129"/>
      <c r="CA88" s="128" t="e">
        <f>'Budget Figures Entry Form'!O104</f>
        <v>#DIV/0!</v>
      </c>
      <c r="CB88" s="129" t="str">
        <f>IF(ISERROR(CB87/CB80),"",CB87/CB80)</f>
        <v/>
      </c>
      <c r="CC88" s="133" t="str">
        <f>IF(ISERROR(CB88-CA88),"",CB88-CA88)</f>
        <v/>
      </c>
      <c r="CD88" s="136"/>
      <c r="CE88" s="134">
        <f>'Budget Figures Entry Form'!O126</f>
        <v>0</v>
      </c>
      <c r="CF88" s="134">
        <v>0</v>
      </c>
      <c r="CG88" s="134">
        <v>0</v>
      </c>
      <c r="CH88" s="134"/>
      <c r="CI88" s="128" t="str">
        <f>IF(ISERROR(CI87/CI80),"",CI87/CI80)</f>
        <v/>
      </c>
      <c r="CJ88" s="129" t="str">
        <f>IF(ISERROR(CJ87/CJ80),"",CJ87/CJ80)</f>
        <v/>
      </c>
      <c r="CK88" s="129" t="str">
        <f>IF(ISERROR(CJ88-CI88),"",CJ88-CI88)</f>
        <v/>
      </c>
      <c r="CL88" s="136" t="e">
        <f t="shared" si="68"/>
        <v>#VALUE!</v>
      </c>
      <c r="CM88" s="242"/>
    </row>
    <row r="89" spans="1:91" x14ac:dyDescent="0.2">
      <c r="A89" s="208"/>
      <c r="B89" s="174"/>
      <c r="C89" s="42"/>
      <c r="D89" s="41"/>
      <c r="E89" s="41"/>
      <c r="F89" s="41"/>
      <c r="G89" s="42"/>
      <c r="H89" s="41"/>
      <c r="I89" s="41"/>
      <c r="J89" s="41"/>
      <c r="K89" s="43"/>
      <c r="L89" s="44"/>
      <c r="M89" s="44"/>
      <c r="N89" s="44"/>
      <c r="O89" s="42"/>
      <c r="P89" s="41"/>
      <c r="Q89" s="41"/>
      <c r="R89" s="41"/>
      <c r="S89" s="42"/>
      <c r="T89" s="41"/>
      <c r="U89" s="41"/>
      <c r="V89" s="41"/>
      <c r="W89" s="295"/>
      <c r="X89" s="41"/>
      <c r="Y89" s="41"/>
      <c r="Z89" s="41"/>
      <c r="AA89" s="40"/>
      <c r="AB89" s="41"/>
      <c r="AC89" s="41"/>
      <c r="AD89" s="45">
        <f t="shared" si="66"/>
        <v>0</v>
      </c>
      <c r="AE89" s="118"/>
      <c r="AF89" s="191"/>
      <c r="AG89" s="295"/>
      <c r="AH89" s="41"/>
      <c r="AI89" s="41"/>
      <c r="AJ89" s="41"/>
      <c r="AK89" s="42"/>
      <c r="AL89" s="41"/>
      <c r="AM89" s="41"/>
      <c r="AN89" s="41"/>
      <c r="AO89" s="43"/>
      <c r="AP89" s="44"/>
      <c r="AQ89" s="44"/>
      <c r="AR89" s="44"/>
      <c r="AS89" s="42"/>
      <c r="AT89" s="41"/>
      <c r="AU89" s="41"/>
      <c r="AV89" s="41"/>
      <c r="AW89" s="295"/>
      <c r="AX89" s="41"/>
      <c r="AY89" s="41"/>
      <c r="AZ89" s="45"/>
      <c r="BA89" s="41"/>
      <c r="BB89" s="41"/>
      <c r="BC89" s="41"/>
      <c r="BD89" s="41"/>
      <c r="BE89" s="42"/>
      <c r="BF89" s="41"/>
      <c r="BG89" s="41"/>
      <c r="BH89" s="45"/>
      <c r="BI89" s="42"/>
      <c r="BJ89" s="191"/>
      <c r="BK89" s="40"/>
      <c r="BL89" s="33"/>
      <c r="BM89" s="41"/>
      <c r="BN89" s="45"/>
      <c r="BO89" s="41"/>
      <c r="BP89" s="41"/>
      <c r="BQ89" s="41"/>
      <c r="BR89" s="41"/>
      <c r="BS89" s="43"/>
      <c r="BT89" s="44"/>
      <c r="BU89" s="44"/>
      <c r="BV89" s="44"/>
      <c r="BW89" s="42"/>
      <c r="BX89" s="41"/>
      <c r="BY89" s="41"/>
      <c r="BZ89" s="41"/>
      <c r="CA89" s="42"/>
      <c r="CB89" s="41"/>
      <c r="CC89" s="41"/>
      <c r="CD89" s="45"/>
      <c r="CE89" s="41"/>
      <c r="CF89" s="41"/>
      <c r="CG89" s="41"/>
      <c r="CH89" s="41"/>
      <c r="CI89" s="42"/>
      <c r="CJ89" s="41"/>
      <c r="CK89" s="41"/>
      <c r="CL89" s="45"/>
      <c r="CM89" s="27"/>
    </row>
    <row r="90" spans="1:91" x14ac:dyDescent="0.2">
      <c r="A90" s="195" t="s">
        <v>2</v>
      </c>
      <c r="B90" s="158"/>
      <c r="C90" s="25">
        <f>'Budget Figures Entry Form'!G18+K90*$E$76</f>
        <v>0</v>
      </c>
      <c r="D90" s="26">
        <f>'Financial Results Entry Form'!T10+E76*L90</f>
        <v>0</v>
      </c>
      <c r="E90" s="26" t="str">
        <f>IF(D90=0,"",C90-D90)</f>
        <v/>
      </c>
      <c r="F90" s="26">
        <f>IF(D90=0,F66,E90+F66)</f>
        <v>0</v>
      </c>
      <c r="G90" s="25">
        <f>'Budget Figures Entry Form'!G40+$H$76*K90</f>
        <v>0</v>
      </c>
      <c r="H90" s="26">
        <f>'Financial Results Entry Form'!U10+H76*L90</f>
        <v>0</v>
      </c>
      <c r="I90" s="26" t="str">
        <f>IF(H90=0,"",G90-H90)</f>
        <v/>
      </c>
      <c r="J90" s="26">
        <f>IF(H90=0,J66,I90+J66)</f>
        <v>0</v>
      </c>
      <c r="K90" s="47">
        <f>'Budget Figures Entry Form'!G62</f>
        <v>0</v>
      </c>
      <c r="L90" s="48">
        <f>'Financial Results Entry Form'!V10</f>
        <v>0</v>
      </c>
      <c r="M90" s="48" t="str">
        <f>IF(L90=0,"",K90-L90)</f>
        <v/>
      </c>
      <c r="N90" s="48">
        <f>IF(L90=0,N66,M90+N66)</f>
        <v>0</v>
      </c>
      <c r="O90" s="25">
        <f>'Budget Figures Entry Form'!G84</f>
        <v>0</v>
      </c>
      <c r="P90" s="26">
        <f>'Financial Results Entry Form'!W10</f>
        <v>0</v>
      </c>
      <c r="Q90" s="26" t="str">
        <f>IF(P90=0,"",O90-P90)</f>
        <v/>
      </c>
      <c r="R90" s="26">
        <f>IF(P90=0,R66,Q90+R66)</f>
        <v>36559.104180327871</v>
      </c>
      <c r="S90" s="25">
        <f>'Budget Figures Entry Form'!G106</f>
        <v>0</v>
      </c>
      <c r="T90" s="26">
        <f>'Financial Results Entry Form'!X10</f>
        <v>0</v>
      </c>
      <c r="U90" s="26" t="str">
        <f>IF(T90=0,"",S90-T90)</f>
        <v/>
      </c>
      <c r="V90" s="26" t="str">
        <f>IF(T90=0,V66,U90+V66)</f>
        <v/>
      </c>
      <c r="W90" s="53">
        <f>'Budget Figures Entry Form'!G128</f>
        <v>0</v>
      </c>
      <c r="X90" s="33">
        <v>0</v>
      </c>
      <c r="Y90" s="33">
        <v>0</v>
      </c>
      <c r="Z90" s="33">
        <f>IF(X90=0,Z66,Y90+Z66)</f>
        <v>0</v>
      </c>
      <c r="AA90" s="25">
        <f>SUM(C90,G90,O90,S90,W90)</f>
        <v>0</v>
      </c>
      <c r="AB90" s="26" t="str">
        <f>IF(SUM(D90,H90,P90,T90,X90)=0,"",SUM(D90,H90,P90,T90,X90))</f>
        <v/>
      </c>
      <c r="AC90" s="26" t="str">
        <f>IF(ISERROR(AA90-AB90),"",AA90-AB90)</f>
        <v/>
      </c>
      <c r="AD90" s="32">
        <f t="shared" si="66"/>
        <v>43383.381219346134</v>
      </c>
      <c r="AE90" s="54"/>
      <c r="AF90" s="185" t="s">
        <v>2</v>
      </c>
      <c r="AG90" s="53">
        <f>'Budget Figures Entry Form'!K18+AO90*$AI$76</f>
        <v>0</v>
      </c>
      <c r="AH90" s="33">
        <f>'Financial Results Entry Form'!AR10+$AP90*$AI$76</f>
        <v>0</v>
      </c>
      <c r="AI90" s="26" t="str">
        <f>IF(AH90=0,"",AG90-AH90)</f>
        <v/>
      </c>
      <c r="AJ90" s="26">
        <f>IF(AH90=0,AJ66,AI90+AJ66)</f>
        <v>0</v>
      </c>
      <c r="AK90" s="25">
        <f>'Budget Figures Entry Form'!K40+$AL$76*AO90</f>
        <v>0</v>
      </c>
      <c r="AL90" s="33">
        <f>'Financial Results Entry Form'!AS10+$AP90*$AI$76</f>
        <v>0</v>
      </c>
      <c r="AM90" s="26" t="str">
        <f>IF(AL90=0,"",AK90-AL90)</f>
        <v/>
      </c>
      <c r="AN90" s="26">
        <f>IF(AL90=0,AN66,AM90+AN66)</f>
        <v>0</v>
      </c>
      <c r="AO90" s="47">
        <f>'Budget Figures Entry Form'!K62</f>
        <v>0</v>
      </c>
      <c r="AP90" s="31">
        <f>'Financial Results Entry Form'!AT10</f>
        <v>0</v>
      </c>
      <c r="AQ90" s="48" t="str">
        <f>IF(AP90=0,"",AO90-AP90)</f>
        <v/>
      </c>
      <c r="AR90" s="48">
        <f>IF(AP90=0,AR66,AQ90+AR66)</f>
        <v>0</v>
      </c>
      <c r="AS90" s="25">
        <f>'Budget Figures Entry Form'!K84</f>
        <v>0</v>
      </c>
      <c r="AT90" s="33">
        <f>'Financial Results Entry Form'!AU10</f>
        <v>0</v>
      </c>
      <c r="AU90" s="26" t="str">
        <f>IF(AT90=0,"",AS90-AT90)</f>
        <v/>
      </c>
      <c r="AV90" s="26">
        <f>IF(AT90=0,AV66,AU90+AV66)</f>
        <v>36559.104180327871</v>
      </c>
      <c r="AW90" s="50">
        <f>'Budget Figures Entry Form'!K106</f>
        <v>0</v>
      </c>
      <c r="AX90" s="33">
        <f>'Financial Results Entry Form'!AV10</f>
        <v>0</v>
      </c>
      <c r="AY90" s="26" t="str">
        <f>IF(AX90=0,"",AW90-AX90)</f>
        <v/>
      </c>
      <c r="AZ90" s="32" t="str">
        <f>IF(AX90=0,AZ66,AY90+AZ66)</f>
        <v/>
      </c>
      <c r="BA90" s="33">
        <f>'Budget Figures Entry Form'!K128</f>
        <v>0</v>
      </c>
      <c r="BB90" s="33">
        <v>0</v>
      </c>
      <c r="BC90" s="33">
        <v>0</v>
      </c>
      <c r="BD90" s="33">
        <f>IF(BB90=0,BD66,BC90+BD66)</f>
        <v>0</v>
      </c>
      <c r="BE90" s="25">
        <f>SUM(AG90,AK90,AS90,AW90,BA90)</f>
        <v>0</v>
      </c>
      <c r="BF90" s="26" t="str">
        <f>IF(SUM(AH90,AL90,AT90,AX90,BB90)=0,"",SUM(AH90,AL90,AT90,AX90,BB90))</f>
        <v/>
      </c>
      <c r="BG90" s="26" t="str">
        <f>IF(ISERROR(BF90-BE90),"",BF90-BE90)</f>
        <v/>
      </c>
      <c r="BH90" s="24">
        <f t="shared" si="67"/>
        <v>43383.381219346134</v>
      </c>
      <c r="BI90" s="25"/>
      <c r="BJ90" s="185" t="s">
        <v>2</v>
      </c>
      <c r="BK90" s="25">
        <f>'Budget Figures Entry Form'!O18+$BM$76*BS90</f>
        <v>0</v>
      </c>
      <c r="BL90" s="33">
        <f>'Financial Results Entry Form'!BJ10+$BT90*$BM$76</f>
        <v>0</v>
      </c>
      <c r="BM90" s="26" t="str">
        <f>IF(BL90=0,"",BK90-BL90)</f>
        <v/>
      </c>
      <c r="BN90" s="32">
        <f>IF(BL90=0,BN66,BM90+BN66)</f>
        <v>0</v>
      </c>
      <c r="BO90" s="33">
        <f>'Budget Figures Entry Form'!O40+$BP$76*BS90</f>
        <v>0</v>
      </c>
      <c r="BP90" s="33">
        <f>'Financial Results Entry Form'!BK10+$BT90*$BP$76</f>
        <v>0</v>
      </c>
      <c r="BQ90" s="26" t="str">
        <f>IF(BP90=0,"",BO90-BP90)</f>
        <v/>
      </c>
      <c r="BR90" s="26">
        <f>IF(BP90=0,BR66,BQ90+BR66)</f>
        <v>0</v>
      </c>
      <c r="BS90" s="47">
        <f>'Budget Figures Entry Form'!O62</f>
        <v>0</v>
      </c>
      <c r="BT90" s="91">
        <f>'Financial Results Entry Form'!BR10</f>
        <v>0</v>
      </c>
      <c r="BU90" s="91" t="str">
        <f>IF(BT90=0,"",BS90-BT90)</f>
        <v/>
      </c>
      <c r="BV90" s="48">
        <f>IF(BT90=0,BV66,BU90+BV66)</f>
        <v>0</v>
      </c>
      <c r="BW90" s="25">
        <f>'Budget Figures Entry Form'!O84</f>
        <v>0</v>
      </c>
      <c r="BX90" s="33">
        <f>'Financial Results Entry Form'!BM10</f>
        <v>0</v>
      </c>
      <c r="BY90" s="26" t="str">
        <f>IF(BX90=0,"",BW90-BX90)</f>
        <v/>
      </c>
      <c r="BZ90" s="26">
        <f>IF(BX90=0,BZ66,BY90+BZ66)</f>
        <v>36559.104180327871</v>
      </c>
      <c r="CA90" s="25">
        <f>'Budget Figures Entry Form'!O106</f>
        <v>0</v>
      </c>
      <c r="CB90" s="33">
        <f>'Financial Results Entry Form'!BN10</f>
        <v>0</v>
      </c>
      <c r="CC90" s="26" t="str">
        <f>IF(CB90=0,"",CA90-CB90)</f>
        <v/>
      </c>
      <c r="CD90" s="32" t="str">
        <f>IF(CB90=0,CD66,CC90+CD66)</f>
        <v/>
      </c>
      <c r="CE90" s="33">
        <f>'Budget Figures Entry Form'!O128</f>
        <v>0</v>
      </c>
      <c r="CF90" s="33">
        <v>0</v>
      </c>
      <c r="CG90" s="33">
        <v>0</v>
      </c>
      <c r="CH90" s="33">
        <f>IF(CF90=0,CH66,CG90+CH66)</f>
        <v>0</v>
      </c>
      <c r="CI90" s="25">
        <f>SUM(BK90,BO90,BW90,CA90,CE90)</f>
        <v>0</v>
      </c>
      <c r="CJ90" s="26" t="str">
        <f>IF(SUM(BL90,BP90,BX90,CB90,CF90)=0,"",SUM(BL90,BP90,BX90,CB90,CF90))</f>
        <v/>
      </c>
      <c r="CK90" s="26" t="str">
        <f>IF(ISERROR(CJ90-CI90),"",CJ90-CI90)</f>
        <v/>
      </c>
      <c r="CL90" s="32">
        <f t="shared" si="68"/>
        <v>43383.381219346134</v>
      </c>
      <c r="CM90" s="27"/>
    </row>
    <row r="91" spans="1:91" x14ac:dyDescent="0.2">
      <c r="A91" s="195" t="s">
        <v>38</v>
      </c>
      <c r="B91" s="158"/>
      <c r="C91" s="25">
        <f>'Budget Figures Entry Form'!G19+K91*$E$76</f>
        <v>0</v>
      </c>
      <c r="D91" s="26">
        <f>'Financial Results Entry Form'!T11+E76*L91</f>
        <v>0</v>
      </c>
      <c r="E91" s="26" t="str">
        <f>IF(D91=0,"",C91-D91)</f>
        <v/>
      </c>
      <c r="F91" s="26">
        <f>IF(D91=0,F67,E91+F67)</f>
        <v>0</v>
      </c>
      <c r="G91" s="25">
        <f>'Budget Figures Entry Form'!G41+$H$76*K91</f>
        <v>0</v>
      </c>
      <c r="H91" s="26">
        <f>'Financial Results Entry Form'!U11+H76*L91</f>
        <v>0</v>
      </c>
      <c r="I91" s="26" t="str">
        <f>IF(H91=0,"",G91-H91)</f>
        <v/>
      </c>
      <c r="J91" s="26">
        <f>IF(H91=0,J67,I91+J67)</f>
        <v>0</v>
      </c>
      <c r="K91" s="47">
        <f>'Budget Figures Entry Form'!G63</f>
        <v>0</v>
      </c>
      <c r="L91" s="48">
        <f>'Financial Results Entry Form'!V11</f>
        <v>0</v>
      </c>
      <c r="M91" s="48" t="str">
        <f>IF(L91=0,"",K91-L91)</f>
        <v/>
      </c>
      <c r="N91" s="48">
        <f>IF(L91=0,N67,M91+N67)</f>
        <v>0</v>
      </c>
      <c r="O91" s="25">
        <f>'Budget Figures Entry Form'!G85</f>
        <v>0</v>
      </c>
      <c r="P91" s="26">
        <f>'Financial Results Entry Form'!W11</f>
        <v>0</v>
      </c>
      <c r="Q91" s="26" t="str">
        <f>IF(P91=0,"",O91-P91)</f>
        <v/>
      </c>
      <c r="R91" s="26">
        <f>IF(P91=0,R67,Q91+R67)</f>
        <v>21760.819669672124</v>
      </c>
      <c r="S91" s="25">
        <f>'Budget Figures Entry Form'!G107</f>
        <v>0</v>
      </c>
      <c r="T91" s="26">
        <f>'Financial Results Entry Form'!X11</f>
        <v>0</v>
      </c>
      <c r="U91" s="26" t="str">
        <f>IF(T91=0,"",S91-T91)</f>
        <v/>
      </c>
      <c r="V91" s="26" t="str">
        <f>IF(T91=0,V67,U91+V67)</f>
        <v/>
      </c>
      <c r="W91" s="53">
        <f>'Budget Figures Entry Form'!G129</f>
        <v>0</v>
      </c>
      <c r="X91" s="33">
        <v>0</v>
      </c>
      <c r="Y91" s="33">
        <v>0</v>
      </c>
      <c r="Z91" s="33">
        <f>IF(X91=0,Z67,Y91+Z67)</f>
        <v>0</v>
      </c>
      <c r="AA91" s="25">
        <f>SUM(C91,G91,O91,S91,W91)</f>
        <v>0</v>
      </c>
      <c r="AB91" s="26" t="str">
        <f>IF(SUM(D91,H91,P91,T91,X91)=0,"",SUM(D91,H91,P91,T91,X91))</f>
        <v/>
      </c>
      <c r="AC91" s="26" t="str">
        <f>IF(ISERROR(AA91-AB91),"",AA91-AB91)</f>
        <v/>
      </c>
      <c r="AD91" s="32">
        <f t="shared" si="66"/>
        <v>33467.375425865561</v>
      </c>
      <c r="AE91" s="54"/>
      <c r="AF91" s="185" t="s">
        <v>38</v>
      </c>
      <c r="AG91" s="53">
        <f>'Budget Figures Entry Form'!K19+AO91*$AI$76</f>
        <v>0</v>
      </c>
      <c r="AH91" s="33">
        <f>'Financial Results Entry Form'!AR11+$AP91*$AI$76</f>
        <v>0</v>
      </c>
      <c r="AI91" s="26" t="str">
        <f>IF(AH91=0,"",AG91-AH91)</f>
        <v/>
      </c>
      <c r="AJ91" s="26">
        <f>IF(AH91=0,AJ67,AI91+AJ67)</f>
        <v>0</v>
      </c>
      <c r="AK91" s="25">
        <f>'Budget Figures Entry Form'!K41+$AL$76*AO91</f>
        <v>0</v>
      </c>
      <c r="AL91" s="33">
        <f>'Financial Results Entry Form'!AS11+$AP91*$AI$76</f>
        <v>0</v>
      </c>
      <c r="AM91" s="26" t="str">
        <f>IF(AL91=0,"",AK91-AL91)</f>
        <v/>
      </c>
      <c r="AN91" s="26">
        <f>IF(AL91=0,AN67,AM91+AN67)</f>
        <v>0</v>
      </c>
      <c r="AO91" s="47">
        <f>'Budget Figures Entry Form'!K63</f>
        <v>0</v>
      </c>
      <c r="AP91" s="31">
        <f>'Financial Results Entry Form'!AT11</f>
        <v>0</v>
      </c>
      <c r="AQ91" s="48" t="str">
        <f>IF(AP91=0,"",AO91-AP91)</f>
        <v/>
      </c>
      <c r="AR91" s="48">
        <f>IF(AP91=0,AR67,AQ91+AR67)</f>
        <v>0</v>
      </c>
      <c r="AS91" s="25">
        <f>'Budget Figures Entry Form'!K85</f>
        <v>0</v>
      </c>
      <c r="AT91" s="33">
        <f>'Financial Results Entry Form'!AU11</f>
        <v>0</v>
      </c>
      <c r="AU91" s="26" t="str">
        <f>IF(AT91=0,"",AS91-AT91)</f>
        <v/>
      </c>
      <c r="AV91" s="26">
        <f>IF(AT91=0,AV67,AU91+AV67)</f>
        <v>21760.819669672124</v>
      </c>
      <c r="AW91" s="50">
        <f>'Budget Figures Entry Form'!K107</f>
        <v>0</v>
      </c>
      <c r="AX91" s="33">
        <f>'Financial Results Entry Form'!AV11</f>
        <v>0</v>
      </c>
      <c r="AY91" s="26" t="str">
        <f>IF(AX91=0,"",AX91-AW91)</f>
        <v/>
      </c>
      <c r="AZ91" s="32" t="str">
        <f>IF(AX91=0,AZ67,AY91+AZ67)</f>
        <v/>
      </c>
      <c r="BA91" s="33">
        <f>'Budget Figures Entry Form'!K129</f>
        <v>0</v>
      </c>
      <c r="BB91" s="33">
        <v>0</v>
      </c>
      <c r="BC91" s="33">
        <v>0</v>
      </c>
      <c r="BD91" s="33">
        <f>IF(BB91=0,BD67,BC91+BD67)</f>
        <v>0</v>
      </c>
      <c r="BE91" s="25">
        <f>SUM(AG91,AK91,AS91,AW91,BA91)</f>
        <v>0</v>
      </c>
      <c r="BF91" s="26" t="str">
        <f>IF(SUM(AH91,AL91,AT91,AX91,BB91)=0,"",SUM(AH91,AL91,AT91,AX91,BB91))</f>
        <v/>
      </c>
      <c r="BG91" s="26" t="str">
        <f>IF(ISERROR(BE91-BF91),"",BE91-BF91)</f>
        <v/>
      </c>
      <c r="BH91" s="32">
        <f t="shared" si="67"/>
        <v>33467.375425865561</v>
      </c>
      <c r="BI91" s="25"/>
      <c r="BJ91" s="185" t="s">
        <v>38</v>
      </c>
      <c r="BK91" s="25">
        <f>'Budget Figures Entry Form'!O19+$BM$76*BS91</f>
        <v>0</v>
      </c>
      <c r="BL91" s="33">
        <f>'Financial Results Entry Form'!BJ11+$BT91*$BM$76</f>
        <v>0</v>
      </c>
      <c r="BM91" s="26" t="str">
        <f>IF(BL91=0,"",BK91-BL91)</f>
        <v/>
      </c>
      <c r="BN91" s="32">
        <f>IF(BL91=0,BN67,BM91+BN67)</f>
        <v>0</v>
      </c>
      <c r="BO91" s="33">
        <f>'Budget Figures Entry Form'!O41+$BP$76*BS91</f>
        <v>0</v>
      </c>
      <c r="BP91" s="33">
        <f>'Financial Results Entry Form'!BK11+$BT91*$BP$76</f>
        <v>0</v>
      </c>
      <c r="BQ91" s="26" t="str">
        <f>IF(BP91=0,"",BO91-BP91)</f>
        <v/>
      </c>
      <c r="BR91" s="26">
        <f>IF(BP91=0,BR67,BQ91+BR67)</f>
        <v>0</v>
      </c>
      <c r="BS91" s="47">
        <f>'Budget Figures Entry Form'!O63</f>
        <v>0</v>
      </c>
      <c r="BT91" s="91">
        <f>'Financial Results Entry Form'!BR11</f>
        <v>0</v>
      </c>
      <c r="BU91" s="91" t="str">
        <f>IF(BT91=0,"",BS91-BT91)</f>
        <v/>
      </c>
      <c r="BV91" s="48">
        <f>IF(BT91=0,BV67,BU91+BV67)</f>
        <v>0</v>
      </c>
      <c r="BW91" s="25">
        <f>'Budget Figures Entry Form'!O85</f>
        <v>0</v>
      </c>
      <c r="BX91" s="33">
        <f>'Financial Results Entry Form'!BM11</f>
        <v>0</v>
      </c>
      <c r="BY91" s="26" t="str">
        <f>IF(BX91=0,"",BW91-BX91)</f>
        <v/>
      </c>
      <c r="BZ91" s="26">
        <f>IF(BX91=0,BZ67,BY91+BZ67)</f>
        <v>21760.819669672124</v>
      </c>
      <c r="CA91" s="25">
        <f>'Budget Figures Entry Form'!O107</f>
        <v>0</v>
      </c>
      <c r="CB91" s="33">
        <f>'Financial Results Entry Form'!BN11</f>
        <v>0</v>
      </c>
      <c r="CC91" s="26" t="str">
        <f>IF(CB91=0,"",CB91-CA91)</f>
        <v/>
      </c>
      <c r="CD91" s="32" t="str">
        <f>IF(CB91=0,CD67,CC91+CD67)</f>
        <v/>
      </c>
      <c r="CE91" s="33">
        <f>'Budget Figures Entry Form'!O129</f>
        <v>0</v>
      </c>
      <c r="CF91" s="33">
        <v>0</v>
      </c>
      <c r="CG91" s="33">
        <v>0</v>
      </c>
      <c r="CH91" s="33">
        <f>IF(CF91=0,CH67,CG91+CH67)</f>
        <v>0</v>
      </c>
      <c r="CI91" s="25">
        <f>SUM(BK91,BO91,BW91,CA91,CE91)</f>
        <v>0</v>
      </c>
      <c r="CJ91" s="26" t="str">
        <f>IF(SUM(BL91,BP91,BX91,CB91,CF91)=0,"",SUM(BL91,BP91,BX91,CB91,CF91))</f>
        <v/>
      </c>
      <c r="CK91" s="26" t="str">
        <f>IF(ISERROR(CI91-CJ91),"",CI91-CJ91)</f>
        <v/>
      </c>
      <c r="CL91" s="32">
        <f t="shared" si="68"/>
        <v>33467.375425865561</v>
      </c>
      <c r="CM91" s="27"/>
    </row>
    <row r="92" spans="1:91" x14ac:dyDescent="0.2">
      <c r="A92" s="195" t="s">
        <v>39</v>
      </c>
      <c r="B92" s="158"/>
      <c r="C92" s="25">
        <f>'Budget Figures Entry Form'!G20+K92*$E$76</f>
        <v>0</v>
      </c>
      <c r="D92" s="26">
        <f>'Financial Results Entry Form'!T12</f>
        <v>0</v>
      </c>
      <c r="E92" s="26" t="str">
        <f>IF(D92=0,"",C92-D92)</f>
        <v/>
      </c>
      <c r="F92" s="26">
        <f>IF(D92=0,F68,E92+F68)</f>
        <v>0</v>
      </c>
      <c r="G92" s="25">
        <f>'Budget Figures Entry Form'!G42+$H$76*K92</f>
        <v>0</v>
      </c>
      <c r="H92" s="26">
        <f>'Financial Results Entry Form'!U12+H77*L92</f>
        <v>0</v>
      </c>
      <c r="I92" s="26" t="str">
        <f>IF(H92=0,"",G92-H92)</f>
        <v/>
      </c>
      <c r="J92" s="26">
        <f>IF(H92=0,J68,I92+J68)</f>
        <v>0</v>
      </c>
      <c r="K92" s="58">
        <f>'Budget Figures Entry Form'!G64</f>
        <v>0</v>
      </c>
      <c r="L92" s="49">
        <v>0</v>
      </c>
      <c r="M92" s="49">
        <v>0</v>
      </c>
      <c r="N92" s="49">
        <f>M92</f>
        <v>0</v>
      </c>
      <c r="O92" s="57">
        <f>'Budget Figures Entry Form'!G86</f>
        <v>0</v>
      </c>
      <c r="P92" s="51">
        <f>'Financial Results Entry Form'!W12+P77*T92</f>
        <v>0</v>
      </c>
      <c r="Q92" s="51">
        <v>0</v>
      </c>
      <c r="R92" s="51">
        <f>IF(P92=0,R68,Q92+R68)</f>
        <v>0</v>
      </c>
      <c r="S92" s="57">
        <f>'Budget Figures Entry Form'!G108</f>
        <v>0</v>
      </c>
      <c r="T92" s="51">
        <f>'Financial Results Entry Form'!X12+T77*X92</f>
        <v>0</v>
      </c>
      <c r="U92" s="51">
        <f>T92-S92</f>
        <v>0</v>
      </c>
      <c r="V92" s="51">
        <f>IF(T92=0,V68,U92+V68)</f>
        <v>0</v>
      </c>
      <c r="W92" s="50">
        <f>'Budget Figures Entry Form'!G130</f>
        <v>0</v>
      </c>
      <c r="X92" s="33">
        <v>0</v>
      </c>
      <c r="Y92" s="33">
        <v>0</v>
      </c>
      <c r="Z92" s="33">
        <f>IF(X92=0,Z68,Y92+Z68)</f>
        <v>0</v>
      </c>
      <c r="AA92" s="25">
        <f>SUM(C92,G92,O92,S92,W92)</f>
        <v>0</v>
      </c>
      <c r="AB92" s="26" t="str">
        <f>IF(SUM(D92,H92,P92,T92,X92)=0,"",SUM(D92,H92,P92,T92,X92))</f>
        <v/>
      </c>
      <c r="AC92" s="26" t="str">
        <f>IF(ISERROR(AA92-AB92),"",AA92-AB92)</f>
        <v/>
      </c>
      <c r="AD92" s="32">
        <f t="shared" si="66"/>
        <v>0</v>
      </c>
      <c r="AE92" s="54"/>
      <c r="AF92" s="185" t="s">
        <v>39</v>
      </c>
      <c r="AG92" s="53">
        <f>'Budget Figures Entry Form'!K20+AO92*$AI$76</f>
        <v>0</v>
      </c>
      <c r="AH92" s="33">
        <f>'Financial Results Entry Form'!AR12+$AP92*$AI$76</f>
        <v>0</v>
      </c>
      <c r="AI92" s="26" t="str">
        <f>IF(AH92=0,"",AG92-AH92)</f>
        <v/>
      </c>
      <c r="AJ92" s="26">
        <f>IF(AH92=0,AJ68,AI92+AJ68)</f>
        <v>0</v>
      </c>
      <c r="AK92" s="25">
        <f>'Budget Figures Entry Form'!K42+$AL$76*AO92</f>
        <v>0</v>
      </c>
      <c r="AL92" s="33">
        <f>'Financial Results Entry Form'!AS12+$AP92*$AI$76</f>
        <v>0</v>
      </c>
      <c r="AM92" s="26" t="str">
        <f>IF(AL92=0,"",AK92-AL92)</f>
        <v/>
      </c>
      <c r="AN92" s="26">
        <f>IF(AL92=0,AN68,AM92+AN68)</f>
        <v>0</v>
      </c>
      <c r="AO92" s="58">
        <f>'Budget Figures Entry Form'!K64</f>
        <v>0</v>
      </c>
      <c r="AP92" s="31">
        <v>0</v>
      </c>
      <c r="AQ92" s="49">
        <v>0</v>
      </c>
      <c r="AR92" s="49">
        <f>AQ92</f>
        <v>0</v>
      </c>
      <c r="AS92" s="57">
        <f>'Budget Figures Entry Form'!K86</f>
        <v>0</v>
      </c>
      <c r="AT92" s="33">
        <f>'Financial Results Entry Form'!AU12</f>
        <v>0</v>
      </c>
      <c r="AU92" s="51">
        <v>0</v>
      </c>
      <c r="AV92" s="26">
        <f>IF(AT92=0,AV68,AU92+AV68)</f>
        <v>0</v>
      </c>
      <c r="AW92" s="50">
        <f>'Budget Figures Entry Form'!K108</f>
        <v>0</v>
      </c>
      <c r="AX92" s="33">
        <f>'Financial Results Entry Form'!AV12</f>
        <v>0</v>
      </c>
      <c r="AY92" s="51">
        <f>AX92-AW92</f>
        <v>0</v>
      </c>
      <c r="AZ92" s="32">
        <f>IF(AX92=0,AZ68,AY92+AZ68)</f>
        <v>0</v>
      </c>
      <c r="BA92" s="33">
        <f>'Budget Figures Entry Form'!K130</f>
        <v>0</v>
      </c>
      <c r="BB92" s="33">
        <v>0</v>
      </c>
      <c r="BC92" s="33">
        <v>0</v>
      </c>
      <c r="BD92" s="33">
        <f>IF(BB92=0,BD68,BC92+BD68)</f>
        <v>0</v>
      </c>
      <c r="BE92" s="25">
        <f>SUM(AG92,AK92,AS92,AW92,BA92)</f>
        <v>0</v>
      </c>
      <c r="BF92" s="26" t="str">
        <f>IF(SUM(AH92,AL92,AT92,AX92,BB92)=0,"",SUM(AH92,AL92,AT92,AX92,BB92))</f>
        <v/>
      </c>
      <c r="BG92" s="26" t="str">
        <f>IF(ISERROR(BE92-BF92),"",BE92-BF92)</f>
        <v/>
      </c>
      <c r="BH92" s="32">
        <f t="shared" si="67"/>
        <v>0</v>
      </c>
      <c r="BI92" s="25"/>
      <c r="BJ92" s="185" t="s">
        <v>39</v>
      </c>
      <c r="BK92" s="25">
        <f>'Budget Figures Entry Form'!O20+$BM$76*BS92</f>
        <v>0</v>
      </c>
      <c r="BL92" s="33">
        <f>'Financial Results Entry Form'!BJ12+$BT92*$BM$76</f>
        <v>0</v>
      </c>
      <c r="BM92" s="26" t="str">
        <f>IF(BL92=0,"",BK92-BL92)</f>
        <v/>
      </c>
      <c r="BN92" s="32">
        <f>IF(BL92=0,BN68,BM92+BN68)</f>
        <v>0</v>
      </c>
      <c r="BO92" s="33">
        <f>'Budget Figures Entry Form'!O42+$BP$76*BS92</f>
        <v>0</v>
      </c>
      <c r="BP92" s="33">
        <f>'Financial Results Entry Form'!BK12+$BT92*$BP$76</f>
        <v>0</v>
      </c>
      <c r="BQ92" s="26" t="str">
        <f>IF(BP92=0,"",BO92-BP92)</f>
        <v/>
      </c>
      <c r="BR92" s="26">
        <f>IF(BP92=0,BR68,BQ92+BR68)</f>
        <v>0</v>
      </c>
      <c r="BS92" s="30">
        <f>'Budget Figures Entry Form'!O64</f>
        <v>0</v>
      </c>
      <c r="BT92" s="49">
        <v>0</v>
      </c>
      <c r="BU92" s="49">
        <v>0</v>
      </c>
      <c r="BV92" s="49">
        <f>BU92</f>
        <v>0</v>
      </c>
      <c r="BW92" s="50">
        <f>'Budget Figures Entry Form'!O86</f>
        <v>0</v>
      </c>
      <c r="BX92" s="33">
        <f>'Financial Results Entry Form'!BM12</f>
        <v>0</v>
      </c>
      <c r="BY92" s="51">
        <v>0</v>
      </c>
      <c r="BZ92" s="140">
        <f>IF(BX92=0,BZ68,BY92+BZ68)</f>
        <v>0</v>
      </c>
      <c r="CA92" s="50">
        <f>'Budget Figures Entry Form'!O108</f>
        <v>0</v>
      </c>
      <c r="CB92" s="33">
        <f>'Financial Results Entry Form'!BN12</f>
        <v>0</v>
      </c>
      <c r="CC92" s="51">
        <f>CB92-CA92</f>
        <v>0</v>
      </c>
      <c r="CD92" s="52">
        <f>IF(CB92=0,CD68,CC92+CD68)</f>
        <v>0</v>
      </c>
      <c r="CE92" s="33">
        <f>'Budget Figures Entry Form'!O130</f>
        <v>0</v>
      </c>
      <c r="CF92" s="33">
        <v>0</v>
      </c>
      <c r="CG92" s="33">
        <v>0</v>
      </c>
      <c r="CH92" s="33">
        <f>IF(CF92=0,CH68,CG92+CH68)</f>
        <v>0</v>
      </c>
      <c r="CI92" s="25">
        <f>SUM(BK92,BO92,BW92,CA92,CE92)</f>
        <v>0</v>
      </c>
      <c r="CJ92" s="26" t="str">
        <f>IF(SUM(BL92,BP92,BX92,CB92,CF92)=0,"",SUM(BL92,BP92,BX92,CB92,CF92))</f>
        <v/>
      </c>
      <c r="CK92" s="26" t="str">
        <f>IF(ISERROR(CI92-CJ92),"",CI92-CJ92)</f>
        <v/>
      </c>
      <c r="CL92" s="32">
        <f t="shared" si="68"/>
        <v>0</v>
      </c>
      <c r="CM92" s="27"/>
    </row>
    <row r="93" spans="1:91" x14ac:dyDescent="0.2">
      <c r="A93" s="195" t="s">
        <v>27</v>
      </c>
      <c r="B93" s="158"/>
      <c r="C93" s="87">
        <f>SUM(C90:C92)</f>
        <v>0</v>
      </c>
      <c r="D93" s="88" t="str">
        <f>IF(SUM(D90:D92)=0,"",SUM(D90:D92))</f>
        <v/>
      </c>
      <c r="E93" s="88" t="str">
        <f>IF(ISERROR(C93-D93),"",C93-D93)</f>
        <v/>
      </c>
      <c r="F93" s="88" t="e">
        <f>IF(ISERROR(E93+F69),F69,E93+F69)</f>
        <v>#VALUE!</v>
      </c>
      <c r="G93" s="87">
        <f>SUM(G90:G92)</f>
        <v>0</v>
      </c>
      <c r="H93" s="88" t="str">
        <f>IF(SUM(H90:H92)=0,"",SUM(H90:H92))</f>
        <v/>
      </c>
      <c r="I93" s="88" t="str">
        <f>IF(ISERROR(G93-H93),"",G93-H93)</f>
        <v/>
      </c>
      <c r="J93" s="88" t="str">
        <f>IF(ISERROR(I93+J69),J69,I93+J69)</f>
        <v/>
      </c>
      <c r="K93" s="94">
        <f>'Budget Figures Entry Form'!G65</f>
        <v>0</v>
      </c>
      <c r="L93" s="95" t="str">
        <f t="shared" ref="L93:P93" si="75">IF(SUM(L90:L92)=0,"",SUM(L90:L92))</f>
        <v/>
      </c>
      <c r="M93" s="95" t="str">
        <f t="shared" si="75"/>
        <v/>
      </c>
      <c r="N93" s="95" t="str">
        <f t="shared" si="75"/>
        <v/>
      </c>
      <c r="O93" s="87">
        <f>'Budget Figures Entry Form'!G87</f>
        <v>0</v>
      </c>
      <c r="P93" s="88" t="str">
        <f t="shared" si="75"/>
        <v/>
      </c>
      <c r="Q93" s="88" t="str">
        <f>IF(ISERROR(O93-P93),"",O93-P93)</f>
        <v/>
      </c>
      <c r="R93" s="88" t="e">
        <f>IF(ISERROR(Q93+R69),R69,Q93+R69)</f>
        <v>#VALUE!</v>
      </c>
      <c r="S93" s="87">
        <f>'Budget Figures Entry Form'!G109</f>
        <v>0</v>
      </c>
      <c r="T93" s="88" t="str">
        <f>IF(SUM(T90:T92)=0,"",SUM(T90:T92))</f>
        <v/>
      </c>
      <c r="U93" s="88" t="str">
        <f>IF(SUM(U90:U92)=0,"",SUM(U90:U92))</f>
        <v/>
      </c>
      <c r="V93" s="88" t="str">
        <f>IF(ISERROR(U93+V69),V69,U93+V69)</f>
        <v/>
      </c>
      <c r="W93" s="272">
        <f>'Budget Figures Entry Form'!G131</f>
        <v>0</v>
      </c>
      <c r="X93" s="97">
        <v>0</v>
      </c>
      <c r="Y93" s="97">
        <v>0</v>
      </c>
      <c r="Z93" s="88" t="str">
        <f>IF(ISERROR(Y93+Z69),Z69,Y93+Z69)</f>
        <v/>
      </c>
      <c r="AA93" s="87" t="str">
        <f>IF(SUM(AA90:AA92)=0,"",SUM(AA90:AA92))</f>
        <v/>
      </c>
      <c r="AB93" s="88" t="str">
        <f>IF(SUM(AB90:AB92)=0,"",SUM(AB90:AB92))</f>
        <v/>
      </c>
      <c r="AC93" s="88" t="str">
        <f>IF(SUM(AC90:AC92)=0,"",SUM(AC90:AC92))</f>
        <v/>
      </c>
      <c r="AD93" s="89">
        <f t="shared" si="66"/>
        <v>76850.756645211688</v>
      </c>
      <c r="AE93" s="54"/>
      <c r="AF93" s="185" t="s">
        <v>27</v>
      </c>
      <c r="AG93" s="272" t="str">
        <f t="shared" ref="AG93" si="76">IF(SUM(AG90:AG92)=0,"",SUM(AG90:AG92))</f>
        <v/>
      </c>
      <c r="AH93" s="88" t="str">
        <f>IF(SUM(AH90:AH92)=0,"",SUM(AH90:AH92))</f>
        <v/>
      </c>
      <c r="AI93" s="88" t="str">
        <f>IF(ISERROR(AG93-AH93),"",AG93-AH93)</f>
        <v/>
      </c>
      <c r="AJ93" s="88" t="e">
        <f>IF(ISERROR(AI93+AJ69),AJ69,AI93+AJ69)</f>
        <v>#VALUE!</v>
      </c>
      <c r="AK93" s="272" t="str">
        <f t="shared" ref="AK93" si="77">IF(SUM(AK90:AK92)=0,"",SUM(AK90:AK92))</f>
        <v/>
      </c>
      <c r="AL93" s="88" t="str">
        <f>IF(SUM(AL90:AL92)=0,"",SUM(AL90:AL92))</f>
        <v/>
      </c>
      <c r="AM93" s="88" t="str">
        <f>IF(ISERROR(AK93-AL93),"",AK93-AL93)</f>
        <v/>
      </c>
      <c r="AN93" s="88" t="str">
        <f>IF(ISERROR(AM93+AN69),AN69,AM93+AN69)</f>
        <v/>
      </c>
      <c r="AO93" s="94">
        <f>'Budget Figures Entry Form'!K65</f>
        <v>0</v>
      </c>
      <c r="AP93" s="95" t="str">
        <f t="shared" ref="AP93:AT93" si="78">IF(SUM(AP90:AP92)=0,"",SUM(AP90:AP92))</f>
        <v/>
      </c>
      <c r="AQ93" s="95" t="str">
        <f t="shared" si="78"/>
        <v/>
      </c>
      <c r="AR93" s="95" t="str">
        <f t="shared" si="78"/>
        <v/>
      </c>
      <c r="AS93" s="87">
        <f>'Budget Figures Entry Form'!K87</f>
        <v>0</v>
      </c>
      <c r="AT93" s="273" t="str">
        <f t="shared" si="78"/>
        <v/>
      </c>
      <c r="AU93" s="88" t="str">
        <f>IF(ISERROR(AS93-AT93),"",AS93-AT93)</f>
        <v/>
      </c>
      <c r="AV93" s="88" t="e">
        <f>IF(ISERROR(AU93+AV69),AV69,AU93+AV69)</f>
        <v>#VALUE!</v>
      </c>
      <c r="AW93" s="272">
        <f>'Budget Figures Entry Form'!K109</f>
        <v>0</v>
      </c>
      <c r="AX93" s="273" t="str">
        <f>IF(SUM(AX90:AX92)=0,"",SUM(AX90:AX92))</f>
        <v/>
      </c>
      <c r="AY93" s="88" t="str">
        <f>IF(SUM(AY90:AY92)=0,"",SUM(AY90:AY92))</f>
        <v/>
      </c>
      <c r="AZ93" s="89" t="str">
        <f>IF(ISERROR(AY93+AZ69),AZ69,AY93+AZ69)</f>
        <v/>
      </c>
      <c r="BA93" s="96">
        <f>'Budget Figures Entry Form'!K131</f>
        <v>0</v>
      </c>
      <c r="BB93" s="97">
        <v>0</v>
      </c>
      <c r="BC93" s="97">
        <v>0</v>
      </c>
      <c r="BD93" s="88" t="str">
        <f>IF(ISERROR(BC93+BD69),BD69,BC93+BD69)</f>
        <v/>
      </c>
      <c r="BE93" s="87" t="str">
        <f>IF(SUM(BE90:BE92)=0,"",SUM(BE90:BE92))</f>
        <v/>
      </c>
      <c r="BF93" s="88" t="str">
        <f>IF(SUM(BF90:BF92)=0,"",SUM(BF90:BF92))</f>
        <v/>
      </c>
      <c r="BG93" s="88" t="str">
        <f>IF(SUM(BG90:BG92)=0,"",SUM(BG90:BG92))</f>
        <v/>
      </c>
      <c r="BH93" s="89">
        <f t="shared" si="67"/>
        <v>76850.756645211688</v>
      </c>
      <c r="BI93" s="25"/>
      <c r="BJ93" s="185" t="s">
        <v>27</v>
      </c>
      <c r="BK93" s="272" t="str">
        <f t="shared" ref="BK93" si="79">IF(SUM(BK90:BK92)=0,"",SUM(BK90:BK92))</f>
        <v/>
      </c>
      <c r="BL93" s="152" t="str">
        <f>IF(SUM(BL90:BL92)=0,"",SUM(BL90:BL92))</f>
        <v/>
      </c>
      <c r="BM93" s="88" t="str">
        <f>IF(ISERROR(BK93-BL93),"",BK93-BL93)</f>
        <v/>
      </c>
      <c r="BN93" s="89" t="e">
        <f>IF(ISERROR(BM93+BN69),BN69,BM93+BN69)</f>
        <v>#VALUE!</v>
      </c>
      <c r="BO93" s="272" t="str">
        <f t="shared" ref="BO93" si="80">IF(SUM(BO90:BO92)=0,"",SUM(BO90:BO92))</f>
        <v/>
      </c>
      <c r="BP93" s="88" t="str">
        <f>IF(SUM(BP90:BP92)=0,"",SUM(BP90:BP92))</f>
        <v/>
      </c>
      <c r="BQ93" s="88" t="str">
        <f>IF(ISERROR(BO93-BP93),"",BO93-BP93)</f>
        <v/>
      </c>
      <c r="BR93" s="89" t="str">
        <f>IF(ISERROR(BQ93+BR69),BR69,BQ93+BR69)</f>
        <v/>
      </c>
      <c r="BS93" s="94">
        <f>'Budget Figures Entry Form'!O65</f>
        <v>0</v>
      </c>
      <c r="BT93" s="95" t="str">
        <f t="shared" ref="BT93:BX93" si="81">IF(SUM(BT90:BT92)=0,"",SUM(BT90:BT92))</f>
        <v/>
      </c>
      <c r="BU93" s="95" t="str">
        <f t="shared" si="81"/>
        <v/>
      </c>
      <c r="BV93" s="95" t="str">
        <f t="shared" si="81"/>
        <v/>
      </c>
      <c r="BW93" s="87">
        <f>'Budget Figures Entry Form'!O87</f>
        <v>0</v>
      </c>
      <c r="BX93" s="88" t="str">
        <f t="shared" si="81"/>
        <v/>
      </c>
      <c r="BY93" s="88" t="str">
        <f>IF(ISERROR(BW93-BX93),"",BW93-BX93)</f>
        <v/>
      </c>
      <c r="BZ93" s="88" t="e">
        <f>IF(ISERROR(BY93+BZ69),BZ69,BY93+BZ69)</f>
        <v>#VALUE!</v>
      </c>
      <c r="CA93" s="87">
        <f>'Budget Figures Entry Form'!O109</f>
        <v>0</v>
      </c>
      <c r="CB93" s="88" t="str">
        <f>IF(SUM(CB90:CB92)=0,"",SUM(CB90:CB92))</f>
        <v/>
      </c>
      <c r="CC93" s="88" t="str">
        <f>IF(SUM(CC90:CC92)=0,"",SUM(CC90:CC92))</f>
        <v/>
      </c>
      <c r="CD93" s="89" t="str">
        <f>IF(ISERROR(CC93+CD69),CD69,CC93+CD69)</f>
        <v/>
      </c>
      <c r="CE93" s="96">
        <f>'Budget Figures Entry Form'!O131</f>
        <v>0</v>
      </c>
      <c r="CF93" s="97">
        <v>0</v>
      </c>
      <c r="CG93" s="97">
        <v>0</v>
      </c>
      <c r="CH93" s="97" t="str">
        <f>IF(ISERROR(CG93+CH69),CH69,CG93+CH69)</f>
        <v/>
      </c>
      <c r="CI93" s="87" t="str">
        <f>IF(SUM(CI90:CI92)=0,"",SUM(CI90:CI92))</f>
        <v/>
      </c>
      <c r="CJ93" s="88" t="str">
        <f>IF(SUM(CJ90:CJ92)=0,"",SUM(CJ90:CJ92))</f>
        <v/>
      </c>
      <c r="CK93" s="88" t="str">
        <f>IF(SUM(CK90:CK92)=0,"",SUM(CK90:CK92))</f>
        <v/>
      </c>
      <c r="CL93" s="89">
        <f t="shared" si="68"/>
        <v>76850.756645211688</v>
      </c>
      <c r="CM93" s="27"/>
    </row>
    <row r="94" spans="1:91" x14ac:dyDescent="0.2">
      <c r="A94" s="195" t="s">
        <v>25</v>
      </c>
      <c r="B94" s="158"/>
      <c r="C94" s="25">
        <f>'Budget Figures Entry Form'!G22+K94*$E$76</f>
        <v>0</v>
      </c>
      <c r="D94" s="26">
        <f>'Financial Results Entry Form'!T13+E76*L94</f>
        <v>0</v>
      </c>
      <c r="E94" s="26" t="str">
        <f>IF(D94=0,"",C94-D94)</f>
        <v/>
      </c>
      <c r="F94" s="26">
        <f>IF(D94=0,F70,D94+F70)</f>
        <v>0</v>
      </c>
      <c r="G94" s="25">
        <f>'Budget Figures Entry Form'!G44+$H$76*K94</f>
        <v>0</v>
      </c>
      <c r="H94" s="33">
        <f>H76*L94</f>
        <v>0</v>
      </c>
      <c r="I94" s="33" t="str">
        <f>IF(H94=0,"",G94-H94)</f>
        <v/>
      </c>
      <c r="J94" s="26">
        <f>IF(H94=0,J70,H94+J70)</f>
        <v>0</v>
      </c>
      <c r="K94" s="343">
        <f>'Budget Figures Entry Form'!G66</f>
        <v>0</v>
      </c>
      <c r="L94" s="344">
        <f>'Financial Results Entry Form'!V13</f>
        <v>0</v>
      </c>
      <c r="M94" s="48" t="str">
        <f>IF(L94=0,"",-K94+L94)</f>
        <v/>
      </c>
      <c r="N94" s="48">
        <f>IF(L94=0,N70,L94+N70)</f>
        <v>0</v>
      </c>
      <c r="O94" s="25">
        <f>'Budget Figures Entry Form'!G88</f>
        <v>-1176</v>
      </c>
      <c r="P94" s="26">
        <f>'Financial Results Entry Form'!W13</f>
        <v>0</v>
      </c>
      <c r="Q94" s="26" t="str">
        <f>IF(P94=0,"",P94-O94)</f>
        <v/>
      </c>
      <c r="R94" s="26">
        <f>IF(P94=0,R70,P94+R70)</f>
        <v>1217.4980327868855</v>
      </c>
      <c r="S94" s="50">
        <f>'Budget Figures Entry Form'!G110</f>
        <v>0</v>
      </c>
      <c r="T94" s="33">
        <f>'Financial Results Entry Form'!X13</f>
        <v>0</v>
      </c>
      <c r="U94" s="33">
        <f>T94-S94</f>
        <v>0</v>
      </c>
      <c r="V94" s="137">
        <f>IF(T94=0,V70,T94+V70)</f>
        <v>0</v>
      </c>
      <c r="W94" s="50">
        <f>'Budget Figures Entry Form'!G132</f>
        <v>0</v>
      </c>
      <c r="X94" s="33">
        <v>0</v>
      </c>
      <c r="Y94" s="33">
        <v>0</v>
      </c>
      <c r="Z94" s="33">
        <f>IF(X94=0,Z70,X94+Z70)</f>
        <v>0</v>
      </c>
      <c r="AA94" s="53">
        <f>SUM(C94,G94,O94,S94,W94)</f>
        <v>-1176</v>
      </c>
      <c r="AB94" s="26" t="str">
        <f>IF(SUM(D94,H94,P94,T94,X94)=0,"",SUM(D94,H94,P94,T94,X94))</f>
        <v/>
      </c>
      <c r="AC94" s="26" t="str">
        <f>IF(ISERROR(AB94-AA94),"",AB94-AA94)</f>
        <v/>
      </c>
      <c r="AD94" s="32">
        <f t="shared" si="66"/>
        <v>1217.4980327868855</v>
      </c>
      <c r="AE94" s="54"/>
      <c r="AF94" s="185" t="s">
        <v>25</v>
      </c>
      <c r="AG94" s="53">
        <f>'Budget Figures Entry Form'!K22+AO94*$AI$76</f>
        <v>0</v>
      </c>
      <c r="AH94" s="33">
        <f>'Financial Results Entry Form'!AR13+$AP94*$AI$76</f>
        <v>0</v>
      </c>
      <c r="AI94" s="26" t="str">
        <f>IF(AH94=0,"",AG94-AH94)</f>
        <v/>
      </c>
      <c r="AJ94" s="26">
        <f>IF(AH94=0,AJ70,AH94+AJ70)</f>
        <v>0</v>
      </c>
      <c r="AK94" s="25">
        <f>'Budget Figures Entry Form'!K44+$AL$76*AO94</f>
        <v>0</v>
      </c>
      <c r="AL94" s="33">
        <f>'Financial Results Entry Form'!AS13+$AP94*$AI$76</f>
        <v>0</v>
      </c>
      <c r="AM94" s="26" t="str">
        <f>IF(AL94=0,"",AK94-AL94)</f>
        <v/>
      </c>
      <c r="AN94" s="26">
        <f>IF(AL94=0,AN70,AL94+AN70)</f>
        <v>0</v>
      </c>
      <c r="AO94" s="90">
        <f>'Budget Figures Entry Form'!K66</f>
        <v>0</v>
      </c>
      <c r="AP94" s="31">
        <f>'Financial Results Entry Form'!AT13</f>
        <v>0</v>
      </c>
      <c r="AQ94" s="48" t="str">
        <f>IF(AP94=0,"",-AO94+AP94)</f>
        <v/>
      </c>
      <c r="AR94" s="48">
        <f>IF(AP94=0,AR70,AP94+AR70)</f>
        <v>0</v>
      </c>
      <c r="AS94" s="25">
        <f>'Budget Figures Entry Form'!K88</f>
        <v>-1215</v>
      </c>
      <c r="AT94" s="33">
        <f>'Financial Results Entry Form'!AU13</f>
        <v>0</v>
      </c>
      <c r="AU94" s="26" t="str">
        <f>IF(AT94=0,"",AT94-AS94)</f>
        <v/>
      </c>
      <c r="AV94" s="26">
        <f>IF(AT94=0,AV70,AT94+AV70)</f>
        <v>1217.4980327868855</v>
      </c>
      <c r="AW94" s="50">
        <f>'Budget Figures Entry Form'!K110</f>
        <v>0</v>
      </c>
      <c r="AX94" s="33">
        <f>'Financial Results Entry Form'!AV13</f>
        <v>0</v>
      </c>
      <c r="AY94" s="33">
        <f>AX94-AW94</f>
        <v>0</v>
      </c>
      <c r="AZ94" s="137">
        <f>IF(AX94=0,AZ70,AX94+AZ70)</f>
        <v>0</v>
      </c>
      <c r="BA94" s="50">
        <f>'Budget Figures Entry Form'!K132</f>
        <v>0</v>
      </c>
      <c r="BB94" s="33">
        <v>0</v>
      </c>
      <c r="BC94" s="33">
        <v>0</v>
      </c>
      <c r="BD94" s="33">
        <f>IF(BB94=0,BD70,BB94+BD70)</f>
        <v>0</v>
      </c>
      <c r="BE94" s="25">
        <f>SUM(AG94,AK94,AS94,AW94,BA94)</f>
        <v>-1215</v>
      </c>
      <c r="BF94" s="26" t="str">
        <f>IF(SUM(AH94,AL94,AT94,AX94,BB94)=0,"",SUM(AH94,AL94,AT94,AX94,BB94))</f>
        <v/>
      </c>
      <c r="BG94" s="26" t="str">
        <f>IF(ISERROR(BF94-BE94),"",BF94-BE94)</f>
        <v/>
      </c>
      <c r="BH94" s="32">
        <f t="shared" si="67"/>
        <v>1217.4980327868855</v>
      </c>
      <c r="BI94" s="25"/>
      <c r="BJ94" s="185" t="s">
        <v>25</v>
      </c>
      <c r="BK94" s="25">
        <f>'Budget Figures Entry Form'!O22+$BM$76*BS94</f>
        <v>0</v>
      </c>
      <c r="BL94" s="33">
        <f>'Financial Results Entry Form'!BJ13+$BT94*$BM$76</f>
        <v>0</v>
      </c>
      <c r="BM94" s="26" t="str">
        <f>IF(BL94=0,"",BK94-BL94)</f>
        <v/>
      </c>
      <c r="BN94" s="32">
        <f>IF(BL94=0,BN70,BL94+BN70)</f>
        <v>0</v>
      </c>
      <c r="BO94" s="25">
        <f>'Budget Figures Entry Form'!O44+$BP$76*BS94</f>
        <v>0</v>
      </c>
      <c r="BP94" s="33">
        <f>'Financial Results Entry Form'!BK13+$BT94*$BP$76</f>
        <v>0</v>
      </c>
      <c r="BQ94" s="26" t="str">
        <f>IF(BP94=0,"",BO94-BP94)</f>
        <v/>
      </c>
      <c r="BR94" s="32">
        <f>IF(BP94=0,BR70,BP94+BR70)</f>
        <v>0</v>
      </c>
      <c r="BS94" s="69">
        <f>'Budget Figures Entry Form'!O66</f>
        <v>0</v>
      </c>
      <c r="BT94" s="91">
        <f>'Financial Results Entry Form'!BR13</f>
        <v>0</v>
      </c>
      <c r="BU94" s="48" t="str">
        <f>IF(BT94=0,"",-BS94+BT94)</f>
        <v/>
      </c>
      <c r="BV94" s="56">
        <f>IF(BT94=0,BV70,BT94+BV70)</f>
        <v>0</v>
      </c>
      <c r="BW94" s="25">
        <f>'Budget Figures Entry Form'!O88</f>
        <v>-1121</v>
      </c>
      <c r="BX94" s="33">
        <f>'Financial Results Entry Form'!BM13</f>
        <v>0</v>
      </c>
      <c r="BY94" s="26" t="str">
        <f>IF(BX94=0,"",BX94-BW94)</f>
        <v/>
      </c>
      <c r="BZ94" s="26">
        <f>IF(BX94=0,BZ70,BX94+BZ70)</f>
        <v>1217.4980327868855</v>
      </c>
      <c r="CA94" s="50">
        <f>'Budget Figures Entry Form'!O110</f>
        <v>0</v>
      </c>
      <c r="CB94" s="33">
        <f>'Financial Results Entry Form'!BN13</f>
        <v>0</v>
      </c>
      <c r="CC94" s="33">
        <f>CB94-CA94</f>
        <v>0</v>
      </c>
      <c r="CD94" s="32">
        <f>IF(CB94=0,CD70,CB94+CD70)</f>
        <v>0</v>
      </c>
      <c r="CE94" s="33">
        <f>'Budget Figures Entry Form'!O132</f>
        <v>0</v>
      </c>
      <c r="CF94" s="33">
        <v>0</v>
      </c>
      <c r="CG94" s="33">
        <v>0</v>
      </c>
      <c r="CH94" s="33">
        <f>IF(CF94=0,CH70,CF94+CH70)</f>
        <v>0</v>
      </c>
      <c r="CI94" s="25">
        <f>SUM(BK94,BO94,BW94,CA94,CE94)</f>
        <v>-1121</v>
      </c>
      <c r="CJ94" s="26" t="str">
        <f>IF(SUM(BL94,BP94,BX94,CB94,CF94)=0,"",SUM(BL94,BP94,BX94,CB94,CF94))</f>
        <v/>
      </c>
      <c r="CK94" s="33">
        <v>0</v>
      </c>
      <c r="CL94" s="32">
        <f t="shared" si="68"/>
        <v>1217.4980327868855</v>
      </c>
      <c r="CM94" s="27"/>
    </row>
    <row r="95" spans="1:91" x14ac:dyDescent="0.2">
      <c r="A95" s="195" t="s">
        <v>26</v>
      </c>
      <c r="B95" s="158"/>
      <c r="C95" s="342">
        <f>'Budget Figures Entry Form'!G23+K95*$E$76</f>
        <v>0</v>
      </c>
      <c r="D95" s="26">
        <f>'Financial Results Entry Form'!T14+E76*L95</f>
        <v>0</v>
      </c>
      <c r="E95" s="26" t="str">
        <f>IF(D95=0,"",D95-C95)</f>
        <v/>
      </c>
      <c r="F95" s="26">
        <f>IF(D95=0,F71,D95+F71)</f>
        <v>0</v>
      </c>
      <c r="G95" s="342">
        <f>'Budget Figures Entry Form'!G45+$H$76*K95</f>
        <v>0</v>
      </c>
      <c r="H95" s="54">
        <f>'Financial Results Entry Form'!U14+H76*L95</f>
        <v>0</v>
      </c>
      <c r="I95" s="33">
        <f>H95-G95</f>
        <v>0</v>
      </c>
      <c r="J95" s="34">
        <f>IF(H95=0,J71,H95+J71)</f>
        <v>0</v>
      </c>
      <c r="K95" s="30">
        <f>'Budget Figures Entry Form'!G67</f>
        <v>0</v>
      </c>
      <c r="L95" s="48">
        <f>'Financial Results Entry Form'!V14</f>
        <v>0</v>
      </c>
      <c r="M95" s="48" t="str">
        <f>IF(L95=0,"",L95-K95)</f>
        <v/>
      </c>
      <c r="N95" s="48">
        <f>IF(L95=0,N71,L95+N71)</f>
        <v>0</v>
      </c>
      <c r="O95" s="50">
        <f>'Budget Figures Entry Form'!G89</f>
        <v>0</v>
      </c>
      <c r="P95" s="26">
        <f>'Financial Results Entry Form'!W14</f>
        <v>0</v>
      </c>
      <c r="Q95" s="26" t="str">
        <f>IF(P95=0,"",P95-O95)</f>
        <v/>
      </c>
      <c r="R95" s="26">
        <f>IF(P95=0,R71,P95+R71)</f>
        <v>0</v>
      </c>
      <c r="S95" s="50">
        <f>'Budget Figures Entry Form'!G111</f>
        <v>0</v>
      </c>
      <c r="T95" s="33">
        <f>'Financial Results Entry Form'!X14</f>
        <v>0</v>
      </c>
      <c r="U95" s="33">
        <f>T95-S95</f>
        <v>0</v>
      </c>
      <c r="V95" s="137">
        <f>IF(T95=0,V71,T95+V71)</f>
        <v>0</v>
      </c>
      <c r="W95" s="50">
        <f>'Budget Figures Entry Form'!G133</f>
        <v>0</v>
      </c>
      <c r="X95" s="33">
        <v>0</v>
      </c>
      <c r="Y95" s="33">
        <v>0</v>
      </c>
      <c r="Z95" s="33">
        <f>IF(X95=0,Z71,X95+Z71)</f>
        <v>0</v>
      </c>
      <c r="AA95" s="50">
        <f>SUM(C95,G95,O95,S95,W95)</f>
        <v>0</v>
      </c>
      <c r="AB95" s="26" t="str">
        <f>IF(SUM(D95,H95,P95,T95,X95)=0,"",SUM(D95,H95,P95,T95,X95))</f>
        <v/>
      </c>
      <c r="AC95" s="26" t="str">
        <f>IF(ISERROR(AB95-AA95),"",AB95-AA95)</f>
        <v/>
      </c>
      <c r="AD95" s="32">
        <f t="shared" si="66"/>
        <v>0</v>
      </c>
      <c r="AE95" s="54"/>
      <c r="AF95" s="185" t="s">
        <v>26</v>
      </c>
      <c r="AG95" s="50">
        <f>'Budget Figures Entry Form'!K23+AO95*$AI$76</f>
        <v>0</v>
      </c>
      <c r="AH95" s="33">
        <f>'Financial Results Entry Form'!AR14+$AP95*$AI$76</f>
        <v>0</v>
      </c>
      <c r="AI95" s="26" t="str">
        <f>IF(AH95=0,"",AH95-AG95)</f>
        <v/>
      </c>
      <c r="AJ95" s="26">
        <f>IF(AH95=0,AJ71,AH95+AJ71)</f>
        <v>0</v>
      </c>
      <c r="AK95" s="33">
        <f>'Budget Figures Entry Form'!K45+$AL$76*AO95</f>
        <v>0</v>
      </c>
      <c r="AL95" s="33">
        <f>'Financial Results Entry Form'!AS14+$AP95*$AI$76</f>
        <v>0</v>
      </c>
      <c r="AM95" s="33">
        <f>AL95-AK95</f>
        <v>0</v>
      </c>
      <c r="AN95" s="34">
        <f>IF(AL95=0,AN71,AL95+AN71)</f>
        <v>0</v>
      </c>
      <c r="AO95" s="90">
        <f>'Budget Figures Entry Form'!K67</f>
        <v>0</v>
      </c>
      <c r="AP95" s="31">
        <f>'Financial Results Entry Form'!AT14</f>
        <v>0</v>
      </c>
      <c r="AQ95" s="48" t="str">
        <f>IF(AP95=0,"",AP95-AO95)</f>
        <v/>
      </c>
      <c r="AR95" s="48">
        <f>IF(AP95=0,AR71,AP95+AR71)</f>
        <v>0</v>
      </c>
      <c r="AS95" s="25">
        <f>'Budget Figures Entry Form'!K89</f>
        <v>0</v>
      </c>
      <c r="AT95" s="33">
        <f>'Financial Results Entry Form'!AU14</f>
        <v>0</v>
      </c>
      <c r="AU95" s="26" t="str">
        <f>IF(AT95=0,"",AT95-AS95)</f>
        <v/>
      </c>
      <c r="AV95" s="26">
        <f>IF(AT95=0,AV71,AT95+AV71)</f>
        <v>0</v>
      </c>
      <c r="AW95" s="50">
        <f>'Budget Figures Entry Form'!K111</f>
        <v>0</v>
      </c>
      <c r="AX95" s="33">
        <f>'Financial Results Entry Form'!AV14</f>
        <v>0</v>
      </c>
      <c r="AY95" s="33">
        <f>AX95-AW95</f>
        <v>0</v>
      </c>
      <c r="AZ95" s="55">
        <f>IF(AX95=0,AZ71,AX95+AZ71)</f>
        <v>0</v>
      </c>
      <c r="BA95" s="33">
        <f>'Budget Figures Entry Form'!K133</f>
        <v>0</v>
      </c>
      <c r="BB95" s="33">
        <v>0</v>
      </c>
      <c r="BC95" s="33">
        <v>0</v>
      </c>
      <c r="BD95" s="33">
        <f>IF(BB95=0,BD71,BB95+BD71)</f>
        <v>0</v>
      </c>
      <c r="BE95" s="50">
        <f>SUM(AG95,AK95,AS95,AW95,BA95)</f>
        <v>0</v>
      </c>
      <c r="BF95" s="26" t="str">
        <f>IF(SUM(AH95,AL95,AT95,AX95,BB95)=0,"",SUM(AH95,AL95,AT95,AX95,BB95))</f>
        <v/>
      </c>
      <c r="BG95" s="26" t="str">
        <f>IF(ISERROR(BF95-BE95),"",BF95-BE95)</f>
        <v/>
      </c>
      <c r="BH95" s="32">
        <f t="shared" si="67"/>
        <v>0</v>
      </c>
      <c r="BI95" s="25"/>
      <c r="BJ95" s="185" t="s">
        <v>26</v>
      </c>
      <c r="BK95" s="50">
        <f>'Budget Figures Entry Form'!O23+$BM$76*BS95</f>
        <v>0</v>
      </c>
      <c r="BL95" s="33">
        <f>'Financial Results Entry Form'!BJ14+$BT95*$BM$76</f>
        <v>0</v>
      </c>
      <c r="BM95" s="26" t="str">
        <f>IF(BL95=0,"",BL95-BK95)</f>
        <v/>
      </c>
      <c r="BN95" s="32">
        <f>IF(BL95=0,BN71,BL95+BN71)</f>
        <v>0</v>
      </c>
      <c r="BO95" s="33">
        <f>'Budget Figures Entry Form'!O45+$BP$76*BS95</f>
        <v>0</v>
      </c>
      <c r="BP95" s="33">
        <f>'Financial Results Entry Form'!BK14+$BT95*$BP$76</f>
        <v>0</v>
      </c>
      <c r="BQ95" s="33">
        <f>BP95-BO95</f>
        <v>0</v>
      </c>
      <c r="BR95" s="32">
        <f>IF(BP95=0,BR71,BP95+BR71)</f>
        <v>0</v>
      </c>
      <c r="BS95" s="30">
        <f>'Budget Figures Entry Form'!O67</f>
        <v>0</v>
      </c>
      <c r="BT95" s="91">
        <f>'Financial Results Entry Form'!BR14</f>
        <v>0</v>
      </c>
      <c r="BU95" s="48" t="str">
        <f>IF(BT95=0,"",BT95-BS95)</f>
        <v/>
      </c>
      <c r="BV95" s="56">
        <f>IF(BT95=0,BV71,BT95+BV71)</f>
        <v>0</v>
      </c>
      <c r="BW95" s="50">
        <f>'Budget Figures Entry Form'!O89</f>
        <v>0</v>
      </c>
      <c r="BX95" s="33">
        <f>'Financial Results Entry Form'!BM14</f>
        <v>0</v>
      </c>
      <c r="BY95" s="26" t="str">
        <f>IF(BX95=0,"",BX95-BW95)</f>
        <v/>
      </c>
      <c r="BZ95" s="26">
        <f>IF(BX95=0,BZ71,BX95+BZ71)</f>
        <v>0</v>
      </c>
      <c r="CA95" s="50">
        <f>'Budget Figures Entry Form'!O111</f>
        <v>0</v>
      </c>
      <c r="CB95" s="33">
        <f>'Financial Results Entry Form'!BN14</f>
        <v>0</v>
      </c>
      <c r="CC95" s="33">
        <f>CB95-CA95</f>
        <v>0</v>
      </c>
      <c r="CD95" s="32">
        <f>IF(CB95=0,CD71,CB95+CD71)</f>
        <v>0</v>
      </c>
      <c r="CE95" s="33">
        <f>'Budget Figures Entry Form'!O133</f>
        <v>0</v>
      </c>
      <c r="CF95" s="33">
        <v>0</v>
      </c>
      <c r="CG95" s="33">
        <v>0</v>
      </c>
      <c r="CH95" s="33">
        <f>IF(CF95=0,CH71,CF95+CH71)</f>
        <v>0</v>
      </c>
      <c r="CI95" s="25">
        <f>SUM(BK95,BO95,BW95,CA95,CE95)</f>
        <v>0</v>
      </c>
      <c r="CJ95" s="26" t="str">
        <f>IF(SUM(BL95,BP95,BX95,CB95,CF95)=0,"",SUM(BL95,BP95,BX95,CB95,CF95))</f>
        <v/>
      </c>
      <c r="CK95" s="26" t="str">
        <f>IF(ISERROR(CJ95-CI95),"",CJ95-CI95)</f>
        <v/>
      </c>
      <c r="CL95" s="32">
        <f t="shared" si="68"/>
        <v>0</v>
      </c>
      <c r="CM95" s="27"/>
    </row>
    <row r="96" spans="1:91" x14ac:dyDescent="0.2">
      <c r="A96" s="207" t="s">
        <v>48</v>
      </c>
      <c r="B96" s="158"/>
      <c r="C96" s="342">
        <f>'Budget Figures Entry Form'!G24+K96*$E$76</f>
        <v>0</v>
      </c>
      <c r="D96" s="26">
        <f>'Financial Results Entry Form'!T15</f>
        <v>0</v>
      </c>
      <c r="E96" s="26" t="str">
        <f>IF(D96=0,"",D96-C96)</f>
        <v/>
      </c>
      <c r="F96" s="26">
        <f>IF(D96=0,F72,D96+F72)</f>
        <v>0</v>
      </c>
      <c r="G96" s="342">
        <f>'Budget Figures Entry Form'!G46</f>
        <v>0</v>
      </c>
      <c r="H96" s="33">
        <f>'Financial Results Entry Form'!U15</f>
        <v>0</v>
      </c>
      <c r="I96" s="26" t="str">
        <f>IF(H96=0,"",H96-G96)</f>
        <v/>
      </c>
      <c r="J96" s="26">
        <f>IF(H96=0,J72,H96+J72)</f>
        <v>0</v>
      </c>
      <c r="K96" s="58">
        <f>'Budget Figures Entry Form'!G68</f>
        <v>0</v>
      </c>
      <c r="L96" s="49">
        <f>'Financial Results Entry Form'!V15</f>
        <v>0</v>
      </c>
      <c r="M96" s="49">
        <v>0</v>
      </c>
      <c r="N96" s="49">
        <v>0</v>
      </c>
      <c r="O96" s="50">
        <f>'Budget Figures Entry Form'!G90</f>
        <v>0</v>
      </c>
      <c r="P96" s="33"/>
      <c r="Q96" s="33">
        <v>0</v>
      </c>
      <c r="R96" s="51">
        <f>IF(P96=0,R72,P96+R72)</f>
        <v>0</v>
      </c>
      <c r="S96" s="50">
        <f>'Budget Figures Entry Form'!G112</f>
        <v>0</v>
      </c>
      <c r="T96" s="33"/>
      <c r="U96" s="33">
        <f>T96-S96</f>
        <v>0</v>
      </c>
      <c r="V96" s="137">
        <f>IF(T96=0,V72,T96+V72)</f>
        <v>0</v>
      </c>
      <c r="W96" s="50">
        <f>'Budget Figures Entry Form'!G134</f>
        <v>0</v>
      </c>
      <c r="X96" s="33">
        <v>0</v>
      </c>
      <c r="Y96" s="33">
        <v>0</v>
      </c>
      <c r="Z96" s="51">
        <f>IF(X96=0,Z72,X96+Z72)</f>
        <v>0</v>
      </c>
      <c r="AA96" s="50">
        <f>SUM(C96,G96,O96,S96,W96)</f>
        <v>0</v>
      </c>
      <c r="AB96" s="26" t="str">
        <f>IF(SUM(D96,H96,P96,T96,X96)=0,"",SUM(D96,H96,P96,T96,X96))</f>
        <v/>
      </c>
      <c r="AC96" s="26" t="str">
        <f>IF(ISERROR(AB96-AA96),"",AB96-AA96)</f>
        <v/>
      </c>
      <c r="AD96" s="32">
        <f t="shared" si="66"/>
        <v>0</v>
      </c>
      <c r="AE96" s="54"/>
      <c r="AF96" s="207" t="s">
        <v>48</v>
      </c>
      <c r="AG96" s="57">
        <f>'Budget Figures Entry Form'!K24</f>
        <v>0</v>
      </c>
      <c r="AH96" s="33">
        <f>'Financial Results Entry Form'!B48+$AP96*$AI$76</f>
        <v>0</v>
      </c>
      <c r="AI96" s="26" t="str">
        <f>IF(AH96=0,"",AH96-AG96)</f>
        <v/>
      </c>
      <c r="AJ96" s="26">
        <f>IF(AH96=0,AJ72,AH96+AJ72)</f>
        <v>0</v>
      </c>
      <c r="AK96" s="33">
        <f>'Budget Figures Entry Form'!K46</f>
        <v>0</v>
      </c>
      <c r="AL96" s="33">
        <f>'Financial Results Entry Form'!C48+$AP96*$AI$76</f>
        <v>0</v>
      </c>
      <c r="AM96" s="26" t="str">
        <f>IF(AL96=0,"",AL96-AK96)</f>
        <v/>
      </c>
      <c r="AN96" s="26">
        <f>IF(AL96=0,AN72,AL96+AN72)</f>
        <v>0</v>
      </c>
      <c r="AO96" s="90">
        <f>'Budget Figures Entry Form'!K68</f>
        <v>0</v>
      </c>
      <c r="AP96" s="31"/>
      <c r="AQ96" s="49">
        <v>0</v>
      </c>
      <c r="AR96" s="49">
        <v>0</v>
      </c>
      <c r="AS96" s="50">
        <f>'Budget Figures Entry Form'!K90</f>
        <v>0</v>
      </c>
      <c r="AT96" s="33">
        <f>'Financial Results Entry Form'!E48+$AP96*$AI$76</f>
        <v>0</v>
      </c>
      <c r="AU96" s="33">
        <v>0</v>
      </c>
      <c r="AV96" s="51">
        <f>IF(AT96=0,AV72,AT96+AV72)</f>
        <v>0</v>
      </c>
      <c r="AW96" s="50">
        <f>'Budget Figures Entry Form'!K112</f>
        <v>0</v>
      </c>
      <c r="AX96" s="33">
        <f>'Financial Results Entry Form'!F48+$AP96*$AI$76</f>
        <v>0</v>
      </c>
      <c r="AY96" s="33">
        <f>AX96-AW96</f>
        <v>0</v>
      </c>
      <c r="AZ96" s="55">
        <f>IF(AX96=0,AZ72,AX96+AZ72)</f>
        <v>0</v>
      </c>
      <c r="BA96" s="33">
        <f>'Budget Figures Entry Form'!K134</f>
        <v>0</v>
      </c>
      <c r="BB96" s="33">
        <v>0</v>
      </c>
      <c r="BC96" s="33">
        <v>0</v>
      </c>
      <c r="BD96" s="51">
        <f>IF(BB96=0,BD72,BB96+BD72)</f>
        <v>0</v>
      </c>
      <c r="BE96" s="50">
        <f>SUM(AG96,AK96,AS96,AW96,BA96)</f>
        <v>0</v>
      </c>
      <c r="BF96" s="26" t="str">
        <f>IF(SUM(AH96,AL96,AT96,AX96,BB96)=0,"",SUM(AH96,AL96,AT96,AX96,BB96))</f>
        <v/>
      </c>
      <c r="BG96" s="26" t="str">
        <f>IF(ISERROR(BF96-BE96),"",BF96-BE96)</f>
        <v/>
      </c>
      <c r="BH96" s="32">
        <f t="shared" si="67"/>
        <v>0</v>
      </c>
      <c r="BI96" s="25"/>
      <c r="BJ96" s="207" t="s">
        <v>48</v>
      </c>
      <c r="BK96" s="50">
        <f>'Budget Figures Entry Form'!O24</f>
        <v>0</v>
      </c>
      <c r="BL96" s="33">
        <f>'Financial Results Entry Form'!BJ15+$BT96*$BM$76</f>
        <v>0</v>
      </c>
      <c r="BM96" s="26" t="str">
        <f>IF(BL96=0,"",BL96-BK96)</f>
        <v/>
      </c>
      <c r="BN96" s="32">
        <f>IF(BL96=0,BN72,BL96+BN72)</f>
        <v>0</v>
      </c>
      <c r="BO96" s="33">
        <f>'Budget Figures Entry Form'!O46</f>
        <v>0</v>
      </c>
      <c r="BP96" s="33">
        <f>'Financial Results Entry Form'!BK15+$BT96*$BP$76</f>
        <v>0</v>
      </c>
      <c r="BQ96" s="26" t="str">
        <f>IF(BP96=0,"",BP96-BO96)</f>
        <v/>
      </c>
      <c r="BR96" s="32">
        <f>IF(BP96=0,BR72,BP96+BR72)</f>
        <v>0</v>
      </c>
      <c r="BS96" s="58">
        <f>'Budget Figures Entry Form'!O68</f>
        <v>0</v>
      </c>
      <c r="BT96" s="91"/>
      <c r="BU96" s="49">
        <v>0</v>
      </c>
      <c r="BV96" s="49">
        <v>0</v>
      </c>
      <c r="BW96" s="57">
        <f>'Budget Figures Entry Form'!O90</f>
        <v>0</v>
      </c>
      <c r="BX96" s="33">
        <f>'Financial Results Entry Form'!BM15</f>
        <v>0</v>
      </c>
      <c r="BY96" s="33">
        <v>0</v>
      </c>
      <c r="BZ96" s="26">
        <f>IF(BX96=0,BZ72,BX96+BZ72)</f>
        <v>0</v>
      </c>
      <c r="CA96" s="50">
        <f>'Budget Figures Entry Form'!O112</f>
        <v>0</v>
      </c>
      <c r="CB96" s="26">
        <f>'Financial Results Entry Form'!BN15</f>
        <v>0</v>
      </c>
      <c r="CC96" s="33">
        <f>CB96-CA96</f>
        <v>0</v>
      </c>
      <c r="CD96" s="32">
        <f>IF(CB96=0,CD72,CB96+CD72)</f>
        <v>0</v>
      </c>
      <c r="CE96" s="33">
        <f>'Budget Figures Entry Form'!O134</f>
        <v>0</v>
      </c>
      <c r="CF96" s="33">
        <v>0</v>
      </c>
      <c r="CG96" s="33">
        <v>0</v>
      </c>
      <c r="CH96" s="51">
        <f>IF(CF96=0,CH72,CF96+CH72)</f>
        <v>0</v>
      </c>
      <c r="CI96" s="50">
        <f>SUM(BK96,BO96,BW96,CA96,CE96)</f>
        <v>0</v>
      </c>
      <c r="CJ96" s="26" t="str">
        <f>IF(SUM(BL96,BP96,BX96,CB96,CF96)=0,"",SUM(BL96,BP96,BX96,CB96,CF96))</f>
        <v/>
      </c>
      <c r="CK96" s="26" t="str">
        <f>IF(ISERROR(CJ96-CI96),"",CJ96-CI96)</f>
        <v/>
      </c>
      <c r="CL96" s="32">
        <f t="shared" si="68"/>
        <v>0</v>
      </c>
      <c r="CM96" s="27"/>
    </row>
    <row r="97" spans="1:91" ht="13.5" thickBot="1" x14ac:dyDescent="0.25">
      <c r="A97" s="195" t="s">
        <v>6</v>
      </c>
      <c r="B97" s="158"/>
      <c r="C97" s="251">
        <f>IF(ISERROR((C87-SUM(C93,C94,C95,C96))),"",C87-SUM(C93,C94,C95,C96))</f>
        <v>0</v>
      </c>
      <c r="D97" s="100" t="str">
        <f>IF(ISERROR((D87-SUM(D93,D94,D95,D96))),"",D87-SUM(D93,D94,D95,D96))</f>
        <v/>
      </c>
      <c r="E97" s="100" t="str">
        <f>IF(ISERROR(D97-C97),"",D97-C97)</f>
        <v/>
      </c>
      <c r="F97" s="100">
        <f>IF(ISERROR(D97+F73),F73,D97+F73)</f>
        <v>0</v>
      </c>
      <c r="G97" s="309">
        <f>IF(ISERROR((G87-SUM(G93,G94,G95,G96))),"",G87-SUM(G93,G94,G95,G96))</f>
        <v>0</v>
      </c>
      <c r="H97" s="100" t="str">
        <f>IF(ISERROR((H87-SUM(H93,H94,H95,H96))),"",H87-SUM(H93,H94,H95,H96))</f>
        <v/>
      </c>
      <c r="I97" s="100" t="str">
        <f>IF(ISERROR(H97-G97),"",H97-G97)</f>
        <v/>
      </c>
      <c r="J97" s="100" t="e">
        <f>IF(ISERROR(H97+J73),J73,H97+J73)</f>
        <v>#VALUE!</v>
      </c>
      <c r="K97" s="252">
        <f>'Budget Figures Entry Form'!G69</f>
        <v>0</v>
      </c>
      <c r="L97" s="102" t="str">
        <f>IF(L87-SUM(L93,L94,L95,L96)=0,"",L87-SUM(L93,L94,L95,L96))</f>
        <v/>
      </c>
      <c r="M97" s="102" t="str">
        <f>IF(ISERROR(L97-K97),"",L97-K97)</f>
        <v/>
      </c>
      <c r="N97" s="102">
        <f>IF(ISERROR(L97+N73),N73,L97+N73)</f>
        <v>0</v>
      </c>
      <c r="O97" s="99">
        <f>'Budget Figures Entry Form'!G91</f>
        <v>1176</v>
      </c>
      <c r="P97" s="100" t="str">
        <f>IF(ISERROR((P87-SUM(P93,P94,P95,P96))),"",P87-SUM(P93,P94,P95,P96))</f>
        <v/>
      </c>
      <c r="Q97" s="100" t="str">
        <f>IF(ISERROR(P97-O97),"",P97-O97)</f>
        <v/>
      </c>
      <c r="R97" s="100" t="str">
        <f t="shared" ref="R97:Z97" si="82">IF(ISERROR((R87-SUM(R93,R94,R95,R96))),"",R87-SUM(R93,R94,R95,R96))</f>
        <v/>
      </c>
      <c r="S97" s="99">
        <f>'Budget Figures Entry Form'!G113</f>
        <v>0</v>
      </c>
      <c r="T97" s="100" t="str">
        <f t="shared" si="82"/>
        <v/>
      </c>
      <c r="U97" s="100" t="str">
        <f t="shared" si="82"/>
        <v/>
      </c>
      <c r="V97" s="100" t="str">
        <f t="shared" si="82"/>
        <v/>
      </c>
      <c r="W97" s="99">
        <f>'Budget Figures Entry Form'!G135</f>
        <v>0</v>
      </c>
      <c r="X97" s="100">
        <f t="shared" si="82"/>
        <v>0</v>
      </c>
      <c r="Y97" s="100">
        <f t="shared" si="82"/>
        <v>0</v>
      </c>
      <c r="Z97" s="100" t="str">
        <f t="shared" si="82"/>
        <v/>
      </c>
      <c r="AA97" s="99" t="str">
        <f>IF(ISERROR((AA87-SUM(AA93,AA94,AA95,AA96))),"",AA87-SUM(AA93,AA94,AA95,AA96))</f>
        <v/>
      </c>
      <c r="AB97" s="100" t="str">
        <f>IF(ISERROR((AB87-SUM(AB93,AB94,AB95,AB96))),"",AB87-SUM(AB93,AB94,AB95,AB96))</f>
        <v/>
      </c>
      <c r="AC97" s="100" t="str">
        <f>IF(ISERROR(AB97-AA97),"",AB97-AA97)</f>
        <v/>
      </c>
      <c r="AD97" s="103" t="e">
        <f t="shared" si="66"/>
        <v>#VALUE!</v>
      </c>
      <c r="AE97" s="54"/>
      <c r="AF97" s="185" t="s">
        <v>6</v>
      </c>
      <c r="AG97" s="309">
        <f>IF(ISERROR((AG87-SUM(AG93,AG94,AG95,AG96))),"",AG87-SUM(AG93,AG94,AG95,AG96))</f>
        <v>0</v>
      </c>
      <c r="AH97" s="100" t="str">
        <f>IF(ISERROR((AH87-SUM(AH93,AH94,AH95,AH96))),"",AH87-SUM(AH93,AH94,AH95,AH96))</f>
        <v/>
      </c>
      <c r="AI97" s="100" t="str">
        <f>IF(ISERROR(AH97-AG97),"",AH97-AG97)</f>
        <v/>
      </c>
      <c r="AJ97" s="100">
        <f>IF(ISERROR(AH97+AJ73),AJ73,AH97+AJ73)</f>
        <v>0</v>
      </c>
      <c r="AK97" s="309">
        <f>IF(ISERROR((AK87-SUM(AK93,AK94,AK95,AK96))),"",AK87-SUM(AK93,AK94,AK95,AK96))</f>
        <v>0</v>
      </c>
      <c r="AL97" s="100" t="str">
        <f>IF(ISERROR((AL87-SUM(AL93,AL94,AL95,AL96))),"",AL87-SUM(AL93,AL94,AL95,AL96))</f>
        <v/>
      </c>
      <c r="AM97" s="100" t="str">
        <f>IF(ISERROR(AL97-AK97),"",AL97-AK97)</f>
        <v/>
      </c>
      <c r="AN97" s="100" t="e">
        <f>IF(ISERROR(AL97+AN73),AN73,AL97+AN73)</f>
        <v>#VALUE!</v>
      </c>
      <c r="AO97" s="101">
        <f>'Budget Figures Entry Form'!K69</f>
        <v>0</v>
      </c>
      <c r="AP97" s="102" t="str">
        <f>IF(AP87-SUM(AP93,AP94,AP95,AP96)=0,"",AP87-SUM(AP93,AP94,AP95,AP96))</f>
        <v/>
      </c>
      <c r="AQ97" s="102" t="str">
        <f>IF(ISERROR(AP97-AO97),"",AP97-AO97)</f>
        <v/>
      </c>
      <c r="AR97" s="102">
        <f>IF(ISERROR(AP97+AR73),AR73,AP97+AR73)</f>
        <v>0</v>
      </c>
      <c r="AS97" s="99">
        <f>'Budget Figures Entry Form'!K91</f>
        <v>1215</v>
      </c>
      <c r="AT97" s="251" t="str">
        <f>IF(ISERROR((AT87-SUM(AT93,AT94,AT95,AT96))),"",AT87-SUM(AT93,AT94,AT95,AT96))</f>
        <v/>
      </c>
      <c r="AU97" s="100" t="str">
        <f>IF(ISERROR(AT97-AS97),"",AT97-AS97)</f>
        <v/>
      </c>
      <c r="AV97" s="100" t="str">
        <f t="shared" ref="AV97:BF97" si="83">IF(ISERROR((AV87-SUM(AV93,AV94,AV95,AV96))),"",AV87-SUM(AV93,AV94,AV95,AV96))</f>
        <v/>
      </c>
      <c r="AW97" s="99">
        <f>'Budget Figures Entry Form'!K113</f>
        <v>0</v>
      </c>
      <c r="AX97" s="251" t="str">
        <f>IF(ISERROR((AX87-SUM(AX93,AX94,AX95,AX96))),"",AX87-SUM(AX93,AX94,AX95,AX96))</f>
        <v/>
      </c>
      <c r="AY97" s="100" t="str">
        <f t="shared" si="83"/>
        <v/>
      </c>
      <c r="AZ97" s="103" t="str">
        <f t="shared" si="83"/>
        <v/>
      </c>
      <c r="BA97" s="309">
        <f>'Budget Figures Entry Form'!K135</f>
        <v>0</v>
      </c>
      <c r="BB97" s="251">
        <f t="shared" si="83"/>
        <v>0</v>
      </c>
      <c r="BC97" s="100">
        <f t="shared" si="83"/>
        <v>0</v>
      </c>
      <c r="BD97" s="100" t="str">
        <f t="shared" si="83"/>
        <v/>
      </c>
      <c r="BE97" s="99" t="str">
        <f t="shared" si="83"/>
        <v/>
      </c>
      <c r="BF97" s="100" t="str">
        <f t="shared" si="83"/>
        <v/>
      </c>
      <c r="BG97" s="100" t="str">
        <f>IF(ISERROR(BF97-BE97),"",BF97-BE97)</f>
        <v/>
      </c>
      <c r="BH97" s="103" t="e">
        <f t="shared" si="67"/>
        <v>#VALUE!</v>
      </c>
      <c r="BI97" s="25"/>
      <c r="BJ97" s="185" t="s">
        <v>6</v>
      </c>
      <c r="BK97" s="309">
        <f>IF(ISERROR((BK87-SUM(BK93,BK94,BK95,BK96))),"",BK87-SUM(BK93,BK94,BK95,BK96))</f>
        <v>0</v>
      </c>
      <c r="BL97" s="154" t="str">
        <f>IF(ISERROR((BL87-SUM(BL93,BL94,BL95,BL96))),"",BL87-SUM(BL93,BL94,BL95,BL96))</f>
        <v/>
      </c>
      <c r="BM97" s="100" t="str">
        <f>IF(ISERROR(BL97-BK97),"",BL97-BK97)</f>
        <v/>
      </c>
      <c r="BN97" s="103">
        <f>IF(ISERROR(BL97+BN73),BN73,BL97+BN73)</f>
        <v>0</v>
      </c>
      <c r="BO97" s="309">
        <f>IF(ISERROR((BO87-SUM(BO93,BO94,BO95,BO96))),"",BO87-SUM(BO93,BO94,BO95,BO96))</f>
        <v>0</v>
      </c>
      <c r="BP97" s="100" t="str">
        <f>IF(ISERROR((BP87-SUM(BP93,BP94,BP95,BP96))),"",BP87-SUM(BP93,BP94,BP95,BP96))</f>
        <v/>
      </c>
      <c r="BQ97" s="100" t="str">
        <f>IF(ISERROR(BP97-BO97),"",BP97-BO97)</f>
        <v/>
      </c>
      <c r="BR97" s="100" t="e">
        <f>IF(ISERROR(BP97+BR73),BR73,BP97+BR73)</f>
        <v>#VALUE!</v>
      </c>
      <c r="BS97" s="101">
        <f>'Budget Figures Entry Form'!O69</f>
        <v>0</v>
      </c>
      <c r="BT97" s="102" t="str">
        <f>IF(BT87-SUM(BT93,BT94,BT95,BT96)=0,"",BT87-SUM(BT93,BT94,BT95,BT96))</f>
        <v/>
      </c>
      <c r="BU97" s="102" t="str">
        <f>IF(ISERROR(BT97-BS97),"",BT97-BS97)</f>
        <v/>
      </c>
      <c r="BV97" s="102">
        <f>IF(ISERROR(BT97+BV73),BV73,BT97+BV73)</f>
        <v>0</v>
      </c>
      <c r="BW97" s="99">
        <f>'Budget Figures Entry Form'!O91</f>
        <v>1121</v>
      </c>
      <c r="BX97" s="100" t="str">
        <f>IF(ISERROR((BX87-SUM(BX93,BX94,BX95,BX96))),"",BX87-SUM(BX93,BX94,BX95,BX96))</f>
        <v/>
      </c>
      <c r="BY97" s="100" t="str">
        <f>IF(ISERROR(BX97-BW97),"",BX97-BW97)</f>
        <v/>
      </c>
      <c r="BZ97" s="100" t="str">
        <f t="shared" ref="BZ97:CH97" si="84">IF(ISERROR((BZ87-SUM(BZ93,BZ94,BZ95,BZ96))),"",BZ87-SUM(BZ93,BZ94,BZ95,BZ96))</f>
        <v/>
      </c>
      <c r="CA97" s="99">
        <f>'Budget Figures Entry Form'!O113</f>
        <v>0</v>
      </c>
      <c r="CB97" s="100" t="str">
        <f t="shared" si="84"/>
        <v/>
      </c>
      <c r="CC97" s="100" t="str">
        <f t="shared" si="84"/>
        <v/>
      </c>
      <c r="CD97" s="103" t="str">
        <f t="shared" si="84"/>
        <v/>
      </c>
      <c r="CE97" s="309">
        <f>'Budget Figures Entry Form'!O135</f>
        <v>0</v>
      </c>
      <c r="CF97" s="100">
        <f t="shared" si="84"/>
        <v>0</v>
      </c>
      <c r="CG97" s="100">
        <f t="shared" si="84"/>
        <v>0</v>
      </c>
      <c r="CH97" s="100" t="str">
        <f t="shared" si="84"/>
        <v/>
      </c>
      <c r="CI97" s="99" t="str">
        <f>IF(ISERROR((CI87-SUM(CI93,CI94,CI95,CI96))),"",CI87-SUM(CI93,CI94,CI95,CI96))</f>
        <v/>
      </c>
      <c r="CJ97" s="100" t="str">
        <f>IF(ISERROR((CJ87-SUM(CJ93,CJ94,CJ95,CJ96))),"",CJ87-SUM(CJ93,CJ94,CJ95,CJ96))</f>
        <v/>
      </c>
      <c r="CK97" s="100" t="str">
        <f>IF(ISERROR(CJ97-CI97),"",CJ97-CI97)</f>
        <v/>
      </c>
      <c r="CL97" s="103" t="e">
        <f t="shared" si="68"/>
        <v>#VALUE!</v>
      </c>
      <c r="CM97" s="27"/>
    </row>
    <row r="98" spans="1:91" ht="13.5" thickTop="1" x14ac:dyDescent="0.2">
      <c r="A98" s="194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104"/>
      <c r="AG98" s="22"/>
      <c r="AH98" s="149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6"/>
      <c r="BJ98" s="195"/>
      <c r="BK98" s="78"/>
      <c r="BL98" s="230"/>
      <c r="BM98" s="78"/>
      <c r="BN98" s="78"/>
      <c r="BO98" s="78"/>
      <c r="BP98" s="78"/>
      <c r="BQ98" s="78"/>
      <c r="BR98" s="78"/>
      <c r="BS98" s="117"/>
      <c r="BT98" s="117"/>
      <c r="BU98" s="117"/>
      <c r="BV98" s="117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  <c r="CM98" s="22"/>
    </row>
    <row r="99" spans="1:91" x14ac:dyDescent="0.2">
      <c r="A99" s="194"/>
      <c r="B99" s="22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104"/>
      <c r="AG99" s="22"/>
      <c r="AH99" s="149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184"/>
      <c r="CM99" s="22"/>
    </row>
    <row r="100" spans="1:91" x14ac:dyDescent="0.2">
      <c r="A100" s="194"/>
      <c r="B100" s="22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248"/>
      <c r="P100" s="23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104"/>
      <c r="AG100" s="22"/>
      <c r="AH100" s="149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184"/>
      <c r="CM100" s="22"/>
    </row>
    <row r="101" spans="1:91" x14ac:dyDescent="0.2">
      <c r="A101" s="194"/>
      <c r="B101" s="22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104"/>
      <c r="AG101" s="22"/>
      <c r="AH101" s="149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184"/>
      <c r="BK101" s="486" t="s">
        <v>28</v>
      </c>
      <c r="BL101" s="487"/>
      <c r="BM101" s="487"/>
      <c r="BN101" s="487"/>
      <c r="BO101" s="487"/>
      <c r="BP101" s="487"/>
      <c r="BQ101" s="487"/>
      <c r="BR101" s="487"/>
      <c r="BS101" s="487"/>
      <c r="BT101" s="487"/>
      <c r="BU101" s="487"/>
      <c r="BV101" s="487"/>
      <c r="BW101" s="487"/>
      <c r="BX101" s="487"/>
      <c r="BY101" s="487"/>
      <c r="BZ101" s="487"/>
      <c r="CA101" s="487"/>
      <c r="CB101" s="487"/>
      <c r="CC101" s="487"/>
      <c r="CD101" s="487"/>
      <c r="CE101" s="487"/>
      <c r="CF101" s="487"/>
      <c r="CG101" s="487"/>
      <c r="CH101" s="487"/>
      <c r="CI101" s="487"/>
      <c r="CJ101" s="487"/>
      <c r="CK101" s="487"/>
      <c r="CL101" s="488"/>
      <c r="CM101" s="27"/>
    </row>
    <row r="102" spans="1:91" x14ac:dyDescent="0.2">
      <c r="A102" s="195"/>
      <c r="B102" s="158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104"/>
      <c r="AG102" s="22"/>
      <c r="AH102" s="149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184"/>
      <c r="BK102" s="484" t="s">
        <v>81</v>
      </c>
      <c r="BL102" s="479"/>
      <c r="BM102" s="479"/>
      <c r="BN102" s="480"/>
      <c r="BO102" s="479" t="s">
        <v>82</v>
      </c>
      <c r="BP102" s="479"/>
      <c r="BQ102" s="479"/>
      <c r="BR102" s="480"/>
      <c r="BS102" s="479" t="s">
        <v>34</v>
      </c>
      <c r="BT102" s="479"/>
      <c r="BU102" s="479"/>
      <c r="BV102" s="480"/>
      <c r="BW102" s="479" t="s">
        <v>83</v>
      </c>
      <c r="BX102" s="479"/>
      <c r="BY102" s="479"/>
      <c r="BZ102" s="480"/>
      <c r="CA102" s="479" t="s">
        <v>84</v>
      </c>
      <c r="CB102" s="479"/>
      <c r="CC102" s="479"/>
      <c r="CD102" s="480"/>
      <c r="CE102" s="481" t="s">
        <v>30</v>
      </c>
      <c r="CF102" s="481"/>
      <c r="CG102" s="481"/>
      <c r="CH102" s="482"/>
      <c r="CI102" s="483" t="s">
        <v>10</v>
      </c>
      <c r="CJ102" s="483"/>
      <c r="CK102" s="483"/>
      <c r="CL102" s="483"/>
      <c r="CM102" s="27"/>
    </row>
    <row r="103" spans="1:91" ht="15.75" x14ac:dyDescent="0.2">
      <c r="A103" s="195"/>
      <c r="B103" s="158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104"/>
      <c r="AG103" s="22"/>
      <c r="AH103" s="149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184"/>
      <c r="BK103" s="105" t="s">
        <v>11</v>
      </c>
      <c r="BL103" s="151" t="s">
        <v>12</v>
      </c>
      <c r="BM103" s="107" t="s">
        <v>32</v>
      </c>
      <c r="BN103" s="183" t="s">
        <v>33</v>
      </c>
      <c r="BO103" s="105" t="s">
        <v>11</v>
      </c>
      <c r="BP103" s="106" t="s">
        <v>12</v>
      </c>
      <c r="BQ103" s="107" t="s">
        <v>32</v>
      </c>
      <c r="BR103" s="106" t="s">
        <v>33</v>
      </c>
      <c r="BS103" s="105" t="s">
        <v>11</v>
      </c>
      <c r="BT103" s="106" t="s">
        <v>12</v>
      </c>
      <c r="BU103" s="107" t="s">
        <v>32</v>
      </c>
      <c r="BV103" s="106" t="s">
        <v>33</v>
      </c>
      <c r="BW103" s="105" t="s">
        <v>11</v>
      </c>
      <c r="BX103" s="106" t="s">
        <v>12</v>
      </c>
      <c r="BY103" s="107" t="s">
        <v>32</v>
      </c>
      <c r="BZ103" s="106" t="s">
        <v>33</v>
      </c>
      <c r="CA103" s="105" t="s">
        <v>11</v>
      </c>
      <c r="CB103" s="106" t="s">
        <v>12</v>
      </c>
      <c r="CC103" s="107" t="s">
        <v>32</v>
      </c>
      <c r="CD103" s="106" t="s">
        <v>33</v>
      </c>
      <c r="CE103" s="105" t="s">
        <v>11</v>
      </c>
      <c r="CF103" s="106" t="s">
        <v>12</v>
      </c>
      <c r="CG103" s="107" t="s">
        <v>32</v>
      </c>
      <c r="CH103" s="106" t="s">
        <v>33</v>
      </c>
      <c r="CI103" s="105" t="s">
        <v>11</v>
      </c>
      <c r="CJ103" s="106" t="s">
        <v>12</v>
      </c>
      <c r="CK103" s="107" t="s">
        <v>32</v>
      </c>
      <c r="CL103" s="183" t="s">
        <v>33</v>
      </c>
      <c r="CM103" s="27"/>
    </row>
    <row r="104" spans="1:91" ht="12.75" customHeight="1" x14ac:dyDescent="0.2">
      <c r="A104" s="195"/>
      <c r="B104" s="158"/>
      <c r="C104" s="356"/>
      <c r="D104" s="356"/>
      <c r="E104" s="356"/>
      <c r="F104" s="356"/>
      <c r="G104" s="356"/>
      <c r="H104" s="356"/>
      <c r="I104" s="356"/>
      <c r="J104" s="356"/>
      <c r="K104" s="356"/>
      <c r="L104" s="356"/>
      <c r="M104" s="356"/>
      <c r="N104" s="356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104"/>
      <c r="AG104" s="22"/>
      <c r="AH104" s="149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185" t="s">
        <v>3</v>
      </c>
      <c r="BK104" s="77">
        <f>SUM(C8,C32,C56,C80,AG8,AG32,AG56,AG80,BK8,BK32,BK56,BK80)</f>
        <v>0</v>
      </c>
      <c r="BL104" s="33">
        <f>SUM(D8,D32,D56,D80,AH8,AH32,AH56,AH80,BL8,BL32,BL56,BL80)</f>
        <v>0</v>
      </c>
      <c r="BM104" s="78" t="str">
        <f>IF(BL104=0,"",BL104-BK104)</f>
        <v/>
      </c>
      <c r="BN104" s="78"/>
      <c r="BO104" s="79">
        <f>SUM(G8,G32,G56,G80,AK8,AK32,AK56,AK80,BO8,BO32,BO56,BO80)</f>
        <v>0</v>
      </c>
      <c r="BP104" s="33">
        <f>SUM(H8,H32,H56,H80,AL8,AL32,AL56,AL80,BP8,BP32,BP56,BP80)</f>
        <v>0</v>
      </c>
      <c r="BQ104" s="78" t="str">
        <f>IF(BP104=0,"",BP104-BO104)</f>
        <v/>
      </c>
      <c r="BR104" s="78"/>
      <c r="BS104" s="80">
        <v>0</v>
      </c>
      <c r="BT104" s="81">
        <v>0</v>
      </c>
      <c r="BU104" s="81">
        <v>0</v>
      </c>
      <c r="BV104" s="81">
        <v>0</v>
      </c>
      <c r="BW104" s="79">
        <f>SUM(O8,O32,O56,O80,AS8,AS32,AS56,AS80,BW8,BW32,BW56,BW80)</f>
        <v>1101694.6557377048</v>
      </c>
      <c r="BX104" s="33">
        <f>SUM(P8,P32,P56,P80,AT8,AT32,AT56,AT80,BX8,BX32,BX56,BX80)</f>
        <v>0</v>
      </c>
      <c r="BY104" s="78" t="str">
        <f>IF(BX104=0,"",BX104-BW104)</f>
        <v/>
      </c>
      <c r="BZ104" s="179"/>
      <c r="CA104" s="77">
        <f>SUM(S8,S32,S56,S80,AW8,AW32,AW56,AW80,CA8,CA32,CA56,CA80)</f>
        <v>275391.94826175406</v>
      </c>
      <c r="CB104" s="33">
        <f>SUM(T8,T32,T56,T80,AX8,AX32,AX56,AX80,CB8,CB32,CB56,CB80)</f>
        <v>0</v>
      </c>
      <c r="CC104" s="179" t="str">
        <f>IF(CB104=0,"",CB104-CA104)</f>
        <v/>
      </c>
      <c r="CD104" s="82"/>
      <c r="CE104" s="78">
        <f>SUM(W8,W32,W56,W80,BA8,BA32,BA56,BA80,CE8,CE32,CE56,CE80)</f>
        <v>0</v>
      </c>
      <c r="CF104" s="33">
        <f>SUM(X8,X32,X56,X80,BB8,BB32,BB56,BB80,CF8,CF32,CF56,CF80)</f>
        <v>0</v>
      </c>
      <c r="CG104" s="78" t="str">
        <f>IF(CF104=0,"",CF104-CE104)</f>
        <v/>
      </c>
      <c r="CH104" s="82"/>
      <c r="CI104" s="78">
        <f>SUM(BK104,BO104,BW104,CA104,CE104)</f>
        <v>1377086.603999459</v>
      </c>
      <c r="CJ104" s="78" t="str">
        <f>IF(SUM(BL104,BP104,BX104,CB104,CF104)=0,"",SUM(BL104,BP104,BX104,CB104,CF104))</f>
        <v/>
      </c>
      <c r="CK104" s="78" t="str">
        <f>IF(ISERROR(CJ104-CI104),"",CJ104-CI104)</f>
        <v/>
      </c>
      <c r="CL104" s="82"/>
      <c r="CM104" s="27"/>
    </row>
    <row r="105" spans="1:91" ht="12.75" customHeight="1" x14ac:dyDescent="0.2">
      <c r="A105" s="195"/>
      <c r="B105" s="158"/>
      <c r="C105" s="356"/>
      <c r="D105" s="356"/>
      <c r="E105" s="356"/>
      <c r="F105" s="356"/>
      <c r="G105" s="356"/>
      <c r="H105" s="356"/>
      <c r="I105" s="356"/>
      <c r="J105" s="356"/>
      <c r="K105" s="356"/>
      <c r="L105" s="356"/>
      <c r="M105" s="356"/>
      <c r="N105" s="356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104"/>
      <c r="AG105" s="22"/>
      <c r="AH105" s="149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188"/>
      <c r="BK105" s="25"/>
      <c r="BL105" s="22"/>
      <c r="BM105" s="138" t="str">
        <f>IF(ISERROR(BM104/BK104),"",BM104/BK104)</f>
        <v/>
      </c>
      <c r="BN105" s="138"/>
      <c r="BO105" s="27"/>
      <c r="BP105" s="26"/>
      <c r="BQ105" s="138" t="str">
        <f>IF(ISERROR(BQ104/BO104),"",BQ104/BO104)</f>
        <v/>
      </c>
      <c r="BR105" s="138"/>
      <c r="BS105" s="28"/>
      <c r="BT105" s="29"/>
      <c r="BU105" s="29"/>
      <c r="BV105" s="29"/>
      <c r="BW105" s="27"/>
      <c r="BX105" s="22"/>
      <c r="BY105" s="138" t="str">
        <f>IF(ISERROR(BY104/BW104),"",BY104/BW104)</f>
        <v/>
      </c>
      <c r="BZ105" s="138"/>
      <c r="CA105" s="27"/>
      <c r="CB105" s="22"/>
      <c r="CC105" s="138" t="str">
        <f>IF(ISERROR(CC104/CA104),"",CC104/CA104)</f>
        <v/>
      </c>
      <c r="CD105" s="234"/>
      <c r="CE105" s="27"/>
      <c r="CF105" s="22"/>
      <c r="CG105" s="138" t="str">
        <f>IF(ISERROR(CG104/CE104),"",CG104/CE104)</f>
        <v/>
      </c>
      <c r="CH105" s="138"/>
      <c r="CI105" s="27"/>
      <c r="CJ105" s="22"/>
      <c r="CK105" s="138" t="str">
        <f>IF(ISERROR(CK104/CI104),"",CK104/CI104)</f>
        <v/>
      </c>
      <c r="CL105" s="234"/>
      <c r="CM105" s="27"/>
    </row>
    <row r="106" spans="1:91" x14ac:dyDescent="0.2">
      <c r="A106" s="222"/>
      <c r="B106" s="222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14"/>
      <c r="P106" s="114"/>
      <c r="Q106" s="114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104"/>
      <c r="AG106" s="22"/>
      <c r="AH106" s="149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185" t="s">
        <v>7</v>
      </c>
      <c r="BK106" s="25">
        <f t="shared" ref="BK106:BL108" si="85">SUM(C10,C34,C58,C82,AG10,AG34,AG58,AG82,BK10,BK34,BK58,BK82)</f>
        <v>0</v>
      </c>
      <c r="BL106" s="33">
        <f t="shared" si="85"/>
        <v>0</v>
      </c>
      <c r="BM106" s="26" t="str">
        <f>IF(BL106=0,"",BK106-BL106)</f>
        <v/>
      </c>
      <c r="BN106" s="26"/>
      <c r="BO106" s="25">
        <f t="shared" ref="BO106:BP108" si="86">SUM(G10,G34,G58,G82,AK10,AK34,AK58,AK82,BO10,BO34,BO58,BO82)</f>
        <v>0</v>
      </c>
      <c r="BP106" s="33">
        <f t="shared" si="86"/>
        <v>0</v>
      </c>
      <c r="BQ106" s="26" t="str">
        <f>IF(BP106=0,"",BO106-BP106)</f>
        <v/>
      </c>
      <c r="BR106" s="26"/>
      <c r="BS106" s="30">
        <v>0</v>
      </c>
      <c r="BT106" s="31">
        <v>0</v>
      </c>
      <c r="BU106" s="31">
        <v>0</v>
      </c>
      <c r="BV106" s="31">
        <v>0</v>
      </c>
      <c r="BW106" s="25">
        <f t="shared" ref="BW106:BX108" si="87">SUM(O10,O34,O58,O82,AS10,AS34,AS58,AS82,BW10,BW34,BW58,BW82)</f>
        <v>456163.67847216473</v>
      </c>
      <c r="BX106" s="33">
        <f t="shared" si="87"/>
        <v>0</v>
      </c>
      <c r="BY106" s="26" t="str">
        <f>IF(BX106=0,"",BW106-BX106)</f>
        <v/>
      </c>
      <c r="BZ106" s="26"/>
      <c r="CA106" s="25">
        <f t="shared" ref="CA106:CB108" si="88">SUM(S10,S34,S58,S82,AW10,AW34,AW58,AW82,CA10,CA34,CA58,CA82)</f>
        <v>109075.93960064165</v>
      </c>
      <c r="CB106" s="33">
        <f t="shared" si="88"/>
        <v>0</v>
      </c>
      <c r="CC106" s="26" t="str">
        <f>IF(CB106=0,"",CA106-CB106)</f>
        <v/>
      </c>
      <c r="CD106" s="32"/>
      <c r="CE106" s="26">
        <f>SUM(W10,W34,W58,W82,BA10,BA34,BA58,BA82,CE10,CE34,CE58,CE82)</f>
        <v>0</v>
      </c>
      <c r="CF106" s="33">
        <f>SUM(X10,X34,X58,X82,BB10,BB34,BB58,BB82,CF10,CF34,CF58,CF82)</f>
        <v>0</v>
      </c>
      <c r="CG106" s="26" t="str">
        <f>IF(CF106=0,"",CF106-CE106)</f>
        <v/>
      </c>
      <c r="CH106" s="32"/>
      <c r="CI106" s="26">
        <f>SUM(BK106,BO106,BW106,CA106,CE106)</f>
        <v>565239.61807280639</v>
      </c>
      <c r="CJ106" s="26" t="str">
        <f>IF(SUM(BL106,BP106,BX106,CB106,CF106)=0,"",SUM(BL106,BP106,BX106,CB106,CF106))</f>
        <v/>
      </c>
      <c r="CK106" s="26" t="str">
        <f>IF(ISERROR(CI106-CJ106),"",CI106-CJ106)</f>
        <v/>
      </c>
      <c r="CL106" s="32"/>
      <c r="CM106" s="27"/>
    </row>
    <row r="107" spans="1:91" x14ac:dyDescent="0.2">
      <c r="A107" s="75"/>
      <c r="B107" s="75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104"/>
      <c r="AG107" s="22"/>
      <c r="AH107" s="149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185" t="s">
        <v>5</v>
      </c>
      <c r="BK107" s="25">
        <f t="shared" si="85"/>
        <v>0</v>
      </c>
      <c r="BL107" s="33">
        <f t="shared" si="85"/>
        <v>0</v>
      </c>
      <c r="BM107" s="26" t="str">
        <f>IF(BL107=0,"",BK107-BL107)</f>
        <v/>
      </c>
      <c r="BN107" s="26"/>
      <c r="BO107" s="25">
        <f t="shared" si="86"/>
        <v>0</v>
      </c>
      <c r="BP107" s="33">
        <f t="shared" si="86"/>
        <v>0</v>
      </c>
      <c r="BQ107" s="26" t="str">
        <f>IF(BP107=0,"",BO107-BP107)</f>
        <v/>
      </c>
      <c r="BR107" s="26"/>
      <c r="BS107" s="30">
        <v>0</v>
      </c>
      <c r="BT107" s="31">
        <v>0</v>
      </c>
      <c r="BU107" s="31">
        <v>0</v>
      </c>
      <c r="BV107" s="31">
        <v>0</v>
      </c>
      <c r="BW107" s="25">
        <f t="shared" si="87"/>
        <v>438126.78152880061</v>
      </c>
      <c r="BX107" s="33">
        <f t="shared" si="87"/>
        <v>0</v>
      </c>
      <c r="BY107" s="26" t="str">
        <f>IF(BX107=0,"",BW107-BX107)</f>
        <v/>
      </c>
      <c r="BZ107" s="26"/>
      <c r="CA107" s="25">
        <f t="shared" si="88"/>
        <v>51091.715689233388</v>
      </c>
      <c r="CB107" s="33">
        <f t="shared" si="88"/>
        <v>0</v>
      </c>
      <c r="CC107" s="26" t="str">
        <f>IF(CB107=0,"",CA107-CB107)</f>
        <v/>
      </c>
      <c r="CD107" s="32"/>
      <c r="CE107" s="33">
        <v>0</v>
      </c>
      <c r="CF107" s="33">
        <v>0</v>
      </c>
      <c r="CG107" s="33">
        <v>0</v>
      </c>
      <c r="CH107" s="34"/>
      <c r="CI107" s="26">
        <f>SUM(BK107,BO107,BW107,CA107,CE107)</f>
        <v>489218.497218034</v>
      </c>
      <c r="CJ107" s="26" t="str">
        <f>IF(SUM(BL107,BP107,BX107,CB107,CF107)=0,"",SUM(BL107,BP107,BX107,CB107,CF107))</f>
        <v/>
      </c>
      <c r="CK107" s="26" t="str">
        <f>IF(ISERROR(CI107-CJ107),"",CI107-CJ107)</f>
        <v/>
      </c>
      <c r="CL107" s="32"/>
      <c r="CM107" s="27"/>
    </row>
    <row r="108" spans="1:91" x14ac:dyDescent="0.2">
      <c r="A108" s="195"/>
      <c r="B108" s="15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265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104"/>
      <c r="AG108" s="22"/>
      <c r="AH108" s="149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189" t="s">
        <v>35</v>
      </c>
      <c r="BK108" s="25">
        <f t="shared" si="85"/>
        <v>0</v>
      </c>
      <c r="BL108" s="33">
        <f t="shared" si="85"/>
        <v>0</v>
      </c>
      <c r="BM108" s="26" t="str">
        <f>IF(BL108=0,"",BK108-BL108)</f>
        <v/>
      </c>
      <c r="BN108" s="26"/>
      <c r="BO108" s="25">
        <f t="shared" si="86"/>
        <v>0</v>
      </c>
      <c r="BP108" s="33">
        <f t="shared" si="86"/>
        <v>0</v>
      </c>
      <c r="BQ108" s="26" t="str">
        <f>IF(BP108=0,"",BO108-BP108)</f>
        <v/>
      </c>
      <c r="BR108" s="26"/>
      <c r="BS108" s="30">
        <v>0</v>
      </c>
      <c r="BT108" s="31">
        <v>0</v>
      </c>
      <c r="BU108" s="31">
        <v>0</v>
      </c>
      <c r="BV108" s="31">
        <v>0</v>
      </c>
      <c r="BW108" s="25">
        <f t="shared" si="87"/>
        <v>131656.50957760305</v>
      </c>
      <c r="BX108" s="33">
        <f t="shared" si="87"/>
        <v>0</v>
      </c>
      <c r="BY108" s="26" t="str">
        <f>IF(BX108=0,"",BW108-BX108)</f>
        <v/>
      </c>
      <c r="BZ108" s="26"/>
      <c r="CA108" s="25">
        <f t="shared" si="88"/>
        <v>23042.464781257997</v>
      </c>
      <c r="CB108" s="33">
        <f t="shared" si="88"/>
        <v>0</v>
      </c>
      <c r="CC108" s="26" t="str">
        <f>IF(CB108=0,"",CA108-CB108)</f>
        <v/>
      </c>
      <c r="CD108" s="32"/>
      <c r="CE108" s="33">
        <v>0</v>
      </c>
      <c r="CF108" s="33">
        <v>0</v>
      </c>
      <c r="CG108" s="33">
        <v>0</v>
      </c>
      <c r="CH108" s="34"/>
      <c r="CI108" s="26">
        <f>SUM(BK108,BO108,BW108,CA108,CE108)</f>
        <v>154698.97435886104</v>
      </c>
      <c r="CJ108" s="26" t="str">
        <f>IF(SUM(BL108,BP108,BX108,CB108,CF108)=0,"",SUM(BL108,BP108,BX108,CB108,CF108))</f>
        <v/>
      </c>
      <c r="CK108" s="26" t="str">
        <f>IF(ISERROR(CI108-CJ108),"",CI108-CJ108)</f>
        <v/>
      </c>
      <c r="CL108" s="32"/>
      <c r="CM108" s="27"/>
    </row>
    <row r="109" spans="1:91" x14ac:dyDescent="0.2">
      <c r="A109" s="194"/>
      <c r="B109" s="171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265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104"/>
      <c r="AG109" s="22"/>
      <c r="AH109" s="149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186" t="s">
        <v>36</v>
      </c>
      <c r="BK109" s="83">
        <f>SUM(BK106:BK108)</f>
        <v>0</v>
      </c>
      <c r="BL109" s="84">
        <f>SUM(D13,D37,D61,D85,AH13,AH37,AH61,AH85,BL13,BL37,BL61,BL85)</f>
        <v>0</v>
      </c>
      <c r="BM109" s="84" t="str">
        <f>IF(SUM(BM106:BM108)=0,"",SUM(BM106:BM108))</f>
        <v/>
      </c>
      <c r="BN109" s="84"/>
      <c r="BO109" s="83">
        <f>SUM(BO106:BO108)</f>
        <v>0</v>
      </c>
      <c r="BP109" s="84">
        <f>SUM(H13,H37,H61,H85,AL13,AL37,AL61,AL85,BP13,BP37,BP61,BP85)</f>
        <v>0</v>
      </c>
      <c r="BQ109" s="84" t="str">
        <f>IF(SUM(BQ106:BQ108)=0,"",SUM(BQ106:BQ108))</f>
        <v/>
      </c>
      <c r="BR109" s="84"/>
      <c r="BS109" s="85">
        <v>0</v>
      </c>
      <c r="BT109" s="86">
        <v>0</v>
      </c>
      <c r="BU109" s="86">
        <v>0</v>
      </c>
      <c r="BV109" s="86">
        <v>0</v>
      </c>
      <c r="BW109" s="87">
        <f>SUM(BW106:BW108)</f>
        <v>1025946.9695785684</v>
      </c>
      <c r="BX109" s="88">
        <f>SUM(P13,P37,P61,P85,AT13,AT37,AT61,AT85,BX13,BX37,BX61,BX85)</f>
        <v>0</v>
      </c>
      <c r="BY109" s="88">
        <f>IF(ISERROR(BW109-BX109),"",BW109-BX109)</f>
        <v>1025946.9695785684</v>
      </c>
      <c r="BZ109" s="88"/>
      <c r="CA109" s="87">
        <f>SUM(CA106:CA108)</f>
        <v>183210.12007113305</v>
      </c>
      <c r="CB109" s="88">
        <f>SUM(T13,T37,T61,T85,AX13,AX37,AX61,AX85,CB13,CB37,CB61,CB85)</f>
        <v>0</v>
      </c>
      <c r="CC109" s="88">
        <f>IF(ISERROR(CA109-CB109),"",CA109-CB109)</f>
        <v>183210.12007113305</v>
      </c>
      <c r="CD109" s="89"/>
      <c r="CE109" s="88" t="str">
        <f t="shared" ref="CE109:CJ109" si="89">IF(SUM(CE106:CE108)=0,"",SUM(CE106:CE108))</f>
        <v/>
      </c>
      <c r="CF109" s="88" t="str">
        <f t="shared" si="89"/>
        <v/>
      </c>
      <c r="CG109" s="88" t="str">
        <f t="shared" si="89"/>
        <v/>
      </c>
      <c r="CH109" s="88"/>
      <c r="CI109" s="87">
        <f>IF(SUM(CI106:CI108)=0,"",SUM(CI106:CI108))</f>
        <v>1209157.0896497015</v>
      </c>
      <c r="CJ109" s="88" t="str">
        <f t="shared" si="89"/>
        <v/>
      </c>
      <c r="CK109" s="88" t="str">
        <f>IF(ISERROR(CI109-CJ109),"",CI109-CJ109)</f>
        <v/>
      </c>
      <c r="CL109" s="89"/>
      <c r="CM109" s="27"/>
    </row>
    <row r="110" spans="1:91" x14ac:dyDescent="0.2">
      <c r="A110" s="195"/>
      <c r="B110" s="158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265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104"/>
      <c r="AG110" s="22"/>
      <c r="AH110" s="149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186"/>
      <c r="BK110" s="37"/>
      <c r="BL110" s="33"/>
      <c r="BM110" s="38"/>
      <c r="BN110" s="38"/>
      <c r="BO110" s="37"/>
      <c r="BP110" s="33"/>
      <c r="BQ110" s="38"/>
      <c r="BR110" s="38"/>
      <c r="BS110" s="90"/>
      <c r="BT110" s="91"/>
      <c r="BU110" s="91"/>
      <c r="BV110" s="91"/>
      <c r="BW110" s="77"/>
      <c r="BX110" s="38"/>
      <c r="BY110" s="78"/>
      <c r="BZ110" s="38"/>
      <c r="CA110" s="77"/>
      <c r="CB110" s="38"/>
      <c r="CC110" s="78"/>
      <c r="CD110" s="39"/>
      <c r="CE110" s="78"/>
      <c r="CF110" s="78"/>
      <c r="CG110" s="78"/>
      <c r="CH110" s="76"/>
      <c r="CI110" s="78"/>
      <c r="CJ110" s="78"/>
      <c r="CK110" s="78"/>
      <c r="CL110" s="76"/>
      <c r="CM110" s="27"/>
    </row>
    <row r="111" spans="1:91" x14ac:dyDescent="0.2">
      <c r="A111" s="195"/>
      <c r="B111" s="158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265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104"/>
      <c r="AG111" s="22"/>
      <c r="AH111" s="149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185" t="s">
        <v>37</v>
      </c>
      <c r="BK111" s="77">
        <f>BK104-BK109</f>
        <v>0</v>
      </c>
      <c r="BL111" s="33">
        <f>SUM(D15,D39,D63,D87,AH15,AH39,AH63,AH87,BL15,BL39,BL63,BL87)</f>
        <v>0</v>
      </c>
      <c r="BM111" s="78">
        <f>IF(ISERROR(BL111-BK111),"",BL111-BK111)</f>
        <v>0</v>
      </c>
      <c r="BN111" s="78"/>
      <c r="BO111" s="77">
        <f>BO104-BO109</f>
        <v>0</v>
      </c>
      <c r="BP111" s="33">
        <f>SUM(H15,H39,H63,H87,AL15,AL39,AL63,AL87,BP15,BP39,BP63,BP87)</f>
        <v>0</v>
      </c>
      <c r="BQ111" s="78">
        <f>IF(ISERROR(BP111-BO111),"",BP111-BO111)</f>
        <v>0</v>
      </c>
      <c r="BR111" s="78"/>
      <c r="BS111" s="90">
        <v>0</v>
      </c>
      <c r="BT111" s="91">
        <v>0</v>
      </c>
      <c r="BU111" s="91">
        <v>0</v>
      </c>
      <c r="BV111" s="91">
        <v>0</v>
      </c>
      <c r="BW111" s="77">
        <f>BW104-BW109</f>
        <v>75747.686159136472</v>
      </c>
      <c r="BX111" s="78">
        <f>SUM(P15,P39,P63,P87,AT15,AT39,AT63,AT87,BX15,BX39,BX63,BX87)</f>
        <v>0</v>
      </c>
      <c r="BY111" s="78" t="str">
        <f>IF(ISERROR(BY104-BY109),"",BY104-BY109)</f>
        <v/>
      </c>
      <c r="BZ111" s="78"/>
      <c r="CA111" s="77">
        <f>CA104-CA109</f>
        <v>92181.828190621018</v>
      </c>
      <c r="CB111" s="78">
        <f>SUM(T15,T39,T63,T87,AX15,AX39,AX63,AX87,CB15,CB39,CB63,CB87)</f>
        <v>0</v>
      </c>
      <c r="CC111" s="78">
        <f>IF(ISERROR(CB111-CA111),"",CB111-CA111)</f>
        <v>-92181.828190621018</v>
      </c>
      <c r="CD111" s="76"/>
      <c r="CE111" s="92">
        <v>0</v>
      </c>
      <c r="CF111" s="92">
        <v>0</v>
      </c>
      <c r="CG111" s="92">
        <v>0</v>
      </c>
      <c r="CH111" s="93"/>
      <c r="CI111" s="78">
        <f>IF(ISERROR(CI104-CI109),"",CI104-CI109)</f>
        <v>167929.51434975746</v>
      </c>
      <c r="CJ111" s="78" t="str">
        <f>IF(ISERROR(CJ104-CJ109),"",CJ104-CJ109)</f>
        <v/>
      </c>
      <c r="CK111" s="78" t="str">
        <f>IF(ISERROR(CJ111-CI111),"",CJ111-CI111)</f>
        <v/>
      </c>
      <c r="CL111" s="76"/>
      <c r="CM111" s="27"/>
    </row>
    <row r="112" spans="1:91" x14ac:dyDescent="0.2">
      <c r="A112" s="206"/>
      <c r="B112" s="172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265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104"/>
      <c r="AG112" s="22"/>
      <c r="AH112" s="149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02" t="s">
        <v>24</v>
      </c>
      <c r="BK112" s="128" t="str">
        <f>IF(ISERROR(BK111/BK104),"",BK111/BK104)</f>
        <v/>
      </c>
      <c r="BL112" s="33"/>
      <c r="BM112" s="133" t="str">
        <f>IF(ISERROR(BL112-BK112),"",BL112-BK112)</f>
        <v/>
      </c>
      <c r="BN112" s="129"/>
      <c r="BO112" s="128" t="str">
        <f>IF(ISERROR(BO111/BO104),"",BO111/BO104)</f>
        <v/>
      </c>
      <c r="BP112" s="129"/>
      <c r="BQ112" s="129" t="str">
        <f>IF(ISERROR(BP112-BO112),"",BP112-BO112)</f>
        <v/>
      </c>
      <c r="BR112" s="129"/>
      <c r="BS112" s="130">
        <v>0</v>
      </c>
      <c r="BT112" s="131">
        <v>0</v>
      </c>
      <c r="BU112" s="131">
        <v>0</v>
      </c>
      <c r="BV112" s="131">
        <v>0</v>
      </c>
      <c r="BW112" s="128">
        <f>IF(ISERROR(BW111/BW104),"",BW111/BW104)</f>
        <v>6.8755608248290107E-2</v>
      </c>
      <c r="BX112" s="129"/>
      <c r="BY112" s="129">
        <f>IF(ISERROR(BX112-BW112),"",BX112-BW112)</f>
        <v>-6.8755608248290107E-2</v>
      </c>
      <c r="BZ112" s="129"/>
      <c r="CA112" s="128">
        <f>IF(ISERROR(CA111/CA104),"",CA111/CA104)</f>
        <v>0.33472956915575541</v>
      </c>
      <c r="CB112" s="129"/>
      <c r="CC112" s="133">
        <f>IF(ISERROR(CB112-CA112),"",CB112-CA112)</f>
        <v>-0.33472956915575541</v>
      </c>
      <c r="CD112" s="136"/>
      <c r="CE112" s="134">
        <v>0</v>
      </c>
      <c r="CF112" s="134">
        <v>0</v>
      </c>
      <c r="CG112" s="134">
        <v>0</v>
      </c>
      <c r="CH112" s="135"/>
      <c r="CI112" s="129">
        <f>IF(ISERROR(CI111/CI104),"",CI111/CI104)</f>
        <v>0.12194549991412409</v>
      </c>
      <c r="CJ112" s="129" t="str">
        <f>IF(ISERROR(CJ111/CJ104),"",CJ111/CJ104)</f>
        <v/>
      </c>
      <c r="CK112" s="129" t="str">
        <f>IF(ISERROR(CJ112-CI112),"",CJ112-CI112)</f>
        <v/>
      </c>
      <c r="CL112" s="136"/>
      <c r="CM112" s="27"/>
    </row>
    <row r="113" spans="1:91" x14ac:dyDescent="0.2">
      <c r="A113" s="207"/>
      <c r="B113" s="175"/>
      <c r="C113" s="255"/>
      <c r="D113" s="255"/>
      <c r="E113" s="255"/>
      <c r="F113" s="255"/>
      <c r="G113" s="255"/>
      <c r="H113" s="255"/>
      <c r="I113" s="255"/>
      <c r="J113" s="255"/>
      <c r="K113" s="255"/>
      <c r="L113" s="255"/>
      <c r="M113" s="255"/>
      <c r="N113" s="255"/>
      <c r="O113" s="265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104"/>
      <c r="AG113" s="22"/>
      <c r="AH113" s="149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191"/>
      <c r="BK113" s="40"/>
      <c r="BL113" s="33"/>
      <c r="BM113" s="41"/>
      <c r="BN113" s="41"/>
      <c r="BO113" s="42"/>
      <c r="BP113" s="41"/>
      <c r="BQ113" s="41"/>
      <c r="BR113" s="41"/>
      <c r="BS113" s="43"/>
      <c r="BT113" s="44"/>
      <c r="BU113" s="44"/>
      <c r="BV113" s="44"/>
      <c r="BW113" s="42"/>
      <c r="BX113" s="41"/>
      <c r="BY113" s="41"/>
      <c r="BZ113" s="41"/>
      <c r="CA113" s="42"/>
      <c r="CB113" s="41"/>
      <c r="CC113" s="41"/>
      <c r="CD113" s="45"/>
      <c r="CE113" s="41"/>
      <c r="CF113" s="41"/>
      <c r="CG113" s="41"/>
      <c r="CH113" s="45"/>
      <c r="CI113" s="41"/>
      <c r="CJ113" s="41"/>
      <c r="CK113" s="41"/>
      <c r="CL113" s="45"/>
      <c r="CM113" s="27"/>
    </row>
    <row r="114" spans="1:91" x14ac:dyDescent="0.2">
      <c r="A114" s="207"/>
      <c r="B114" s="175"/>
      <c r="C114" s="349"/>
      <c r="D114" s="349"/>
      <c r="E114" s="349"/>
      <c r="F114" s="349"/>
      <c r="G114" s="349"/>
      <c r="H114" s="349"/>
      <c r="I114" s="349"/>
      <c r="J114" s="349"/>
      <c r="K114" s="349"/>
      <c r="L114" s="349"/>
      <c r="M114" s="349"/>
      <c r="N114" s="349"/>
      <c r="O114" s="265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104"/>
      <c r="AG114" s="22"/>
      <c r="AH114" s="149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185" t="s">
        <v>2</v>
      </c>
      <c r="BK114" s="25">
        <f t="shared" ref="BK114:BL116" si="90">SUM(C18,C42,C66,C90,AG18,AG42,AG66,AG90,BK18,BK42,BK66,BK90)</f>
        <v>53559</v>
      </c>
      <c r="BL114" s="33">
        <f t="shared" si="90"/>
        <v>0</v>
      </c>
      <c r="BM114" s="26" t="str">
        <f>IF(BL114=0,"",BK114-BL114)</f>
        <v/>
      </c>
      <c r="BN114" s="26"/>
      <c r="BO114" s="25">
        <f>SUM(G18,G42,G66,G90,AK18,AK42,AK66,AK90,BO18,BO42,BO66,BO90)</f>
        <v>53559</v>
      </c>
      <c r="BP114" s="33">
        <f t="shared" ref="BP114:BP118" si="91">SUM(H18,H42,H66,H90,AL18,AL42,AL66,AL90,BP18,BP42,BP66,BP90)</f>
        <v>0</v>
      </c>
      <c r="BQ114" s="26" t="str">
        <f>IF(BP114=0,"",BO114-BP114)</f>
        <v/>
      </c>
      <c r="BR114" s="26"/>
      <c r="BS114" s="47">
        <f>SUM(K18,K42,K66,K90,AO18,AO42,AO66,AO90,BS18,BS42,BS66,BS90)</f>
        <v>107118</v>
      </c>
      <c r="BT114" s="91">
        <f>SUM(L18,L42,L66,L90,AP18,AP42,AP66,AP90,BT18,BT42,BT66,BT90)</f>
        <v>0</v>
      </c>
      <c r="BU114" s="91" t="str">
        <f>IF(BT114=0,"",BS114-BT114)</f>
        <v/>
      </c>
      <c r="BV114" s="48">
        <f>IF(BT114=0,BV90,BU114+BV90)</f>
        <v>0</v>
      </c>
      <c r="BW114" s="25">
        <f>SUM(O18,O42,O66,O90,AS18,AS42,AS66,AS90,BW18,BW42,BW66,BW90)</f>
        <v>68312.104180327879</v>
      </c>
      <c r="BX114" s="33">
        <f>SUM(P18,P42,P66,P90,AT18,AT42,AT66,AT90,BX18,BX42,BX66,BX90)</f>
        <v>0</v>
      </c>
      <c r="BY114" s="26" t="str">
        <f>IF(BX114=0,"",BW114-BX114)</f>
        <v/>
      </c>
      <c r="BZ114" s="26"/>
      <c r="CA114" s="25">
        <f>SUM(S18,S42,S66,S90,AW18,AW42,AW66,AW90,CA18,CA42,CA66,CA90)</f>
        <v>6824.2770390182659</v>
      </c>
      <c r="CB114" s="33">
        <f>SUM(T18,T42,T66,T90,AX18,AX42,AX66,AX90,CB18,CB42,CB66,CB90)</f>
        <v>0</v>
      </c>
      <c r="CC114" s="26" t="str">
        <f>IF(CB114=0,"",CA114-CB114)</f>
        <v/>
      </c>
      <c r="CD114" s="32"/>
      <c r="CE114" s="33">
        <v>0</v>
      </c>
      <c r="CF114" s="33">
        <v>0</v>
      </c>
      <c r="CG114" s="33">
        <v>0</v>
      </c>
      <c r="CH114" s="34"/>
      <c r="CI114" s="26">
        <f>SUM(BK114,BO114,BW114,CA114,CE114)</f>
        <v>182254.38121934613</v>
      </c>
      <c r="CJ114" s="26" t="str">
        <f>IF(SUM(BL114,BP114,BX114,CB114,CF114)=0,"",SUM(BL114,BP114,BX114,CB114,CF114))</f>
        <v/>
      </c>
      <c r="CK114" s="26" t="str">
        <f>IF(ISERROR(CJ114-CI114),"",CJ114-CI114)</f>
        <v/>
      </c>
      <c r="CL114" s="32"/>
      <c r="CM114" s="27"/>
    </row>
    <row r="115" spans="1:91" x14ac:dyDescent="0.2">
      <c r="A115" s="195"/>
      <c r="B115" s="158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265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104"/>
      <c r="AG115" s="22"/>
      <c r="AH115" s="149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185" t="s">
        <v>38</v>
      </c>
      <c r="BK115" s="25">
        <f t="shared" si="90"/>
        <v>61568.5</v>
      </c>
      <c r="BL115" s="33">
        <f t="shared" si="90"/>
        <v>0</v>
      </c>
      <c r="BM115" s="26" t="str">
        <f>IF(BL115=0,"",BK115-BL115)</f>
        <v/>
      </c>
      <c r="BN115" s="26"/>
      <c r="BO115" s="25">
        <f>SUM(G19,G43,G67,G91,AK19,AK43,AK67,AK91,BO19,BO43,BO67,BO91)</f>
        <v>61568.5</v>
      </c>
      <c r="BP115" s="33">
        <f t="shared" si="91"/>
        <v>0</v>
      </c>
      <c r="BQ115" s="26" t="str">
        <f>IF(BP115=0,"",BO115-BP115)</f>
        <v/>
      </c>
      <c r="BR115" s="26"/>
      <c r="BS115" s="47">
        <f>SUM(K19,K43,K67,K91,AO19,AO43,AO67,AO91,BS19,BS43,BS67,BS91)</f>
        <v>123137</v>
      </c>
      <c r="BT115" s="91">
        <f>SUM(L19,L43,L67,L91,AP19,AP43,AP67,AP91,BT19,BT43,BT67,BT91)</f>
        <v>0</v>
      </c>
      <c r="BU115" s="91" t="str">
        <f>IF(BT115=0,"",BS115-BT115)</f>
        <v/>
      </c>
      <c r="BV115" s="48">
        <f>IF(BT115=0,BV91,BU115+BV91)</f>
        <v>0</v>
      </c>
      <c r="BW115" s="25">
        <f>SUM(O19,O43,O67,O91,AS19,AS43,AS67,AS91,BW19,BW43,BW67,BW91)</f>
        <v>53108.819669672128</v>
      </c>
      <c r="BX115" s="33">
        <f>SUM(P19,P43,P67,P91,AT19,AT43,AT67,AT91,BX19,BX43,BX67,BX91)</f>
        <v>0</v>
      </c>
      <c r="BY115" s="26" t="str">
        <f>IF(BX115=0,"",BW115-BX115)</f>
        <v/>
      </c>
      <c r="BZ115" s="26"/>
      <c r="CA115" s="25">
        <f>SUM(S19,S43,S67,S91,AW19,AW43,AW67,AW91,CA19,CA43,CA67,CA91)</f>
        <v>11706.555756193435</v>
      </c>
      <c r="CB115" s="33">
        <f>SUM(T19,T43,T67,T91,AX19,AX43,AX67,AX91,CB19,CB43,CB67,CB91)</f>
        <v>0</v>
      </c>
      <c r="CC115" s="26" t="str">
        <f>IF(CB115=0,"",CB115-CA115)</f>
        <v/>
      </c>
      <c r="CD115" s="32"/>
      <c r="CE115" s="33">
        <v>0</v>
      </c>
      <c r="CF115" s="33">
        <v>0</v>
      </c>
      <c r="CG115" s="33">
        <v>0</v>
      </c>
      <c r="CH115" s="34"/>
      <c r="CI115" s="26">
        <f>SUM(BK115,BO115,BW115,CA115,CE115)</f>
        <v>187952.37542586555</v>
      </c>
      <c r="CJ115" s="26" t="str">
        <f>IF(SUM(BL115,BP115,BX115,CB115,CF115)=0,"",SUM(BL115,BP115,BX115,CB115,CF115))</f>
        <v/>
      </c>
      <c r="CK115" s="26" t="str">
        <f>IF(ISERROR(CI115-CJ115),"",CI115-CJ115)</f>
        <v/>
      </c>
      <c r="CL115" s="32"/>
      <c r="CM115" s="27"/>
    </row>
    <row r="116" spans="1:91" x14ac:dyDescent="0.2">
      <c r="A116" s="209"/>
      <c r="B116" s="176"/>
      <c r="C116" s="290"/>
      <c r="D116" s="290"/>
      <c r="E116" s="290"/>
      <c r="F116" s="290"/>
      <c r="G116" s="290"/>
      <c r="H116" s="290"/>
      <c r="I116" s="290"/>
      <c r="J116" s="290"/>
      <c r="K116" s="290"/>
      <c r="L116" s="290"/>
      <c r="M116" s="290"/>
      <c r="N116" s="290"/>
      <c r="O116" s="265"/>
      <c r="Q116" s="54"/>
      <c r="R116" s="54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22"/>
      <c r="AD116" s="22"/>
      <c r="AE116" s="22"/>
      <c r="AF116" s="104"/>
      <c r="AG116" s="22"/>
      <c r="AH116" s="149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185" t="s">
        <v>39</v>
      </c>
      <c r="BK116" s="25">
        <f t="shared" si="90"/>
        <v>0</v>
      </c>
      <c r="BL116" s="33">
        <f t="shared" si="90"/>
        <v>0</v>
      </c>
      <c r="BM116" s="26" t="str">
        <f>IF(BL116=0,"",BK116-BL116)</f>
        <v/>
      </c>
      <c r="BN116" s="26"/>
      <c r="BO116" s="25">
        <f>SUM(G20,G44,G68,G92,AK20,AK44,AK68,AK92,BO20,BO44,BO68,BO92)</f>
        <v>0</v>
      </c>
      <c r="BP116" s="33">
        <f t="shared" si="91"/>
        <v>0</v>
      </c>
      <c r="BQ116" s="26" t="str">
        <f>IF(BP116=0,"",BO116-BP116)</f>
        <v/>
      </c>
      <c r="BR116" s="26"/>
      <c r="BS116" s="30">
        <v>0</v>
      </c>
      <c r="BT116" s="49">
        <v>0</v>
      </c>
      <c r="BU116" s="49">
        <v>0</v>
      </c>
      <c r="BV116" s="49">
        <f>BU116</f>
        <v>0</v>
      </c>
      <c r="BW116" s="50">
        <f>SUM(O20,O44,O68,O92,AS20,AS44,AS68,AS92,BW20,BW44,BW68,BW92)</f>
        <v>0</v>
      </c>
      <c r="BX116" s="33"/>
      <c r="BY116" s="51">
        <v>0</v>
      </c>
      <c r="BZ116" s="140"/>
      <c r="CA116" s="50">
        <f>SUM(S20,S44,S68,S92,AW20,AW44,AW68,AW92,CA20,CA44,CA68,CA92)</f>
        <v>0</v>
      </c>
      <c r="CB116" s="33"/>
      <c r="CC116" s="51">
        <f>CB116-CA116</f>
        <v>0</v>
      </c>
      <c r="CD116" s="52"/>
      <c r="CE116" s="33">
        <v>0</v>
      </c>
      <c r="CF116" s="33">
        <v>0</v>
      </c>
      <c r="CG116" s="33">
        <v>0</v>
      </c>
      <c r="CH116" s="34"/>
      <c r="CI116" s="26">
        <f>SUM(BK116,BO116,BW116,CA116,CE116)</f>
        <v>0</v>
      </c>
      <c r="CJ116" s="26" t="str">
        <f>IF(SUM(BL116,BP116,BX116,CB116,CF116)=0,"",SUM(BL116,BP116,BX116,CB116,CF116))</f>
        <v/>
      </c>
      <c r="CK116" s="26" t="str">
        <f>IF(ISERROR(CI116-CJ116),"",CI116-CJ116)</f>
        <v/>
      </c>
      <c r="CL116" s="32"/>
      <c r="CM116" s="27"/>
    </row>
    <row r="117" spans="1:91" x14ac:dyDescent="0.2">
      <c r="A117" s="208"/>
      <c r="B117" s="174"/>
      <c r="C117" s="348"/>
      <c r="D117" s="348"/>
      <c r="E117" s="348"/>
      <c r="F117" s="348"/>
      <c r="G117" s="348"/>
      <c r="H117" s="348"/>
      <c r="I117" s="348"/>
      <c r="J117" s="348"/>
      <c r="K117" s="348"/>
      <c r="L117" s="348"/>
      <c r="M117" s="348"/>
      <c r="N117" s="348"/>
      <c r="O117" s="265"/>
      <c r="Q117" s="54"/>
      <c r="R117" s="54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22"/>
      <c r="AD117" s="22"/>
      <c r="AE117" s="22"/>
      <c r="AF117" s="104"/>
      <c r="AG117" s="22"/>
      <c r="AH117" s="149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185" t="s">
        <v>27</v>
      </c>
      <c r="BK117" s="87">
        <f>SUM(BK114:BK116)</f>
        <v>115127.5</v>
      </c>
      <c r="BL117" s="87">
        <f>SUM(D21,D45,D69,D93,AH21,AH45,AH69,AH93,BL21,BL45,BL69,BL93)</f>
        <v>0</v>
      </c>
      <c r="BM117" s="88">
        <f>IF(ISERROR(BK117-BL117),"",BK117-BL117)</f>
        <v>115127.5</v>
      </c>
      <c r="BN117" s="88"/>
      <c r="BO117" s="87">
        <f>SUM(BO114:BO116)</f>
        <v>115127.5</v>
      </c>
      <c r="BP117" s="88">
        <f t="shared" si="91"/>
        <v>0</v>
      </c>
      <c r="BQ117" s="88">
        <f>IF(ISERROR(BO117-BP117),"",BO117-BP117)</f>
        <v>115127.5</v>
      </c>
      <c r="BR117" s="89"/>
      <c r="BS117" s="94">
        <f>IF(SUM(BS114:BS116)=0,"",SUM(BS114:BS116))</f>
        <v>230255</v>
      </c>
      <c r="BT117" s="95" t="str">
        <f>IF(SUM(BT114:BT116)=0,"",SUM(BT114:BT116))</f>
        <v/>
      </c>
      <c r="BU117" s="95" t="str">
        <f>IF(SUM(BU114:BU116)=0,"",SUM(BU114:BU116))</f>
        <v/>
      </c>
      <c r="BV117" s="95" t="str">
        <f>IF(SUM(BV114:BV116)=0,"",SUM(BV114:BV116))</f>
        <v/>
      </c>
      <c r="BW117" s="87">
        <f>SUM(BW114:BW116)</f>
        <v>121420.92385000001</v>
      </c>
      <c r="BX117" s="88">
        <f>SUM(P21,P45,P69,P93,AT21,AT45,AT69,AT93,BX21,BX45,BX69,BX93)</f>
        <v>0</v>
      </c>
      <c r="BY117" s="88">
        <f>IF(ISERROR(BW117-BX117),"",BW117-BX117)</f>
        <v>121420.92385000001</v>
      </c>
      <c r="BZ117" s="88"/>
      <c r="CA117" s="87">
        <f>SUM(CA114:CA116)</f>
        <v>18530.8327952117</v>
      </c>
      <c r="CB117" s="88">
        <f>SUM(T21,T45,T69,T93,AX21,AX45,AX69,AX93,CB21,CB45,CB69,CB93)</f>
        <v>0</v>
      </c>
      <c r="CC117" s="88" t="str">
        <f>IF(SUM(CC114:CC116)=0,"",SUM(CC114:CC116))</f>
        <v/>
      </c>
      <c r="CD117" s="89"/>
      <c r="CE117" s="96">
        <v>0</v>
      </c>
      <c r="CF117" s="97">
        <v>0</v>
      </c>
      <c r="CG117" s="97">
        <v>0</v>
      </c>
      <c r="CH117" s="98"/>
      <c r="CI117" s="88">
        <f>IF(SUM(CI114:CI116)=0,"",SUM(CI114:CI116))</f>
        <v>370206.75664521172</v>
      </c>
      <c r="CJ117" s="88" t="str">
        <f>IF(SUM(CJ114:CJ116)=0,"",SUM(CJ114:CJ116))</f>
        <v/>
      </c>
      <c r="CK117" s="88" t="str">
        <f>IF(SUM(CK114:CK116)=0,"",SUM(CK114:CK116))</f>
        <v/>
      </c>
      <c r="CL117" s="89"/>
      <c r="CM117" s="27"/>
    </row>
    <row r="118" spans="1:91" x14ac:dyDescent="0.2">
      <c r="A118" s="195"/>
      <c r="B118" s="158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265"/>
      <c r="Q118" s="54"/>
      <c r="R118" s="54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22"/>
      <c r="AD118" s="22"/>
      <c r="AE118" s="22"/>
      <c r="AF118" s="104"/>
      <c r="AG118" s="22"/>
      <c r="AH118" s="149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185" t="s">
        <v>25</v>
      </c>
      <c r="BK118" s="72">
        <f>SUM(C22,C46,C70,C94,AG22,AG46,AG70,AG94,BK22,BK46,BK70,BK94)</f>
        <v>-1392</v>
      </c>
      <c r="BL118" s="70">
        <f>SUM(D22,D46,D70,D94,AH22,AH46,AH70,AH94,BL22,BL46,BL70,BL94)</f>
        <v>0</v>
      </c>
      <c r="BM118" s="65" t="str">
        <f>IF(BL118=0,"",BK118-BL118)</f>
        <v/>
      </c>
      <c r="BN118" s="65"/>
      <c r="BO118" s="72">
        <f>SUM(G22,G46,G70,G94,AK22,AK46,AK70,AK94,BO22,BO46,BO70,BO94)</f>
        <v>-1392</v>
      </c>
      <c r="BP118" s="70">
        <f t="shared" si="91"/>
        <v>0</v>
      </c>
      <c r="BQ118" s="65" t="str">
        <f>IF(BP118=0,"",BO118-BP118)</f>
        <v/>
      </c>
      <c r="BR118" s="68"/>
      <c r="BS118" s="69">
        <f>SUM(K22,K46,K70,K94,AO22,AO46,AO70,AO94,BS22,BS46,BS70,BS94)</f>
        <v>-2784</v>
      </c>
      <c r="BT118" s="259">
        <f>SUM(L22,L46,L70,L94,AP22,AP46,AP70,AP94,BT22,BT46,BT70,BT94)</f>
        <v>0</v>
      </c>
      <c r="BU118" s="66" t="str">
        <f>IF(BT118=0,"",-BS118+BT118)</f>
        <v/>
      </c>
      <c r="BV118" s="73">
        <f>IF(BT118=0,BV94,BT118+BV94)</f>
        <v>0</v>
      </c>
      <c r="BW118" s="67">
        <f>SUM(O22,O46,O70,O94,AS22,AS46,AS70,AS94,BW22,BW46,BW70,BW94)</f>
        <v>-13886.498032786885</v>
      </c>
      <c r="BX118" s="70">
        <f>SUM(P22,P46,P70,P94,AT22,AT46,AT70,AT94,BX22,BX46,BX70,BX94)</f>
        <v>0</v>
      </c>
      <c r="BY118" s="65" t="str">
        <f>IF(BX118=0,"",BX118-BW118)</f>
        <v/>
      </c>
      <c r="BZ118" s="65"/>
      <c r="CA118" s="72">
        <f>SUM(S22,S46,S70,S94,AW22,AW46,AW70,AW94,CA22,CA46,CA70,CA94)</f>
        <v>0</v>
      </c>
      <c r="CB118" s="70">
        <f>SUM(T22,T46,T70,T94,AX22,AX46,AX70,AX94,CB22,CB46,CB70,CB94)</f>
        <v>0</v>
      </c>
      <c r="CC118" s="70">
        <f>CB118-CA118</f>
        <v>0</v>
      </c>
      <c r="CD118" s="68"/>
      <c r="CE118" s="70">
        <v>0</v>
      </c>
      <c r="CF118" s="70">
        <v>0</v>
      </c>
      <c r="CG118" s="70">
        <v>0</v>
      </c>
      <c r="CH118" s="71"/>
      <c r="CI118" s="65">
        <f>SUM(BK118,BO118,BW118,CA118,CE118)</f>
        <v>-16670.498032786883</v>
      </c>
      <c r="CJ118" s="65" t="str">
        <f>IF(SUM(BL118,BP118,BX118,CB118,CF118)=0,"",SUM(BL118,BP118,BX118,CB118,CF118))</f>
        <v/>
      </c>
      <c r="CK118" s="65" t="str">
        <f>IF(ISERROR(CJ118-CI118),"",CJ118-CI118)</f>
        <v/>
      </c>
      <c r="CL118" s="32"/>
      <c r="CM118" s="27"/>
    </row>
    <row r="119" spans="1:91" x14ac:dyDescent="0.2">
      <c r="A119" s="195"/>
      <c r="B119" s="158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265"/>
      <c r="Q119" s="54"/>
      <c r="R119" s="54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22"/>
      <c r="AD119" s="22"/>
      <c r="AE119" s="22"/>
      <c r="AF119" s="104"/>
      <c r="AG119" s="22"/>
      <c r="AH119" s="149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185" t="s">
        <v>26</v>
      </c>
      <c r="BK119" s="72">
        <f>SUM(C23,C47,C71,C95,AG23,AG47,AG71,AG95,BK23,BK47,BK71,BK95)</f>
        <v>0</v>
      </c>
      <c r="BL119" s="260">
        <f>SUM(D23,D47,D71,D95,AH23,AH47,AH71,AH95,BL23,BL47,BL71,BL95)</f>
        <v>0</v>
      </c>
      <c r="BM119" s="65" t="str">
        <f>IF(BL119=0,"",BL119-BK119)</f>
        <v/>
      </c>
      <c r="BN119" s="65"/>
      <c r="BO119" s="50">
        <f>SUM(G23,G47,G71,G95,AK23,AK47,AK71,AK95,BO23,BO47,BO71,BO95)</f>
        <v>0</v>
      </c>
      <c r="BP119" s="70">
        <f>SUM(H23,H47,H71,H95,AL23,AL47,AL71,AL95,BP23,BP47,BP71,BP95)</f>
        <v>0</v>
      </c>
      <c r="BQ119" s="70">
        <f>BP119-BO119</f>
        <v>0</v>
      </c>
      <c r="BR119" s="68"/>
      <c r="BS119" s="69">
        <v>0</v>
      </c>
      <c r="BT119" s="259">
        <f>SUM(L23,L47,L71,L95,AP23,AP47,AP71,AP95,BT23,BT47,BT71,BT95)</f>
        <v>0</v>
      </c>
      <c r="BU119" s="66" t="str">
        <f>IF(BT119=0,"",BT119-BS119)</f>
        <v/>
      </c>
      <c r="BV119" s="73">
        <f>IF(BT119=0,BV95,BT119+BV95)</f>
        <v>0</v>
      </c>
      <c r="BW119" s="72">
        <v>0</v>
      </c>
      <c r="BX119" s="70">
        <f>SUM(P23,P47,P71,P95,AT23,AT47,AT71,AT95,BX23,BX47,BX71,BX95)</f>
        <v>0</v>
      </c>
      <c r="BY119" s="65" t="str">
        <f>IF(BX119=0,"",BX119-BW119)</f>
        <v/>
      </c>
      <c r="BZ119" s="65"/>
      <c r="CA119" s="72">
        <v>0</v>
      </c>
      <c r="CB119" s="70">
        <f>SUM(T23,T47,T71,T95,AX23,AX47,AX71,AX95,CB23,CB47,CB71,CB95)</f>
        <v>0</v>
      </c>
      <c r="CC119" s="70">
        <f>CB119-CA119</f>
        <v>0</v>
      </c>
      <c r="CD119" s="68"/>
      <c r="CE119" s="70">
        <v>0</v>
      </c>
      <c r="CF119" s="70">
        <v>0</v>
      </c>
      <c r="CG119" s="70">
        <v>0</v>
      </c>
      <c r="CH119" s="71"/>
      <c r="CI119" s="65">
        <f>SUM(BK119,BO119,BW119,CA119,CE119)</f>
        <v>0</v>
      </c>
      <c r="CJ119" s="65" t="str">
        <f>IF(SUM(BL119,BP119,BX119,CB119,CF119)=0,"",SUM(BL119,BP119,BX119,CB119,CF119))</f>
        <v/>
      </c>
      <c r="CK119" s="65" t="str">
        <f>IF(ISERROR(CJ119-CI119),"",CJ119-CI119)</f>
        <v/>
      </c>
      <c r="CL119" s="32"/>
      <c r="CM119" s="27"/>
    </row>
    <row r="120" spans="1:91" x14ac:dyDescent="0.2">
      <c r="A120" s="195"/>
      <c r="B120" s="158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265"/>
      <c r="Q120" s="54"/>
      <c r="R120" s="54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22"/>
      <c r="AD120" s="22"/>
      <c r="AE120" s="22"/>
      <c r="AF120" s="104"/>
      <c r="AG120" s="22"/>
      <c r="AH120" s="149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07" t="s">
        <v>48</v>
      </c>
      <c r="BK120" s="50">
        <v>0</v>
      </c>
      <c r="BL120" s="153">
        <f>SUM(D24,D48,D72,D96,AH24,AH48,AH72,AH96,BL24,BL48,BL72,BL96)</f>
        <v>0</v>
      </c>
      <c r="BM120" s="26" t="str">
        <f>IF(BL120=0,"",BL120-BK120)</f>
        <v/>
      </c>
      <c r="BN120" s="26"/>
      <c r="BO120" s="57">
        <v>0</v>
      </c>
      <c r="BP120" s="26">
        <f>SUM(H24,H48,H72,H96,AL24,AL48,AL72,AL96,BP24,BP48,BP72,BP96)</f>
        <v>0</v>
      </c>
      <c r="BQ120" s="26" t="str">
        <f>IF(BP120=0,"",BP120-BO120)</f>
        <v/>
      </c>
      <c r="BR120" s="32"/>
      <c r="BS120" s="58">
        <v>0</v>
      </c>
      <c r="BT120" s="91">
        <f>SUM(L24,L48,L72,L96,AP24,AP48,AP72,AP96,BT24,BT48,BT72,BT96)</f>
        <v>0</v>
      </c>
      <c r="BU120" s="49">
        <v>0</v>
      </c>
      <c r="BV120" s="49">
        <v>0</v>
      </c>
      <c r="BW120" s="57">
        <v>0</v>
      </c>
      <c r="BX120" s="33">
        <f>SUM(P24,P48,P72,P96,AT24,AT48,AT72,AT96,BX24,BX48,BX72,BX96)</f>
        <v>0</v>
      </c>
      <c r="BY120" s="33">
        <v>0</v>
      </c>
      <c r="BZ120" s="26"/>
      <c r="CA120" s="50">
        <v>0</v>
      </c>
      <c r="CB120" s="26">
        <f>SUM(T24,T48,T72,T96,AX24,AX48,AX72,AX96,CB24,CB48,CB72,CB96)</f>
        <v>0</v>
      </c>
      <c r="CC120" s="33">
        <f>CB120-CA120</f>
        <v>0</v>
      </c>
      <c r="CD120" s="32"/>
      <c r="CE120" s="33">
        <v>0</v>
      </c>
      <c r="CF120" s="33">
        <v>0</v>
      </c>
      <c r="CG120" s="33">
        <v>0</v>
      </c>
      <c r="CH120" s="59"/>
      <c r="CI120" s="33">
        <f>SUM(BK120,BO120,BW120,CA120,CE120)</f>
        <v>0</v>
      </c>
      <c r="CJ120" s="26" t="str">
        <f>IF(SUM(BL120,BP120,BX120,CB120,CF120)=0,"",SUM(BL120,BP120,BX120,CB120,CF120))</f>
        <v/>
      </c>
      <c r="CK120" s="26" t="str">
        <f>IF(ISERROR(CJ120-CI120),"",CJ120-CI120)</f>
        <v/>
      </c>
      <c r="CL120" s="32"/>
      <c r="CM120" s="27"/>
    </row>
    <row r="121" spans="1:91" ht="13.5" thickBot="1" x14ac:dyDescent="0.25">
      <c r="A121" s="195"/>
      <c r="B121" s="158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265"/>
      <c r="Q121" s="54"/>
      <c r="R121" s="54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22"/>
      <c r="AD121" s="22"/>
      <c r="AE121" s="22"/>
      <c r="AF121" s="104"/>
      <c r="AG121" s="22"/>
      <c r="AH121" s="149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185" t="s">
        <v>6</v>
      </c>
      <c r="BK121" s="99">
        <f>IF(ISERROR((BK111-SUM(BK117,BK118,BK119,BK120))),"",BK111-SUM(BK117,BK118,BK119,BK120))</f>
        <v>-113735.5</v>
      </c>
      <c r="BL121" s="100">
        <f>SUM(D25,D49,D73,D97,AH25,AH49,AH73,AH97,BL25,BL49,BL73,BL97)</f>
        <v>0</v>
      </c>
      <c r="BM121" s="100">
        <f>IF(ISERROR(BL121-BK121),"",BL121-BK121)</f>
        <v>113735.5</v>
      </c>
      <c r="BN121" s="100"/>
      <c r="BO121" s="99">
        <f>IF(ISERROR((BO111-SUM(BO117,BO118,BO119,BO120))),"",BO111-SUM(BO117,BO118,BO119,BO120))</f>
        <v>-113735.5</v>
      </c>
      <c r="BP121" s="100">
        <f>SUM(H25,H49,H73,H97,AL25,AL49,AL73,AL97,BP25,BP49,BP73,BP97)</f>
        <v>0</v>
      </c>
      <c r="BQ121" s="100">
        <f>IF(ISERROR(BP121-BO121),"",BP121-BO121)</f>
        <v>113735.5</v>
      </c>
      <c r="BR121" s="100"/>
      <c r="BS121" s="101">
        <f>IF(ISERROR((BS111-SUM(BS117,BS118,BS119,BS120))),"",BS111-SUM(BS117,BS118,BS119,BS120))</f>
        <v>-227471</v>
      </c>
      <c r="BT121" s="102" t="str">
        <f>IF(BT111-SUM(BT117,BT118,BT119,BT120)=0,"",BT111-SUM(BT117,BT118,BT119,BT120))</f>
        <v/>
      </c>
      <c r="BU121" s="102" t="str">
        <f>IF(ISERROR(BT121-BS121),"",BT121-BS121)</f>
        <v/>
      </c>
      <c r="BV121" s="102">
        <f>IF(ISERROR(BT121+BV97),BV97,BT121+BV97)</f>
        <v>0</v>
      </c>
      <c r="BW121" s="99">
        <f>IF(ISERROR((BW111-SUM(BW117,BW118,BW119,BW120))),"",BW111-SUM(BW117,BW118,BW119,BW120))</f>
        <v>-31786.739658076651</v>
      </c>
      <c r="BX121" s="100">
        <f>SUM(P25,P49,P73,P97,AT25,AT49,AT73,AT97,BX25,BX49,BX73,BX97)</f>
        <v>0</v>
      </c>
      <c r="BY121" s="100">
        <f>IF(ISERROR(BX121-BW121),"",BX121-BW121)</f>
        <v>31786.739658076651</v>
      </c>
      <c r="BZ121" s="100"/>
      <c r="CA121" s="99">
        <f>IF(ISERROR((CA111-SUM(CA117,CA118,CA119,CA120))),"",CA111-SUM(CA117,CA118,CA119,CA120))</f>
        <v>73650.995395409322</v>
      </c>
      <c r="CB121" s="100">
        <f>SUM(T25,T49,T73,T97,AX25,AX49,AX73,AX97,CB25,CB49,CB73,CB97)</f>
        <v>0</v>
      </c>
      <c r="CC121" s="100">
        <f>IF(ISERROR((CC111-SUM(CC117,CC118,CC119,CC120))),"",CC111-SUM(CC117,CC118,CC119,CC120))</f>
        <v>-92181.828190621018</v>
      </c>
      <c r="CD121" s="103"/>
      <c r="CE121" s="100">
        <f>IF(ISERROR((CE111-SUM(CE117,CE118,CE119,CE120))),"",CE111-SUM(CE117,CE118,CE119,CE120))</f>
        <v>0</v>
      </c>
      <c r="CF121" s="100">
        <f>IF(ISERROR((CF111-SUM(CF117,CF118,CF119,CF120))),"",CF111-SUM(CF117,CF118,CF119,CF120))</f>
        <v>0</v>
      </c>
      <c r="CG121" s="100">
        <f>IF(ISERROR((CG111-SUM(CG117,CG118,CG119,CG120))),"",CG111-SUM(CG117,CG118,CG119,CG120))</f>
        <v>0</v>
      </c>
      <c r="CH121" s="100"/>
      <c r="CI121" s="99">
        <f>IF(ISERROR((CI111-SUM(CI117,CI118,CI119,CI120))),"",CI111-SUM(CI117,CI118,CI119,CI120))</f>
        <v>-185606.74426266737</v>
      </c>
      <c r="CJ121" s="100" t="str">
        <f>IF(ISERROR((CJ111-SUM(CJ117,CJ118,CJ119,CJ120))),"",CJ111-SUM(CJ117,CJ118,CJ119,CJ120))</f>
        <v/>
      </c>
      <c r="CK121" s="100" t="str">
        <f>IF(ISERROR(CJ121-CI121),"",CJ121-CI121)</f>
        <v/>
      </c>
      <c r="CL121" s="103"/>
      <c r="CM121" s="237"/>
    </row>
    <row r="122" spans="1:91" s="75" customFormat="1" ht="13.5" thickTop="1" x14ac:dyDescent="0.2">
      <c r="A122" s="195"/>
      <c r="B122" s="158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265"/>
      <c r="P122" s="112"/>
      <c r="Q122" s="54"/>
      <c r="R122" s="54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BI122" s="22"/>
      <c r="BJ122" s="170"/>
      <c r="BK122" s="26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224"/>
    </row>
    <row r="123" spans="1:91" s="75" customFormat="1" x14ac:dyDescent="0.2">
      <c r="A123" s="195"/>
      <c r="B123" s="158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12"/>
      <c r="Q123" s="54"/>
      <c r="R123" s="54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BO123" s="365"/>
      <c r="CE123" s="222"/>
      <c r="CF123" s="222"/>
      <c r="CG123" s="224"/>
      <c r="CH123" s="222"/>
      <c r="CI123" s="222"/>
      <c r="CJ123" s="222"/>
      <c r="CK123" s="224"/>
      <c r="CL123" s="224"/>
      <c r="CM123" s="227"/>
    </row>
    <row r="124" spans="1:91" x14ac:dyDescent="0.2">
      <c r="A124" s="207"/>
      <c r="B124" s="158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12"/>
      <c r="Q124" s="255"/>
      <c r="R124" s="255"/>
      <c r="S124" s="314"/>
      <c r="T124" s="314"/>
      <c r="U124" s="314"/>
      <c r="V124" s="314"/>
      <c r="W124" s="314"/>
      <c r="X124" s="314"/>
      <c r="Y124" s="314"/>
      <c r="Z124" s="314"/>
      <c r="AA124" s="314"/>
      <c r="AB124" s="314"/>
      <c r="AC124" s="22"/>
      <c r="AD124" s="22"/>
      <c r="AF124" s="205"/>
      <c r="AG124" s="22"/>
      <c r="AH124" s="149"/>
      <c r="AI124" s="22"/>
      <c r="AJ124" s="22"/>
      <c r="AK124" s="22"/>
      <c r="AL124" s="22"/>
      <c r="AM124" s="22"/>
      <c r="AN124" s="22"/>
      <c r="AO124" s="22"/>
      <c r="AP124" s="78"/>
      <c r="AQ124" s="22"/>
      <c r="AR124" s="22"/>
      <c r="AS124" s="22"/>
      <c r="AT124" s="22"/>
      <c r="AU124" s="22"/>
      <c r="AV124" s="22"/>
      <c r="AW124" s="22"/>
      <c r="BA124" s="22"/>
      <c r="BB124" s="22"/>
      <c r="BC124" s="78"/>
      <c r="BD124" s="22"/>
      <c r="BE124" s="22"/>
      <c r="BF124" s="22"/>
      <c r="BG124" s="22"/>
      <c r="BH124" s="22"/>
      <c r="BI124" s="75"/>
      <c r="BJ124" s="75"/>
      <c r="BK124" s="75"/>
      <c r="BL124" s="75"/>
      <c r="BM124" s="75"/>
      <c r="BN124" s="75"/>
      <c r="BO124" s="366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227"/>
      <c r="CE124" s="227"/>
      <c r="CF124" s="227"/>
      <c r="CG124" s="227"/>
      <c r="CH124" s="227"/>
      <c r="CI124" s="227"/>
      <c r="CJ124" s="227"/>
      <c r="CK124" s="227"/>
      <c r="CL124" s="227"/>
    </row>
    <row r="125" spans="1:91" x14ac:dyDescent="0.2">
      <c r="A125" s="195"/>
      <c r="B125" s="158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312"/>
      <c r="W125" s="22"/>
      <c r="X125" s="22"/>
      <c r="Y125" s="22"/>
      <c r="Z125" s="22"/>
      <c r="AA125" s="22"/>
      <c r="AB125" s="26"/>
      <c r="AC125" s="22"/>
      <c r="AD125" s="22"/>
      <c r="AF125" s="205"/>
      <c r="AG125" s="22"/>
      <c r="AH125" s="149"/>
      <c r="AI125" s="22"/>
      <c r="AJ125" s="22"/>
      <c r="AK125" s="22"/>
      <c r="AL125" s="22"/>
      <c r="AM125" s="22"/>
      <c r="AN125" s="22"/>
      <c r="AO125" s="22"/>
      <c r="AP125" s="26"/>
      <c r="AQ125" s="22"/>
      <c r="AR125" s="22"/>
      <c r="AS125" s="22"/>
      <c r="AT125" s="22"/>
      <c r="AU125" s="22"/>
      <c r="AV125" s="22"/>
      <c r="AW125" s="22"/>
      <c r="BA125" s="22"/>
      <c r="BB125" s="22"/>
      <c r="BC125" s="26"/>
      <c r="BD125" s="22"/>
      <c r="BE125" s="22"/>
      <c r="BF125" s="22"/>
      <c r="BG125" s="22"/>
      <c r="BH125" s="22"/>
      <c r="BI125" s="22"/>
      <c r="BJ125" s="205"/>
      <c r="BK125" s="22"/>
      <c r="BL125" s="22"/>
      <c r="BM125" s="22"/>
      <c r="BN125" s="22"/>
      <c r="BO125" s="367"/>
      <c r="BP125" s="22"/>
      <c r="BQ125" s="78"/>
      <c r="BR125" s="22"/>
    </row>
    <row r="126" spans="1:91" x14ac:dyDescent="0.2">
      <c r="A126" s="194"/>
      <c r="P126" s="312"/>
      <c r="W126" s="22"/>
      <c r="X126" s="22"/>
      <c r="Y126" s="22"/>
      <c r="Z126" s="22"/>
      <c r="AA126" s="22"/>
      <c r="AB126" s="26"/>
      <c r="AC126" s="22"/>
      <c r="AD126" s="22"/>
      <c r="AF126" s="205"/>
      <c r="AG126" s="22"/>
      <c r="AH126" s="149"/>
      <c r="AI126" s="22"/>
      <c r="AJ126" s="22"/>
      <c r="AK126" s="22"/>
      <c r="AL126" s="22"/>
      <c r="AM126" s="22"/>
      <c r="AN126" s="22"/>
      <c r="AO126" s="22"/>
      <c r="AP126" s="26"/>
      <c r="AQ126" s="22"/>
      <c r="AR126" s="22"/>
      <c r="AS126" s="22"/>
      <c r="AT126" s="22"/>
      <c r="AU126" s="22"/>
      <c r="AV126" s="22"/>
      <c r="AW126" s="22"/>
      <c r="BA126" s="22"/>
      <c r="BB126" s="22"/>
      <c r="BC126" s="26"/>
      <c r="BD126" s="22"/>
      <c r="BE126" s="22"/>
      <c r="BF126" s="22"/>
      <c r="BG126" s="22"/>
      <c r="BH126" s="22"/>
      <c r="BI126" s="22"/>
      <c r="BJ126" s="205"/>
      <c r="BK126" s="22"/>
      <c r="BL126" s="22"/>
      <c r="BM126" s="22"/>
      <c r="BN126" s="22"/>
      <c r="BO126" s="22"/>
      <c r="BP126" s="22"/>
      <c r="BQ126" s="26"/>
      <c r="BR126" s="22"/>
    </row>
    <row r="127" spans="1:91" x14ac:dyDescent="0.2">
      <c r="P127" s="312"/>
      <c r="W127" s="22"/>
      <c r="X127" s="22"/>
      <c r="Y127" s="22"/>
      <c r="Z127" s="22"/>
      <c r="AA127" s="22"/>
      <c r="AB127" s="26"/>
      <c r="AC127" s="22"/>
      <c r="AD127" s="22"/>
      <c r="AF127" s="205"/>
      <c r="AG127" s="22"/>
      <c r="AH127" s="149"/>
      <c r="AI127" s="22"/>
      <c r="AJ127" s="22"/>
      <c r="AK127" s="22"/>
      <c r="AL127" s="22"/>
      <c r="AM127" s="22"/>
      <c r="AN127" s="22"/>
      <c r="AO127" s="22"/>
      <c r="AP127" s="26"/>
      <c r="AQ127" s="22"/>
      <c r="AR127" s="22"/>
      <c r="AS127" s="22"/>
      <c r="AT127" s="22"/>
      <c r="AU127" s="22"/>
      <c r="AV127" s="22"/>
      <c r="AW127" s="22"/>
      <c r="BA127" s="22"/>
      <c r="BB127" s="22"/>
      <c r="BC127" s="26"/>
      <c r="BD127" s="22"/>
      <c r="BE127" s="22"/>
      <c r="BF127" s="22"/>
      <c r="BG127" s="22"/>
      <c r="BH127" s="22"/>
      <c r="BI127" s="22"/>
      <c r="BJ127" s="205"/>
      <c r="BK127" s="22"/>
      <c r="BL127" s="22"/>
      <c r="BM127" s="22"/>
      <c r="BN127" s="22"/>
      <c r="BO127" s="22"/>
      <c r="BP127" s="22"/>
      <c r="BQ127" s="26"/>
      <c r="BR127" s="22"/>
    </row>
    <row r="128" spans="1:91" x14ac:dyDescent="0.2">
      <c r="C128" s="489"/>
      <c r="D128" s="489"/>
      <c r="E128" s="489"/>
      <c r="F128" s="489"/>
      <c r="G128" s="489"/>
      <c r="H128" s="489"/>
      <c r="I128" s="489"/>
      <c r="J128" s="489"/>
      <c r="K128" s="489"/>
      <c r="L128" s="489"/>
      <c r="M128" s="489"/>
      <c r="N128" s="489"/>
      <c r="P128" s="312"/>
      <c r="W128" s="22"/>
      <c r="X128" s="22"/>
      <c r="Y128" s="22"/>
      <c r="Z128" s="22"/>
      <c r="AA128" s="22"/>
      <c r="AB128" s="26"/>
      <c r="AC128" s="22"/>
      <c r="AD128" s="22"/>
      <c r="AF128" s="205"/>
      <c r="AG128" s="22"/>
      <c r="AH128" s="149"/>
      <c r="AI128" s="22"/>
      <c r="AJ128" s="22"/>
      <c r="AK128" s="22"/>
      <c r="AL128" s="22"/>
      <c r="AM128" s="22"/>
      <c r="AN128" s="22"/>
      <c r="AO128" s="22"/>
      <c r="AP128" s="26"/>
      <c r="AQ128" s="22"/>
      <c r="AR128" s="22"/>
      <c r="AS128" s="22"/>
      <c r="AT128" s="22"/>
      <c r="AU128" s="22"/>
      <c r="AV128" s="22"/>
      <c r="AW128" s="22"/>
      <c r="BA128" s="22"/>
      <c r="BB128" s="22"/>
      <c r="BC128" s="26"/>
      <c r="BD128" s="22"/>
      <c r="BE128" s="22"/>
      <c r="BF128" s="22"/>
      <c r="BG128" s="22"/>
      <c r="BH128" s="22"/>
      <c r="BI128" s="22"/>
      <c r="BJ128" s="205"/>
      <c r="BK128" s="22"/>
      <c r="BL128" s="22"/>
      <c r="BM128" s="22"/>
      <c r="BN128" s="22"/>
      <c r="BO128" s="22"/>
      <c r="BP128" s="22"/>
      <c r="BQ128" s="26"/>
      <c r="BR128" s="22"/>
    </row>
    <row r="129" spans="1:70" x14ac:dyDescent="0.2"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P129" s="312"/>
      <c r="W129" s="22"/>
      <c r="X129" s="22"/>
      <c r="Y129" s="22"/>
      <c r="Z129" s="22"/>
      <c r="AA129" s="22"/>
      <c r="AB129" s="38"/>
      <c r="AC129" s="22"/>
      <c r="AD129" s="22"/>
      <c r="AF129" s="205"/>
      <c r="AG129" s="22"/>
      <c r="AH129" s="149"/>
      <c r="AI129" s="22"/>
      <c r="AJ129" s="22"/>
      <c r="AK129" s="22"/>
      <c r="AL129" s="22"/>
      <c r="AM129" s="22"/>
      <c r="AN129" s="22"/>
      <c r="AO129" s="22"/>
      <c r="AP129" s="38"/>
      <c r="AQ129" s="22"/>
      <c r="AR129" s="22"/>
      <c r="AS129" s="22"/>
      <c r="AT129" s="22"/>
      <c r="AU129" s="22"/>
      <c r="AV129" s="22"/>
      <c r="AW129" s="22"/>
      <c r="BA129" s="22"/>
      <c r="BB129" s="22"/>
      <c r="BC129" s="38"/>
      <c r="BD129" s="22"/>
      <c r="BE129" s="22"/>
      <c r="BF129" s="22"/>
      <c r="BG129" s="22"/>
      <c r="BH129" s="22"/>
      <c r="BI129" s="22"/>
      <c r="BJ129" s="205"/>
      <c r="BK129" s="22"/>
      <c r="BL129" s="22"/>
      <c r="BM129" s="22"/>
      <c r="BN129" s="22"/>
      <c r="BO129" s="22"/>
      <c r="BP129" s="22"/>
      <c r="BQ129" s="26"/>
      <c r="BR129" s="22"/>
    </row>
    <row r="130" spans="1:70" x14ac:dyDescent="0.2">
      <c r="A130" s="195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265"/>
      <c r="P130" s="312"/>
      <c r="W130" s="22"/>
      <c r="X130" s="22"/>
      <c r="Y130" s="22"/>
      <c r="Z130" s="22"/>
      <c r="AA130" s="22"/>
      <c r="AB130" s="38"/>
      <c r="AC130" s="22"/>
      <c r="AD130" s="22"/>
      <c r="AF130" s="205"/>
      <c r="AG130" s="22"/>
      <c r="AH130" s="149"/>
      <c r="AI130" s="22"/>
      <c r="AJ130" s="22"/>
      <c r="AK130" s="22"/>
      <c r="AL130" s="22"/>
      <c r="AM130" s="22"/>
      <c r="AN130" s="22"/>
      <c r="AO130" s="22"/>
      <c r="AP130" s="38"/>
      <c r="AQ130" s="22"/>
      <c r="AR130" s="22"/>
      <c r="AS130" s="22"/>
      <c r="AT130" s="22"/>
      <c r="AU130" s="22"/>
      <c r="AV130" s="22"/>
      <c r="AW130" s="22"/>
      <c r="BA130" s="22"/>
      <c r="BB130" s="22"/>
      <c r="BC130" s="38"/>
      <c r="BD130" s="22"/>
      <c r="BE130" s="22"/>
      <c r="BF130" s="22"/>
      <c r="BG130" s="22"/>
      <c r="BH130" s="22"/>
      <c r="BI130" s="22"/>
      <c r="BJ130" s="205"/>
      <c r="BK130" s="22"/>
      <c r="BL130" s="22"/>
      <c r="BM130" s="22"/>
      <c r="BN130" s="22"/>
      <c r="BO130" s="22"/>
      <c r="BP130" s="22"/>
      <c r="BQ130" s="38"/>
      <c r="BR130" s="22"/>
    </row>
    <row r="131" spans="1:70" x14ac:dyDescent="0.2">
      <c r="A131" s="194"/>
      <c r="C131" s="347"/>
      <c r="D131" s="347"/>
      <c r="E131" s="347"/>
      <c r="F131" s="347"/>
      <c r="G131" s="347"/>
      <c r="H131" s="347"/>
      <c r="I131" s="347"/>
      <c r="J131" s="347"/>
      <c r="K131" s="347"/>
      <c r="L131" s="347"/>
      <c r="M131" s="347"/>
      <c r="N131" s="347"/>
      <c r="O131" s="265"/>
      <c r="P131" s="312"/>
      <c r="W131" s="22"/>
      <c r="X131" s="22"/>
      <c r="Y131" s="22"/>
      <c r="Z131" s="22"/>
      <c r="AA131" s="22"/>
      <c r="AB131" s="78"/>
      <c r="AC131" s="22"/>
      <c r="AD131" s="22"/>
      <c r="AF131" s="205"/>
      <c r="AG131" s="22"/>
      <c r="AH131" s="149"/>
      <c r="AI131" s="22"/>
      <c r="AJ131" s="22"/>
      <c r="AK131" s="22"/>
      <c r="AL131" s="22"/>
      <c r="AM131" s="22"/>
      <c r="AN131" s="22"/>
      <c r="AO131" s="22"/>
      <c r="AP131" s="78"/>
      <c r="AQ131" s="22"/>
      <c r="AR131" s="22"/>
      <c r="AS131" s="22"/>
      <c r="AT131" s="22"/>
      <c r="AU131" s="22"/>
      <c r="AV131" s="22"/>
      <c r="AW131" s="22"/>
      <c r="BA131" s="22"/>
      <c r="BB131" s="22"/>
      <c r="BC131" s="78"/>
      <c r="BD131" s="22"/>
      <c r="BE131" s="22"/>
      <c r="BF131" s="22"/>
      <c r="BG131" s="22"/>
      <c r="BH131" s="22"/>
      <c r="BI131" s="22"/>
      <c r="BJ131" s="205"/>
      <c r="BK131" s="22"/>
      <c r="BL131" s="22"/>
      <c r="BM131" s="22"/>
      <c r="BN131" s="22"/>
      <c r="BO131" s="22"/>
      <c r="BP131" s="22"/>
      <c r="BQ131" s="38"/>
      <c r="BR131" s="22"/>
    </row>
    <row r="132" spans="1:70" x14ac:dyDescent="0.2">
      <c r="A132" s="195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265"/>
      <c r="P132" s="312"/>
      <c r="W132" s="22"/>
      <c r="X132" s="22"/>
      <c r="Y132" s="22"/>
      <c r="Z132" s="22"/>
      <c r="AA132" s="22"/>
      <c r="AB132" s="129"/>
      <c r="AC132" s="22"/>
      <c r="AD132" s="22"/>
      <c r="AF132" s="205"/>
      <c r="AG132" s="22"/>
      <c r="AH132" s="149"/>
      <c r="AI132" s="22"/>
      <c r="AJ132" s="22"/>
      <c r="AK132" s="22"/>
      <c r="AL132" s="22"/>
      <c r="AM132" s="22"/>
      <c r="AN132" s="22"/>
      <c r="AO132" s="22"/>
      <c r="AP132" s="129"/>
      <c r="AQ132" s="22"/>
      <c r="AR132" s="22"/>
      <c r="AS132" s="22"/>
      <c r="AT132" s="22"/>
      <c r="AU132" s="22"/>
      <c r="AV132" s="22"/>
      <c r="AW132" s="22"/>
      <c r="BA132" s="22"/>
      <c r="BB132" s="22"/>
      <c r="BC132" s="129"/>
      <c r="BD132" s="22"/>
      <c r="BE132" s="22"/>
      <c r="BF132" s="22"/>
      <c r="BG132" s="22"/>
      <c r="BH132" s="22"/>
      <c r="BI132" s="22"/>
      <c r="BJ132" s="205"/>
      <c r="BK132" s="22"/>
      <c r="BL132" s="22"/>
      <c r="BM132" s="22"/>
      <c r="BN132" s="22"/>
      <c r="BO132" s="22"/>
      <c r="BP132" s="22"/>
      <c r="BQ132" s="78"/>
      <c r="BR132" s="22"/>
    </row>
    <row r="133" spans="1:70" x14ac:dyDescent="0.2">
      <c r="A133" s="195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265"/>
      <c r="P133" s="312"/>
      <c r="W133" s="22"/>
      <c r="X133" s="22"/>
      <c r="Y133" s="22"/>
      <c r="Z133" s="22"/>
      <c r="AA133" s="22"/>
      <c r="AB133" s="46"/>
      <c r="AC133" s="22"/>
      <c r="AD133" s="22"/>
      <c r="AF133" s="205"/>
      <c r="AG133" s="22"/>
      <c r="AH133" s="149"/>
      <c r="AI133" s="22"/>
      <c r="AJ133" s="22"/>
      <c r="AK133" s="22"/>
      <c r="AL133" s="22"/>
      <c r="AM133" s="22"/>
      <c r="AN133" s="22"/>
      <c r="AO133" s="22"/>
      <c r="AP133" s="46"/>
      <c r="AQ133" s="22"/>
      <c r="AR133" s="22"/>
      <c r="AS133" s="22"/>
      <c r="AT133" s="22"/>
      <c r="AU133" s="22"/>
      <c r="AV133" s="22"/>
      <c r="AW133" s="22"/>
      <c r="BA133" s="22"/>
      <c r="BB133" s="22"/>
      <c r="BC133" s="46"/>
      <c r="BD133" s="22"/>
      <c r="BE133" s="22"/>
      <c r="BF133" s="22"/>
      <c r="BG133" s="22"/>
      <c r="BH133" s="22"/>
      <c r="BI133" s="22"/>
      <c r="BJ133" s="205"/>
      <c r="BK133" s="22"/>
      <c r="BL133" s="22"/>
      <c r="BM133" s="22"/>
      <c r="BN133" s="22"/>
      <c r="BO133" s="22"/>
      <c r="BP133" s="22"/>
      <c r="BQ133" s="129"/>
      <c r="BR133" s="22"/>
    </row>
    <row r="134" spans="1:70" x14ac:dyDescent="0.2">
      <c r="A134" s="206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265"/>
      <c r="P134" s="312"/>
      <c r="W134" s="22"/>
      <c r="X134" s="22"/>
      <c r="Y134" s="22"/>
      <c r="Z134" s="22"/>
      <c r="AA134" s="22"/>
      <c r="AB134" s="26"/>
      <c r="AC134" s="22"/>
      <c r="AD134" s="22"/>
      <c r="AF134" s="205"/>
      <c r="AG134" s="22"/>
      <c r="AH134" s="149"/>
      <c r="AI134" s="22"/>
      <c r="AJ134" s="22"/>
      <c r="AK134" s="22"/>
      <c r="AL134" s="22"/>
      <c r="AM134" s="22"/>
      <c r="AN134" s="22"/>
      <c r="AO134" s="22"/>
      <c r="AP134" s="26"/>
      <c r="AQ134" s="22"/>
      <c r="AR134" s="22"/>
      <c r="AS134" s="22"/>
      <c r="AT134" s="22"/>
      <c r="AU134" s="22"/>
      <c r="AV134" s="22"/>
      <c r="AW134" s="22"/>
      <c r="BA134" s="22"/>
      <c r="BB134" s="22"/>
      <c r="BC134" s="26"/>
      <c r="BD134" s="22"/>
      <c r="BE134" s="22"/>
      <c r="BF134" s="22"/>
      <c r="BG134" s="22"/>
      <c r="BH134" s="22"/>
      <c r="BI134" s="22"/>
      <c r="BJ134" s="205"/>
      <c r="BK134" s="22"/>
      <c r="BL134" s="22"/>
      <c r="BM134" s="22"/>
      <c r="BN134" s="22"/>
      <c r="BO134" s="22"/>
      <c r="BP134" s="22"/>
      <c r="BQ134" s="46"/>
      <c r="BR134" s="22"/>
    </row>
    <row r="135" spans="1:70" x14ac:dyDescent="0.2">
      <c r="A135" s="207"/>
      <c r="C135" s="255"/>
      <c r="D135" s="255"/>
      <c r="E135" s="255"/>
      <c r="F135" s="255"/>
      <c r="G135" s="255"/>
      <c r="H135" s="255"/>
      <c r="I135" s="255"/>
      <c r="J135" s="255"/>
      <c r="K135" s="255"/>
      <c r="L135" s="255"/>
      <c r="M135" s="255"/>
      <c r="N135" s="255"/>
      <c r="O135" s="265"/>
      <c r="P135" s="312"/>
      <c r="W135" s="22"/>
      <c r="X135" s="22"/>
      <c r="Y135" s="22"/>
      <c r="Z135" s="22"/>
      <c r="AA135" s="22"/>
      <c r="AB135" s="26"/>
      <c r="AC135" s="22"/>
      <c r="AD135" s="22"/>
      <c r="AF135" s="205"/>
      <c r="AG135" s="22"/>
      <c r="AH135" s="149"/>
      <c r="AI135" s="22"/>
      <c r="AJ135" s="22"/>
      <c r="AK135" s="22"/>
      <c r="AL135" s="22"/>
      <c r="AM135" s="22"/>
      <c r="AN135" s="22"/>
      <c r="AO135" s="22"/>
      <c r="AP135" s="26"/>
      <c r="AQ135" s="22"/>
      <c r="AR135" s="22"/>
      <c r="AS135" s="22"/>
      <c r="AT135" s="22"/>
      <c r="AU135" s="22"/>
      <c r="AV135" s="22"/>
      <c r="AW135" s="22"/>
      <c r="BA135" s="22"/>
      <c r="BB135" s="22"/>
      <c r="BC135" s="26"/>
      <c r="BD135" s="22"/>
      <c r="BE135" s="22"/>
      <c r="BF135" s="22"/>
      <c r="BG135" s="22"/>
      <c r="BH135" s="22"/>
      <c r="BI135" s="22"/>
      <c r="BJ135" s="205"/>
      <c r="BK135" s="22"/>
      <c r="BL135" s="22"/>
      <c r="BM135" s="22"/>
      <c r="BN135" s="22"/>
      <c r="BO135" s="22"/>
      <c r="BP135" s="22"/>
      <c r="BQ135" s="26"/>
      <c r="BR135" s="22"/>
    </row>
    <row r="136" spans="1:70" x14ac:dyDescent="0.2">
      <c r="A136" s="207"/>
      <c r="C136" s="255"/>
      <c r="D136" s="255"/>
      <c r="E136" s="255"/>
      <c r="F136" s="255"/>
      <c r="G136" s="255"/>
      <c r="H136" s="255"/>
      <c r="I136" s="255"/>
      <c r="J136" s="255"/>
      <c r="K136" s="255"/>
      <c r="L136" s="255"/>
      <c r="M136" s="255"/>
      <c r="N136" s="255"/>
      <c r="O136" s="265"/>
      <c r="P136" s="312"/>
      <c r="W136" s="22"/>
      <c r="X136" s="22"/>
      <c r="Y136" s="22"/>
      <c r="Z136" s="22"/>
      <c r="AA136" s="22"/>
      <c r="AB136" s="26"/>
      <c r="AC136" s="22"/>
      <c r="AD136" s="22"/>
      <c r="AF136" s="205"/>
      <c r="AG136" s="22"/>
      <c r="AH136" s="149"/>
      <c r="AI136" s="22"/>
      <c r="AJ136" s="22"/>
      <c r="AK136" s="22"/>
      <c r="AL136" s="22"/>
      <c r="AM136" s="22"/>
      <c r="AN136" s="22"/>
      <c r="AO136" s="22"/>
      <c r="AP136" s="26"/>
      <c r="AQ136" s="22"/>
      <c r="AR136" s="22"/>
      <c r="AS136" s="22"/>
      <c r="AT136" s="22"/>
      <c r="AU136" s="22"/>
      <c r="AV136" s="22"/>
      <c r="AW136" s="22"/>
      <c r="BA136" s="22"/>
      <c r="BB136" s="22"/>
      <c r="BC136" s="26"/>
      <c r="BD136" s="22"/>
      <c r="BE136" s="22"/>
      <c r="BF136" s="22"/>
      <c r="BG136" s="22"/>
      <c r="BH136" s="22"/>
      <c r="BI136" s="22"/>
      <c r="BJ136" s="205"/>
      <c r="BK136" s="22"/>
      <c r="BL136" s="22"/>
      <c r="BM136" s="22"/>
      <c r="BN136" s="22"/>
      <c r="BO136" s="22"/>
      <c r="BP136" s="22"/>
      <c r="BQ136" s="26"/>
      <c r="BR136" s="22"/>
    </row>
    <row r="137" spans="1:70" x14ac:dyDescent="0.2">
      <c r="A137" s="195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265"/>
      <c r="P137" s="312"/>
      <c r="W137" s="22"/>
      <c r="X137" s="22"/>
      <c r="Y137" s="22"/>
      <c r="Z137" s="22"/>
      <c r="AA137" s="22"/>
      <c r="AB137" s="78"/>
      <c r="AC137" s="22"/>
      <c r="AD137" s="22"/>
      <c r="AF137" s="205"/>
      <c r="AG137" s="22"/>
      <c r="AH137" s="149"/>
      <c r="AI137" s="22"/>
      <c r="AJ137" s="22"/>
      <c r="AK137" s="22"/>
      <c r="AL137" s="22"/>
      <c r="AM137" s="22"/>
      <c r="AN137" s="22"/>
      <c r="AO137" s="22"/>
      <c r="AP137" s="78"/>
      <c r="AQ137" s="22"/>
      <c r="AR137" s="22"/>
      <c r="AS137" s="22"/>
      <c r="AT137" s="22"/>
      <c r="AU137" s="22"/>
      <c r="AV137" s="22"/>
      <c r="AW137" s="22"/>
      <c r="BA137" s="22"/>
      <c r="BB137" s="22"/>
      <c r="BC137" s="78"/>
      <c r="BD137" s="22"/>
      <c r="BE137" s="22"/>
      <c r="BF137" s="22"/>
      <c r="BG137" s="22"/>
      <c r="BH137" s="22"/>
      <c r="BI137" s="22"/>
      <c r="BJ137" s="205"/>
      <c r="BK137" s="22"/>
      <c r="BL137" s="22"/>
      <c r="BM137" s="22"/>
      <c r="BN137" s="22"/>
      <c r="BO137" s="22"/>
      <c r="BP137" s="22"/>
      <c r="BQ137" s="26"/>
      <c r="BR137" s="22"/>
    </row>
    <row r="138" spans="1:70" x14ac:dyDescent="0.2">
      <c r="A138" s="209"/>
      <c r="C138" s="290"/>
      <c r="D138" s="290"/>
      <c r="E138" s="290"/>
      <c r="F138" s="290"/>
      <c r="G138" s="290"/>
      <c r="H138" s="290"/>
      <c r="I138" s="290"/>
      <c r="J138" s="290"/>
      <c r="K138" s="290"/>
      <c r="L138" s="290"/>
      <c r="M138" s="290"/>
      <c r="N138" s="290"/>
      <c r="O138" s="265"/>
      <c r="P138" s="312"/>
      <c r="W138" s="22"/>
      <c r="X138" s="22"/>
      <c r="Y138" s="22"/>
      <c r="Z138" s="22"/>
      <c r="AA138" s="22"/>
      <c r="AB138" s="54"/>
      <c r="AC138" s="22"/>
      <c r="AD138" s="22"/>
      <c r="AF138" s="205"/>
      <c r="AG138" s="22"/>
      <c r="AH138" s="149"/>
      <c r="AI138" s="22"/>
      <c r="AJ138" s="22"/>
      <c r="AK138" s="22"/>
      <c r="AL138" s="22"/>
      <c r="AM138" s="22"/>
      <c r="AN138" s="22"/>
      <c r="AO138" s="22"/>
      <c r="AP138" s="54"/>
      <c r="AQ138" s="22"/>
      <c r="AR138" s="22"/>
      <c r="AS138" s="22"/>
      <c r="AT138" s="22"/>
      <c r="AU138" s="22"/>
      <c r="AV138" s="22"/>
      <c r="AW138" s="22"/>
      <c r="BA138" s="22"/>
      <c r="BB138" s="22"/>
      <c r="BC138" s="54"/>
      <c r="BD138" s="22"/>
      <c r="BE138" s="22"/>
      <c r="BF138" s="22"/>
      <c r="BG138" s="22"/>
      <c r="BH138" s="22"/>
      <c r="BI138" s="22"/>
      <c r="BJ138" s="205"/>
      <c r="BK138" s="22"/>
      <c r="BL138" s="22"/>
      <c r="BM138" s="22"/>
      <c r="BN138" s="22"/>
      <c r="BO138" s="22"/>
      <c r="BP138" s="22"/>
      <c r="BQ138" s="78"/>
      <c r="BR138" s="22"/>
    </row>
    <row r="139" spans="1:70" x14ac:dyDescent="0.2">
      <c r="A139" s="208"/>
      <c r="C139" s="348"/>
      <c r="D139" s="348"/>
      <c r="E139" s="348"/>
      <c r="F139" s="348"/>
      <c r="G139" s="348"/>
      <c r="H139" s="348"/>
      <c r="I139" s="348"/>
      <c r="J139" s="348"/>
      <c r="K139" s="348"/>
      <c r="L139" s="348"/>
      <c r="M139" s="348"/>
      <c r="N139" s="348"/>
      <c r="O139" s="265"/>
      <c r="P139" s="312"/>
      <c r="W139" s="22"/>
      <c r="X139" s="22"/>
      <c r="Y139" s="22"/>
      <c r="Z139" s="22"/>
      <c r="AA139" s="22"/>
      <c r="AB139" s="33"/>
      <c r="AC139" s="22"/>
      <c r="AD139" s="22"/>
      <c r="AF139" s="205"/>
      <c r="AG139" s="22"/>
      <c r="AH139" s="149"/>
      <c r="AI139" s="22"/>
      <c r="AJ139" s="22"/>
      <c r="AK139" s="22"/>
      <c r="AL139" s="22"/>
      <c r="AM139" s="22"/>
      <c r="AN139" s="22"/>
      <c r="AO139" s="22"/>
      <c r="AP139" s="33"/>
      <c r="AQ139" s="22"/>
      <c r="AR139" s="22"/>
      <c r="AS139" s="22"/>
      <c r="AT139" s="22"/>
      <c r="AU139" s="22"/>
      <c r="AV139" s="22"/>
      <c r="AW139" s="22"/>
      <c r="BA139" s="22"/>
      <c r="BB139" s="22"/>
      <c r="BC139" s="33"/>
      <c r="BD139" s="22"/>
      <c r="BE139" s="22"/>
      <c r="BF139" s="22"/>
      <c r="BG139" s="22"/>
      <c r="BH139" s="22"/>
      <c r="BI139" s="22"/>
      <c r="BJ139" s="205"/>
      <c r="BK139" s="22"/>
      <c r="BL139" s="22"/>
      <c r="BM139" s="22"/>
      <c r="BN139" s="22"/>
      <c r="BO139" s="22"/>
      <c r="BP139" s="22"/>
      <c r="BQ139" s="54"/>
      <c r="BR139" s="22"/>
    </row>
    <row r="140" spans="1:70" x14ac:dyDescent="0.2">
      <c r="A140" s="195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265"/>
      <c r="P140" s="312"/>
      <c r="W140" s="22"/>
      <c r="X140" s="22"/>
      <c r="Y140" s="22"/>
      <c r="Z140" s="22"/>
      <c r="AA140" s="22"/>
      <c r="AB140" s="33"/>
      <c r="AC140" s="22"/>
      <c r="AD140" s="22"/>
      <c r="AF140" s="205"/>
      <c r="AG140" s="22"/>
      <c r="AH140" s="149"/>
      <c r="AI140" s="22"/>
      <c r="AJ140" s="22"/>
      <c r="AK140" s="22"/>
      <c r="AL140" s="22"/>
      <c r="AM140" s="22"/>
      <c r="AN140" s="22"/>
      <c r="AO140" s="22"/>
      <c r="AP140" s="33"/>
      <c r="AQ140" s="22"/>
      <c r="AR140" s="22"/>
      <c r="AS140" s="22"/>
      <c r="AT140" s="22"/>
      <c r="AU140" s="22"/>
      <c r="AV140" s="22"/>
      <c r="AW140" s="22"/>
      <c r="BA140" s="22"/>
      <c r="BB140" s="22"/>
      <c r="BC140" s="33"/>
      <c r="BD140" s="22"/>
      <c r="BE140" s="22"/>
      <c r="BF140" s="22"/>
      <c r="BG140" s="22"/>
      <c r="BH140" s="22"/>
      <c r="BI140" s="22"/>
      <c r="BJ140" s="205"/>
      <c r="BK140" s="22"/>
      <c r="BL140" s="22"/>
      <c r="BM140" s="22"/>
      <c r="BN140" s="22"/>
      <c r="BO140" s="22"/>
      <c r="BP140" s="22"/>
      <c r="BQ140" s="33"/>
      <c r="BR140" s="22"/>
    </row>
    <row r="141" spans="1:70" x14ac:dyDescent="0.2">
      <c r="A141" s="195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265"/>
      <c r="P141" s="312"/>
      <c r="W141" s="22"/>
      <c r="X141" s="22"/>
      <c r="Y141" s="22"/>
      <c r="Z141" s="22"/>
      <c r="AA141" s="22"/>
      <c r="AB141" s="78"/>
      <c r="AC141" s="22"/>
      <c r="AD141" s="22"/>
      <c r="AF141" s="205"/>
      <c r="AG141" s="22"/>
      <c r="AH141" s="149"/>
      <c r="AI141" s="22"/>
      <c r="AJ141" s="22"/>
      <c r="AK141" s="22"/>
      <c r="AL141" s="22"/>
      <c r="AM141" s="22"/>
      <c r="AN141" s="22"/>
      <c r="AO141" s="22"/>
      <c r="AP141" s="78"/>
      <c r="AQ141" s="22"/>
      <c r="AR141" s="22"/>
      <c r="AS141" s="22"/>
      <c r="AT141" s="22"/>
      <c r="AU141" s="22"/>
      <c r="AV141" s="22"/>
      <c r="AW141" s="22"/>
      <c r="BA141" s="22"/>
      <c r="BB141" s="22"/>
      <c r="BC141" s="78"/>
      <c r="BD141" s="22"/>
      <c r="BE141" s="22"/>
      <c r="BF141" s="22"/>
      <c r="BG141" s="22"/>
      <c r="BH141" s="22"/>
      <c r="BI141" s="22"/>
      <c r="BJ141" s="205"/>
      <c r="BK141" s="22"/>
      <c r="BL141" s="22"/>
      <c r="BM141" s="22"/>
      <c r="BN141" s="22"/>
      <c r="BO141" s="22"/>
      <c r="BP141" s="22"/>
      <c r="BQ141" s="33"/>
      <c r="BR141" s="22"/>
    </row>
    <row r="142" spans="1:70" x14ac:dyDescent="0.2">
      <c r="A142" s="195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265"/>
      <c r="P142" s="255"/>
      <c r="W142" s="22"/>
      <c r="X142" s="22"/>
      <c r="Y142" s="22"/>
      <c r="Z142" s="22"/>
      <c r="AA142" s="22"/>
      <c r="AB142" s="22"/>
      <c r="AC142" s="22"/>
      <c r="AD142" s="22"/>
      <c r="AF142" s="205"/>
      <c r="AG142" s="22"/>
      <c r="AH142" s="149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BA142" s="22"/>
      <c r="BB142" s="22"/>
      <c r="BC142" s="22"/>
      <c r="BD142" s="22"/>
      <c r="BE142" s="22"/>
      <c r="BI142" s="22"/>
      <c r="BJ142" s="205"/>
      <c r="BK142" s="22"/>
      <c r="BL142" s="22"/>
      <c r="BM142" s="22"/>
      <c r="BN142" s="22"/>
      <c r="BO142" s="22"/>
      <c r="BP142" s="22"/>
      <c r="BQ142" s="78"/>
      <c r="BR142" s="22"/>
    </row>
    <row r="143" spans="1:70" x14ac:dyDescent="0.2">
      <c r="A143" s="195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265"/>
      <c r="P143" s="312"/>
      <c r="BA143" s="22"/>
      <c r="BB143" s="22"/>
      <c r="BC143" s="22"/>
      <c r="BD143" s="22"/>
      <c r="BE143" s="22"/>
    </row>
    <row r="144" spans="1:70" x14ac:dyDescent="0.2">
      <c r="A144" s="195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265"/>
      <c r="P144" s="312"/>
    </row>
    <row r="145" spans="1:20" x14ac:dyDescent="0.2">
      <c r="A145" s="195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265"/>
      <c r="P145" s="312"/>
    </row>
    <row r="146" spans="1:20" x14ac:dyDescent="0.2">
      <c r="A146" s="207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265"/>
      <c r="P146" s="312"/>
    </row>
    <row r="147" spans="1:20" x14ac:dyDescent="0.2">
      <c r="A147" s="195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319"/>
      <c r="P147" s="312"/>
    </row>
    <row r="148" spans="1:20" x14ac:dyDescent="0.2">
      <c r="O148" s="350"/>
      <c r="P148" s="312"/>
    </row>
    <row r="149" spans="1:20" x14ac:dyDescent="0.2">
      <c r="O149" s="315"/>
      <c r="P149" s="312"/>
    </row>
    <row r="150" spans="1:20" x14ac:dyDescent="0.2">
      <c r="C150" s="489"/>
      <c r="D150" s="489"/>
      <c r="E150" s="489"/>
      <c r="F150" s="489"/>
      <c r="G150" s="489"/>
      <c r="H150" s="489"/>
      <c r="I150" s="489"/>
      <c r="J150" s="489"/>
      <c r="K150" s="489"/>
      <c r="L150" s="489"/>
      <c r="M150" s="489"/>
      <c r="N150" s="489"/>
      <c r="O150" s="351"/>
      <c r="P150" s="312"/>
    </row>
    <row r="151" spans="1:20" x14ac:dyDescent="0.2"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315"/>
      <c r="P151" s="312"/>
    </row>
    <row r="152" spans="1:20" x14ac:dyDescent="0.2">
      <c r="A152" s="195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P152" s="312"/>
    </row>
    <row r="153" spans="1:20" x14ac:dyDescent="0.2">
      <c r="A153" s="194"/>
      <c r="C153" s="54"/>
      <c r="D153" s="54"/>
      <c r="E153" s="54"/>
      <c r="F153" s="117"/>
      <c r="G153" s="54"/>
      <c r="H153" s="54"/>
      <c r="I153" s="54"/>
      <c r="J153" s="54"/>
      <c r="K153" s="54"/>
      <c r="L153" s="54"/>
      <c r="M153" s="54"/>
      <c r="N153" s="54"/>
      <c r="P153" s="312"/>
    </row>
    <row r="154" spans="1:20" x14ac:dyDescent="0.2">
      <c r="A154" s="195"/>
      <c r="C154" s="54"/>
      <c r="D154" s="54"/>
      <c r="E154" s="54"/>
      <c r="F154" s="117"/>
      <c r="G154" s="54"/>
      <c r="H154" s="54"/>
      <c r="I154" s="54"/>
      <c r="J154" s="54"/>
      <c r="K154" s="54"/>
      <c r="L154" s="54"/>
      <c r="M154" s="54"/>
      <c r="N154" s="54"/>
      <c r="P154" s="312"/>
    </row>
    <row r="155" spans="1:20" x14ac:dyDescent="0.2">
      <c r="A155" s="195"/>
      <c r="C155" s="54"/>
      <c r="D155" s="54"/>
      <c r="E155" s="54"/>
      <c r="F155" s="117"/>
      <c r="G155" s="54"/>
      <c r="H155" s="54"/>
      <c r="I155" s="54"/>
      <c r="J155" s="54"/>
      <c r="K155" s="54"/>
      <c r="L155" s="54"/>
      <c r="M155" s="54"/>
      <c r="N155" s="54"/>
      <c r="P155" s="312"/>
    </row>
    <row r="156" spans="1:20" x14ac:dyDescent="0.2">
      <c r="A156" s="206"/>
      <c r="C156" s="54"/>
      <c r="D156" s="54"/>
      <c r="E156" s="54"/>
      <c r="F156" s="117"/>
      <c r="G156" s="54"/>
      <c r="H156" s="54"/>
      <c r="I156" s="54"/>
      <c r="J156" s="54"/>
      <c r="K156" s="54"/>
      <c r="L156" s="54"/>
      <c r="M156" s="54"/>
      <c r="N156" s="54"/>
      <c r="P156" s="312"/>
    </row>
    <row r="157" spans="1:20" x14ac:dyDescent="0.2">
      <c r="A157" s="207"/>
      <c r="C157" s="255"/>
      <c r="D157" s="255"/>
      <c r="E157" s="255"/>
      <c r="F157" s="255"/>
      <c r="G157" s="255"/>
      <c r="H157" s="255"/>
      <c r="I157" s="255"/>
      <c r="J157" s="255"/>
      <c r="K157" s="255"/>
      <c r="L157" s="255"/>
      <c r="M157" s="255"/>
      <c r="N157" s="255"/>
      <c r="P157" s="312"/>
    </row>
    <row r="158" spans="1:20" x14ac:dyDescent="0.2">
      <c r="A158" s="207"/>
      <c r="C158" s="255"/>
      <c r="D158" s="255"/>
      <c r="E158" s="255"/>
      <c r="F158" s="255"/>
      <c r="G158" s="255"/>
      <c r="H158" s="255"/>
      <c r="I158" s="255"/>
      <c r="J158" s="255"/>
      <c r="K158" s="255"/>
      <c r="L158" s="255"/>
      <c r="M158" s="255"/>
      <c r="N158" s="255"/>
      <c r="P158" s="312"/>
      <c r="T158" s="147"/>
    </row>
    <row r="159" spans="1:20" x14ac:dyDescent="0.2">
      <c r="A159" s="195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P159" s="312"/>
      <c r="T159" s="147"/>
    </row>
    <row r="160" spans="1:20" x14ac:dyDescent="0.2">
      <c r="A160" s="209"/>
      <c r="C160" s="290"/>
      <c r="D160" s="290"/>
      <c r="E160" s="290"/>
      <c r="F160" s="352"/>
      <c r="G160" s="290"/>
      <c r="H160" s="290"/>
      <c r="I160" s="290"/>
      <c r="J160" s="290"/>
      <c r="K160" s="290"/>
      <c r="L160" s="290"/>
      <c r="M160" s="290"/>
      <c r="N160" s="290"/>
      <c r="P160" s="312"/>
      <c r="T160" s="147"/>
    </row>
    <row r="161" spans="1:91" x14ac:dyDescent="0.2">
      <c r="A161" s="208"/>
      <c r="C161" s="348"/>
      <c r="D161" s="348"/>
      <c r="E161" s="348"/>
      <c r="F161" s="353"/>
      <c r="G161" s="348"/>
      <c r="H161" s="348"/>
      <c r="I161" s="348"/>
      <c r="J161" s="348"/>
      <c r="K161" s="348"/>
      <c r="L161" s="348"/>
      <c r="M161" s="348"/>
      <c r="N161" s="348"/>
      <c r="P161" s="312"/>
      <c r="T161" s="147"/>
    </row>
    <row r="162" spans="1:91" x14ac:dyDescent="0.2">
      <c r="A162" s="195"/>
      <c r="C162" s="54"/>
      <c r="D162" s="54"/>
      <c r="E162" s="54"/>
      <c r="F162" s="265"/>
      <c r="G162" s="54"/>
      <c r="H162" s="54"/>
      <c r="I162" s="54"/>
      <c r="J162" s="54"/>
      <c r="K162" s="54"/>
      <c r="L162" s="54"/>
      <c r="M162" s="54"/>
      <c r="N162" s="54"/>
      <c r="P162" s="312"/>
      <c r="T162" s="147"/>
    </row>
    <row r="163" spans="1:91" x14ac:dyDescent="0.2">
      <c r="A163" s="195"/>
      <c r="C163" s="54"/>
      <c r="D163" s="54"/>
      <c r="E163" s="54"/>
      <c r="F163" s="265"/>
      <c r="G163" s="54"/>
      <c r="H163" s="54"/>
      <c r="I163" s="54"/>
      <c r="J163" s="54"/>
      <c r="K163" s="54"/>
      <c r="L163" s="54"/>
      <c r="M163" s="54"/>
      <c r="N163" s="54"/>
      <c r="P163" s="312"/>
      <c r="T163" s="147"/>
    </row>
    <row r="164" spans="1:91" x14ac:dyDescent="0.2">
      <c r="A164" s="195"/>
      <c r="C164" s="54"/>
      <c r="D164" s="54"/>
      <c r="E164" s="54"/>
      <c r="F164" s="265"/>
      <c r="G164" s="54"/>
      <c r="H164" s="54"/>
      <c r="I164" s="54"/>
      <c r="J164" s="54"/>
      <c r="K164" s="54"/>
      <c r="L164" s="54"/>
      <c r="M164" s="54"/>
      <c r="N164" s="54"/>
      <c r="P164" s="312"/>
    </row>
    <row r="165" spans="1:91" x14ac:dyDescent="0.2">
      <c r="A165" s="195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P165" s="312"/>
      <c r="T165" s="147"/>
    </row>
    <row r="166" spans="1:91" x14ac:dyDescent="0.2">
      <c r="A166" s="195"/>
      <c r="C166" s="54"/>
      <c r="D166" s="54"/>
      <c r="E166" s="54"/>
      <c r="F166" s="265"/>
      <c r="G166" s="54"/>
      <c r="H166" s="54"/>
      <c r="I166" s="54"/>
      <c r="J166" s="54"/>
      <c r="K166" s="54"/>
      <c r="L166" s="54"/>
      <c r="M166" s="54"/>
      <c r="N166" s="54"/>
      <c r="P166" s="312"/>
      <c r="T166" s="147"/>
    </row>
    <row r="167" spans="1:91" x14ac:dyDescent="0.2">
      <c r="A167" s="195"/>
      <c r="C167" s="33"/>
      <c r="D167" s="33"/>
      <c r="E167" s="33"/>
      <c r="F167" s="92"/>
      <c r="G167" s="33"/>
      <c r="H167" s="33"/>
      <c r="I167" s="33"/>
      <c r="J167" s="33"/>
      <c r="K167" s="33"/>
      <c r="L167" s="33"/>
      <c r="M167" s="33"/>
      <c r="N167" s="33"/>
      <c r="P167" s="312"/>
      <c r="T167" s="147"/>
      <c r="AD167" s="113"/>
      <c r="AE167" s="205"/>
      <c r="AF167" s="23"/>
      <c r="AG167" s="150"/>
      <c r="AH167" s="23"/>
      <c r="CM167" s="147"/>
    </row>
    <row r="168" spans="1:91" x14ac:dyDescent="0.2">
      <c r="A168" s="207"/>
      <c r="C168" s="33"/>
      <c r="D168" s="33"/>
      <c r="E168" s="33"/>
      <c r="F168" s="92"/>
      <c r="G168" s="33"/>
      <c r="H168" s="33"/>
      <c r="I168" s="33"/>
      <c r="J168" s="33"/>
      <c r="K168" s="33"/>
      <c r="L168" s="33"/>
      <c r="M168" s="33"/>
      <c r="N168" s="33"/>
      <c r="P168" s="312"/>
      <c r="T168" s="147"/>
      <c r="AD168" s="113"/>
      <c r="AE168" s="205"/>
      <c r="AF168" s="23"/>
      <c r="AG168" s="150"/>
      <c r="AH168" s="23"/>
      <c r="BI168" s="127"/>
      <c r="BJ168" s="23"/>
      <c r="CM168" s="147"/>
    </row>
    <row r="169" spans="1:91" x14ac:dyDescent="0.2">
      <c r="A169" s="195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64"/>
      <c r="P169" s="312"/>
      <c r="T169" s="147"/>
      <c r="AD169" s="113"/>
      <c r="AE169" s="205"/>
      <c r="AF169" s="23"/>
      <c r="AG169" s="150"/>
      <c r="AH169" s="23"/>
      <c r="BI169" s="127"/>
      <c r="BJ169" s="23"/>
      <c r="CM169" s="147"/>
    </row>
    <row r="170" spans="1:91" x14ac:dyDescent="0.2">
      <c r="P170" s="312"/>
      <c r="T170" s="147"/>
      <c r="AD170" s="113"/>
      <c r="AE170" s="205"/>
      <c r="AF170" s="23"/>
      <c r="AG170" s="150"/>
      <c r="AH170" s="23"/>
      <c r="BI170" s="127"/>
      <c r="BJ170" s="23"/>
      <c r="CM170" s="147"/>
    </row>
    <row r="171" spans="1:91" x14ac:dyDescent="0.2">
      <c r="P171" s="312"/>
      <c r="AD171" s="113"/>
      <c r="AE171" s="205"/>
      <c r="AF171" s="23"/>
      <c r="AG171" s="150"/>
      <c r="AH171" s="23"/>
      <c r="BI171" s="127"/>
      <c r="BJ171" s="23"/>
      <c r="CM171" s="147"/>
    </row>
    <row r="172" spans="1:91" x14ac:dyDescent="0.2">
      <c r="C172" s="489"/>
      <c r="D172" s="489"/>
      <c r="E172" s="489"/>
      <c r="F172" s="489"/>
      <c r="G172" s="489"/>
      <c r="H172" s="489"/>
      <c r="I172" s="489"/>
      <c r="J172" s="489"/>
      <c r="K172" s="489"/>
      <c r="L172" s="489"/>
      <c r="M172" s="489"/>
      <c r="N172" s="489"/>
      <c r="P172" s="312"/>
      <c r="T172" s="147"/>
      <c r="AD172" s="113"/>
      <c r="AE172" s="205"/>
      <c r="AF172" s="23"/>
      <c r="AG172" s="150"/>
      <c r="AH172" s="23"/>
      <c r="BI172" s="127"/>
      <c r="BJ172" s="23"/>
      <c r="CM172" s="147"/>
    </row>
    <row r="173" spans="1:91" x14ac:dyDescent="0.2"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P173" s="312"/>
      <c r="T173" s="147"/>
      <c r="AD173" s="113"/>
      <c r="AE173" s="205"/>
      <c r="AF173" s="23"/>
      <c r="AG173" s="150"/>
      <c r="AH173" s="23"/>
      <c r="BI173" s="127"/>
      <c r="BJ173" s="23"/>
      <c r="CM173" s="147"/>
    </row>
    <row r="174" spans="1:91" x14ac:dyDescent="0.2">
      <c r="A174" s="195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54"/>
      <c r="P174" s="312"/>
      <c r="AD174" s="113"/>
      <c r="AE174" s="205"/>
      <c r="AF174" s="23"/>
      <c r="AG174" s="150"/>
      <c r="AH174" s="23"/>
      <c r="BI174" s="127"/>
      <c r="BJ174" s="23"/>
      <c r="CM174" s="147"/>
    </row>
    <row r="175" spans="1:91" x14ac:dyDescent="0.2">
      <c r="A175" s="19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312"/>
      <c r="T175" s="147"/>
      <c r="AD175" s="113"/>
      <c r="AE175" s="205"/>
      <c r="AF175" s="23"/>
      <c r="AG175" s="150"/>
      <c r="AH175" s="23"/>
      <c r="BI175" s="127"/>
      <c r="BJ175" s="23"/>
      <c r="CM175" s="147"/>
    </row>
    <row r="176" spans="1:91" x14ac:dyDescent="0.2">
      <c r="A176" s="195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312"/>
      <c r="T176" s="147"/>
      <c r="AD176" s="113"/>
      <c r="AE176" s="205"/>
      <c r="AF176" s="23"/>
      <c r="AG176" s="150"/>
      <c r="AH176" s="23"/>
      <c r="BI176" s="127"/>
      <c r="BJ176" s="23"/>
      <c r="CM176" s="147"/>
    </row>
    <row r="177" spans="1:91" x14ac:dyDescent="0.2">
      <c r="A177" s="195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312"/>
      <c r="T177" s="147"/>
      <c r="AD177" s="113"/>
      <c r="AE177" s="205"/>
      <c r="AF177" s="23"/>
      <c r="AG177" s="150"/>
      <c r="AH177" s="23"/>
      <c r="BI177" s="127"/>
      <c r="BJ177" s="23"/>
      <c r="CM177" s="147"/>
    </row>
    <row r="178" spans="1:91" x14ac:dyDescent="0.2">
      <c r="A178" s="206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312"/>
      <c r="T178" s="147"/>
      <c r="AD178" s="113"/>
      <c r="AE178" s="205"/>
      <c r="AF178" s="23"/>
      <c r="AG178" s="150"/>
      <c r="AH178" s="23"/>
      <c r="BI178" s="127"/>
      <c r="BJ178" s="23"/>
      <c r="CM178" s="147"/>
    </row>
    <row r="179" spans="1:91" x14ac:dyDescent="0.2">
      <c r="A179" s="207"/>
      <c r="C179" s="255"/>
      <c r="D179" s="255"/>
      <c r="E179" s="255"/>
      <c r="F179" s="255"/>
      <c r="G179" s="255"/>
      <c r="H179" s="255"/>
      <c r="I179" s="255"/>
      <c r="J179" s="255"/>
      <c r="K179" s="255"/>
      <c r="L179" s="255"/>
      <c r="M179" s="255"/>
      <c r="N179" s="255"/>
      <c r="O179" s="54"/>
      <c r="P179" s="312"/>
      <c r="T179" s="147"/>
      <c r="AD179" s="113"/>
      <c r="AE179" s="205"/>
      <c r="AF179" s="23"/>
      <c r="AG179" s="150"/>
      <c r="AH179" s="23"/>
      <c r="BI179" s="127"/>
      <c r="BJ179" s="23"/>
      <c r="CM179" s="147"/>
    </row>
    <row r="180" spans="1:91" x14ac:dyDescent="0.2">
      <c r="A180" s="207"/>
      <c r="C180" s="255"/>
      <c r="D180" s="255"/>
      <c r="E180" s="255"/>
      <c r="F180" s="255"/>
      <c r="G180" s="255"/>
      <c r="H180" s="255"/>
      <c r="I180" s="255"/>
      <c r="J180" s="255"/>
      <c r="K180" s="255"/>
      <c r="L180" s="255"/>
      <c r="M180" s="255"/>
      <c r="N180" s="255"/>
      <c r="O180" s="54"/>
      <c r="P180" s="312"/>
      <c r="T180" s="147"/>
      <c r="AD180" s="113"/>
      <c r="AE180" s="205"/>
      <c r="AF180" s="23"/>
      <c r="AG180" s="150"/>
      <c r="AH180" s="23"/>
      <c r="BI180" s="127"/>
      <c r="BJ180" s="23"/>
      <c r="CM180" s="147"/>
    </row>
    <row r="181" spans="1:91" x14ac:dyDescent="0.2">
      <c r="A181" s="195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54"/>
      <c r="P181" s="312"/>
      <c r="T181" s="147"/>
      <c r="AD181" s="113"/>
      <c r="AE181" s="205"/>
      <c r="AF181" s="23"/>
      <c r="AG181" s="150"/>
      <c r="AH181" s="23"/>
      <c r="BI181" s="127"/>
      <c r="BJ181" s="23"/>
      <c r="CM181" s="147"/>
    </row>
    <row r="182" spans="1:91" x14ac:dyDescent="0.2">
      <c r="A182" s="209"/>
      <c r="C182" s="290"/>
      <c r="D182" s="290"/>
      <c r="E182" s="290"/>
      <c r="F182" s="290"/>
      <c r="G182" s="290"/>
      <c r="H182" s="290"/>
      <c r="I182" s="290"/>
      <c r="J182" s="290"/>
      <c r="K182" s="290"/>
      <c r="L182" s="290"/>
      <c r="M182" s="290"/>
      <c r="N182" s="290"/>
      <c r="O182" s="54"/>
      <c r="P182" s="312"/>
      <c r="AD182" s="113"/>
      <c r="AE182" s="205"/>
      <c r="AF182" s="23"/>
      <c r="AG182" s="150"/>
      <c r="AH182" s="23"/>
      <c r="BI182" s="127"/>
      <c r="BJ182" s="23"/>
      <c r="CM182" s="147"/>
    </row>
    <row r="183" spans="1:91" x14ac:dyDescent="0.2">
      <c r="A183" s="208"/>
      <c r="C183" s="348"/>
      <c r="D183" s="348"/>
      <c r="E183" s="348"/>
      <c r="F183" s="348"/>
      <c r="G183" s="348"/>
      <c r="H183" s="348"/>
      <c r="I183" s="348"/>
      <c r="J183" s="348"/>
      <c r="K183" s="348"/>
      <c r="L183" s="348"/>
      <c r="M183" s="348"/>
      <c r="N183" s="348"/>
      <c r="O183" s="54"/>
      <c r="P183" s="312"/>
      <c r="AD183" s="113"/>
      <c r="AE183" s="205"/>
      <c r="AF183" s="23"/>
      <c r="AG183" s="150"/>
      <c r="AH183" s="23"/>
      <c r="BI183" s="127"/>
      <c r="BJ183" s="23"/>
      <c r="CM183" s="147"/>
    </row>
    <row r="184" spans="1:91" x14ac:dyDescent="0.2">
      <c r="A184" s="195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312"/>
      <c r="AD184" s="113"/>
      <c r="AE184" s="205"/>
      <c r="AF184" s="23"/>
      <c r="AG184" s="150"/>
      <c r="AH184" s="23"/>
      <c r="BI184" s="127"/>
      <c r="BJ184" s="23"/>
      <c r="CM184" s="147"/>
    </row>
    <row r="185" spans="1:91" x14ac:dyDescent="0.2">
      <c r="A185" s="195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312"/>
      <c r="AD185" s="113"/>
      <c r="AE185" s="205"/>
      <c r="AF185" s="23"/>
      <c r="AG185" s="150"/>
      <c r="AH185" s="23"/>
      <c r="BI185" s="127"/>
      <c r="BJ185" s="23"/>
      <c r="CM185" s="147"/>
    </row>
    <row r="186" spans="1:91" x14ac:dyDescent="0.2">
      <c r="A186" s="195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312"/>
      <c r="BI186" s="127"/>
      <c r="BJ186" s="23"/>
    </row>
    <row r="187" spans="1:91" x14ac:dyDescent="0.2">
      <c r="A187" s="195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54"/>
      <c r="P187" s="312"/>
    </row>
    <row r="188" spans="1:91" x14ac:dyDescent="0.2">
      <c r="A188" s="195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312"/>
    </row>
    <row r="189" spans="1:91" x14ac:dyDescent="0.2">
      <c r="A189" s="195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P189" s="312"/>
    </row>
    <row r="190" spans="1:91" x14ac:dyDescent="0.2">
      <c r="A190" s="207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P190" s="312"/>
    </row>
    <row r="191" spans="1:91" x14ac:dyDescent="0.2">
      <c r="A191" s="195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255"/>
      <c r="P191" s="312"/>
    </row>
    <row r="192" spans="1:91" x14ac:dyDescent="0.2">
      <c r="P192" s="312"/>
    </row>
    <row r="193" spans="1:16" x14ac:dyDescent="0.2">
      <c r="P193" s="312"/>
    </row>
    <row r="194" spans="1:16" x14ac:dyDescent="0.2">
      <c r="C194" s="489"/>
      <c r="D194" s="489"/>
      <c r="E194" s="489"/>
      <c r="F194" s="489"/>
      <c r="G194" s="489"/>
      <c r="H194" s="489"/>
      <c r="I194" s="489"/>
      <c r="J194" s="489"/>
      <c r="K194" s="489"/>
      <c r="L194" s="489"/>
      <c r="M194" s="489"/>
      <c r="N194" s="489"/>
      <c r="O194" s="181"/>
      <c r="P194" s="312"/>
    </row>
    <row r="195" spans="1:16" x14ac:dyDescent="0.2"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P195" s="312"/>
    </row>
    <row r="196" spans="1:16" x14ac:dyDescent="0.2">
      <c r="A196" s="195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54"/>
      <c r="P196" s="312"/>
    </row>
    <row r="197" spans="1:16" x14ac:dyDescent="0.2">
      <c r="A197" s="194"/>
      <c r="C197" s="54"/>
      <c r="D197" s="54"/>
      <c r="E197" s="54"/>
      <c r="F197" s="54"/>
      <c r="G197" s="54"/>
      <c r="H197" s="54"/>
      <c r="I197" s="54"/>
      <c r="J197" s="117"/>
      <c r="K197" s="54"/>
      <c r="L197" s="54"/>
      <c r="M197" s="54"/>
      <c r="N197" s="54"/>
      <c r="O197" s="54"/>
      <c r="P197" s="312"/>
    </row>
    <row r="198" spans="1:16" x14ac:dyDescent="0.2">
      <c r="A198" s="195"/>
      <c r="C198" s="54"/>
      <c r="D198" s="54"/>
      <c r="E198" s="54"/>
      <c r="F198" s="54"/>
      <c r="G198" s="54"/>
      <c r="H198" s="54"/>
      <c r="I198" s="54"/>
      <c r="J198" s="117"/>
      <c r="K198" s="54"/>
      <c r="L198" s="54"/>
      <c r="M198" s="54"/>
      <c r="N198" s="54"/>
      <c r="O198" s="54"/>
      <c r="P198" s="312"/>
    </row>
    <row r="199" spans="1:16" x14ac:dyDescent="0.2">
      <c r="A199" s="195"/>
      <c r="C199" s="54"/>
      <c r="D199" s="54"/>
      <c r="E199" s="54"/>
      <c r="F199" s="54"/>
      <c r="G199" s="54"/>
      <c r="H199" s="54"/>
      <c r="I199" s="54"/>
      <c r="J199" s="117"/>
      <c r="K199" s="54"/>
      <c r="L199" s="54"/>
      <c r="M199" s="54"/>
      <c r="N199" s="54"/>
      <c r="O199" s="54"/>
      <c r="P199" s="312"/>
    </row>
    <row r="200" spans="1:16" x14ac:dyDescent="0.2">
      <c r="A200" s="206"/>
      <c r="C200" s="54"/>
      <c r="D200" s="54"/>
      <c r="E200" s="54"/>
      <c r="F200" s="54"/>
      <c r="G200" s="54"/>
      <c r="H200" s="54"/>
      <c r="I200" s="54"/>
      <c r="J200" s="117"/>
      <c r="K200" s="54"/>
      <c r="L200" s="54"/>
      <c r="M200" s="54"/>
      <c r="N200" s="54"/>
      <c r="O200" s="54"/>
      <c r="P200" s="312"/>
    </row>
    <row r="201" spans="1:16" x14ac:dyDescent="0.2">
      <c r="A201" s="207"/>
      <c r="C201" s="255"/>
      <c r="D201" s="255"/>
      <c r="E201" s="255"/>
      <c r="F201" s="255"/>
      <c r="G201" s="255"/>
      <c r="H201" s="255"/>
      <c r="I201" s="255"/>
      <c r="J201" s="255"/>
      <c r="K201" s="255"/>
      <c r="L201" s="255"/>
      <c r="M201" s="255"/>
      <c r="N201" s="255"/>
      <c r="O201" s="54"/>
      <c r="P201" s="312"/>
    </row>
    <row r="202" spans="1:16" x14ac:dyDescent="0.2">
      <c r="A202" s="207"/>
      <c r="C202" s="255"/>
      <c r="D202" s="255"/>
      <c r="E202" s="255"/>
      <c r="F202" s="255"/>
      <c r="G202" s="255"/>
      <c r="H202" s="255"/>
      <c r="I202" s="255"/>
      <c r="J202" s="255"/>
      <c r="K202" s="255"/>
      <c r="L202" s="255"/>
      <c r="M202" s="255"/>
      <c r="N202" s="255"/>
      <c r="O202" s="54"/>
      <c r="P202" s="312"/>
    </row>
    <row r="203" spans="1:16" x14ac:dyDescent="0.2">
      <c r="A203" s="195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54"/>
      <c r="P203" s="312"/>
    </row>
    <row r="204" spans="1:16" x14ac:dyDescent="0.2">
      <c r="A204" s="209"/>
      <c r="C204" s="290"/>
      <c r="D204" s="290"/>
      <c r="E204" s="290"/>
      <c r="F204" s="290"/>
      <c r="G204" s="290"/>
      <c r="H204" s="290"/>
      <c r="I204" s="290"/>
      <c r="J204" s="352"/>
      <c r="K204" s="290"/>
      <c r="L204" s="290"/>
      <c r="M204" s="290"/>
      <c r="N204" s="290"/>
      <c r="O204" s="54"/>
      <c r="P204" s="312"/>
    </row>
    <row r="205" spans="1:16" x14ac:dyDescent="0.2">
      <c r="A205" s="208"/>
      <c r="C205" s="348"/>
      <c r="D205" s="348"/>
      <c r="E205" s="348"/>
      <c r="F205" s="348"/>
      <c r="G205" s="348"/>
      <c r="H205" s="348"/>
      <c r="I205" s="348"/>
      <c r="J205" s="353"/>
      <c r="K205" s="348"/>
      <c r="L205" s="348"/>
      <c r="M205" s="348"/>
      <c r="N205" s="348"/>
      <c r="O205" s="54"/>
      <c r="P205" s="312"/>
    </row>
    <row r="206" spans="1:16" x14ac:dyDescent="0.2">
      <c r="A206" s="195"/>
      <c r="C206" s="54"/>
      <c r="D206" s="54"/>
      <c r="E206" s="54"/>
      <c r="F206" s="54"/>
      <c r="G206" s="54"/>
      <c r="H206" s="54"/>
      <c r="I206" s="54"/>
      <c r="J206" s="117"/>
      <c r="K206" s="54"/>
      <c r="L206" s="54"/>
      <c r="M206" s="54"/>
      <c r="N206" s="54"/>
      <c r="O206" s="54"/>
      <c r="P206" s="312"/>
    </row>
    <row r="207" spans="1:16" x14ac:dyDescent="0.2">
      <c r="A207" s="195"/>
      <c r="C207" s="54"/>
      <c r="D207" s="54"/>
      <c r="E207" s="54"/>
      <c r="F207" s="54"/>
      <c r="G207" s="54"/>
      <c r="H207" s="54"/>
      <c r="I207" s="54"/>
      <c r="J207" s="117"/>
      <c r="K207" s="54"/>
      <c r="L207" s="54"/>
      <c r="M207" s="54"/>
      <c r="N207" s="54"/>
      <c r="O207" s="54"/>
      <c r="P207" s="312"/>
    </row>
    <row r="208" spans="1:16" x14ac:dyDescent="0.2">
      <c r="A208" s="195"/>
      <c r="C208" s="54"/>
      <c r="D208" s="54"/>
      <c r="E208" s="54"/>
      <c r="F208" s="54"/>
      <c r="G208" s="54"/>
      <c r="H208" s="54"/>
      <c r="I208" s="54"/>
      <c r="J208" s="117"/>
      <c r="K208" s="54"/>
      <c r="L208" s="54"/>
      <c r="M208" s="54"/>
      <c r="N208" s="54"/>
      <c r="O208" s="54"/>
      <c r="P208" s="312"/>
    </row>
    <row r="209" spans="1:91" x14ac:dyDescent="0.2">
      <c r="A209" s="195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54"/>
      <c r="P209" s="312"/>
    </row>
    <row r="210" spans="1:91" x14ac:dyDescent="0.2">
      <c r="A210" s="195"/>
      <c r="C210" s="219"/>
      <c r="D210" s="219"/>
      <c r="E210" s="219"/>
      <c r="F210" s="219"/>
      <c r="G210" s="219"/>
      <c r="H210" s="219"/>
      <c r="I210" s="219"/>
      <c r="J210" s="354"/>
      <c r="K210" s="219"/>
      <c r="L210" s="219"/>
      <c r="M210" s="219"/>
      <c r="N210" s="219"/>
      <c r="O210" s="54"/>
      <c r="P210" s="312"/>
    </row>
    <row r="211" spans="1:91" x14ac:dyDescent="0.2">
      <c r="A211" s="195"/>
      <c r="C211" s="33"/>
      <c r="D211" s="33"/>
      <c r="E211" s="33"/>
      <c r="F211" s="33"/>
      <c r="G211" s="33"/>
      <c r="H211" s="33"/>
      <c r="I211" s="33"/>
      <c r="J211" s="92"/>
      <c r="K211" s="33"/>
      <c r="L211" s="33"/>
      <c r="M211" s="33"/>
      <c r="N211" s="33"/>
      <c r="O211" s="54"/>
      <c r="P211" s="312"/>
      <c r="AD211" s="113"/>
      <c r="AE211" s="205"/>
      <c r="AF211" s="23"/>
      <c r="AG211" s="150"/>
      <c r="AH211" s="23"/>
      <c r="CM211" s="147"/>
    </row>
    <row r="212" spans="1:91" x14ac:dyDescent="0.2">
      <c r="A212" s="207"/>
      <c r="C212" s="33"/>
      <c r="D212" s="33"/>
      <c r="E212" s="33"/>
      <c r="F212" s="33"/>
      <c r="G212" s="33"/>
      <c r="H212" s="33"/>
      <c r="I212" s="33"/>
      <c r="J212" s="92"/>
      <c r="K212" s="33"/>
      <c r="L212" s="33"/>
      <c r="M212" s="33"/>
      <c r="N212" s="33"/>
      <c r="P212" s="312"/>
      <c r="AD212" s="113"/>
      <c r="AE212" s="205"/>
      <c r="AF212" s="23"/>
      <c r="AG212" s="150"/>
      <c r="AH212" s="23"/>
      <c r="BI212" s="127"/>
      <c r="BJ212" s="23"/>
      <c r="CM212" s="147"/>
    </row>
    <row r="213" spans="1:91" x14ac:dyDescent="0.2">
      <c r="A213" s="195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255"/>
      <c r="P213" s="312"/>
      <c r="AD213" s="113"/>
      <c r="AE213" s="205"/>
      <c r="AF213" s="23"/>
      <c r="AG213" s="150"/>
      <c r="AH213" s="23"/>
      <c r="BI213" s="127"/>
      <c r="BJ213" s="23"/>
      <c r="CM213" s="147"/>
    </row>
    <row r="214" spans="1:91" x14ac:dyDescent="0.2">
      <c r="P214" s="312"/>
      <c r="AD214" s="113"/>
      <c r="AE214" s="205"/>
      <c r="AF214" s="23"/>
      <c r="AG214" s="150"/>
      <c r="AH214" s="23"/>
      <c r="BI214" s="127"/>
      <c r="BJ214" s="23"/>
      <c r="CM214" s="147"/>
    </row>
    <row r="215" spans="1:91" x14ac:dyDescent="0.2">
      <c r="P215" s="312"/>
      <c r="AD215" s="113"/>
      <c r="AE215" s="205"/>
      <c r="AF215" s="23"/>
      <c r="AG215" s="150"/>
      <c r="AH215" s="23"/>
      <c r="BI215" s="127"/>
      <c r="BJ215" s="23"/>
      <c r="CM215" s="147"/>
    </row>
    <row r="216" spans="1:91" x14ac:dyDescent="0.2">
      <c r="C216" s="489"/>
      <c r="D216" s="489"/>
      <c r="E216" s="489"/>
      <c r="F216" s="489"/>
      <c r="G216" s="489"/>
      <c r="H216" s="489"/>
      <c r="I216" s="489"/>
      <c r="J216" s="489"/>
      <c r="K216" s="489"/>
      <c r="L216" s="489"/>
      <c r="M216" s="489"/>
      <c r="N216" s="489"/>
      <c r="P216" s="312"/>
      <c r="AD216" s="113"/>
      <c r="AE216" s="205"/>
      <c r="AF216" s="23"/>
      <c r="AG216" s="150"/>
      <c r="AH216" s="23"/>
      <c r="BI216" s="127"/>
      <c r="BJ216" s="23"/>
      <c r="CM216" s="147"/>
    </row>
    <row r="217" spans="1:91" x14ac:dyDescent="0.2"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P217" s="312"/>
      <c r="AD217" s="113"/>
      <c r="AE217" s="205"/>
      <c r="AF217" s="23"/>
      <c r="AG217" s="150"/>
      <c r="AH217" s="23"/>
      <c r="BI217" s="127"/>
      <c r="BJ217" s="23"/>
      <c r="CM217" s="147"/>
    </row>
    <row r="218" spans="1:91" x14ac:dyDescent="0.2">
      <c r="A218" s="195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P218" s="312"/>
      <c r="AD218" s="113"/>
      <c r="AE218" s="205"/>
      <c r="AF218" s="23"/>
      <c r="AG218" s="150"/>
      <c r="AH218" s="23"/>
      <c r="BI218" s="127"/>
      <c r="BJ218" s="23"/>
      <c r="CM218" s="147"/>
    </row>
    <row r="219" spans="1:91" x14ac:dyDescent="0.2">
      <c r="A219" s="19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P219" s="312"/>
      <c r="AD219" s="113"/>
      <c r="AE219" s="205"/>
      <c r="AF219" s="23"/>
      <c r="AG219" s="150"/>
      <c r="AH219" s="23"/>
      <c r="BI219" s="127"/>
      <c r="BJ219" s="23"/>
      <c r="CM219" s="147"/>
    </row>
    <row r="220" spans="1:91" x14ac:dyDescent="0.2">
      <c r="A220" s="195"/>
      <c r="C220" s="54"/>
      <c r="D220" s="54"/>
      <c r="E220" s="54"/>
      <c r="F220" s="265"/>
      <c r="G220" s="265"/>
      <c r="H220" s="54"/>
      <c r="I220" s="54"/>
      <c r="J220" s="54"/>
      <c r="K220" s="54"/>
      <c r="L220" s="54"/>
      <c r="M220" s="54"/>
      <c r="N220" s="54"/>
      <c r="P220" s="312"/>
      <c r="AD220" s="113"/>
      <c r="AE220" s="205"/>
      <c r="AF220" s="23"/>
      <c r="AG220" s="150"/>
      <c r="AH220" s="23"/>
      <c r="BI220" s="127"/>
      <c r="BJ220" s="23"/>
      <c r="CM220" s="147"/>
    </row>
    <row r="221" spans="1:91" x14ac:dyDescent="0.2">
      <c r="A221" s="195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P221" s="312"/>
      <c r="AD221" s="113"/>
      <c r="AE221" s="205"/>
      <c r="AF221" s="23"/>
      <c r="AG221" s="150"/>
      <c r="AH221" s="23"/>
      <c r="BI221" s="127"/>
      <c r="BJ221" s="23"/>
      <c r="CM221" s="147"/>
    </row>
    <row r="222" spans="1:91" x14ac:dyDescent="0.2">
      <c r="A222" s="206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P222" s="312"/>
      <c r="AD222" s="113"/>
      <c r="AE222" s="205"/>
      <c r="AF222" s="23"/>
      <c r="AG222" s="150"/>
      <c r="AH222" s="23"/>
      <c r="BI222" s="127"/>
      <c r="BJ222" s="23"/>
      <c r="CM222" s="147"/>
    </row>
    <row r="223" spans="1:91" x14ac:dyDescent="0.2">
      <c r="A223" s="207"/>
      <c r="C223" s="255"/>
      <c r="D223" s="255"/>
      <c r="E223" s="255"/>
      <c r="F223" s="255"/>
      <c r="G223" s="255"/>
      <c r="H223" s="255"/>
      <c r="I223" s="255"/>
      <c r="J223" s="255"/>
      <c r="K223" s="255"/>
      <c r="L223" s="255"/>
      <c r="M223" s="255"/>
      <c r="N223" s="255"/>
      <c r="P223" s="312"/>
      <c r="AD223" s="113"/>
      <c r="AE223" s="205"/>
      <c r="AF223" s="23"/>
      <c r="AG223" s="150"/>
      <c r="AH223" s="23"/>
      <c r="BI223" s="127"/>
      <c r="BJ223" s="23"/>
      <c r="CM223" s="147"/>
    </row>
    <row r="224" spans="1:91" x14ac:dyDescent="0.2">
      <c r="A224" s="207"/>
      <c r="C224" s="255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P224" s="312"/>
      <c r="AD224" s="113"/>
      <c r="AE224" s="205"/>
      <c r="AF224" s="23"/>
      <c r="AG224" s="150"/>
      <c r="AH224" s="23"/>
      <c r="BI224" s="127"/>
      <c r="BJ224" s="23"/>
      <c r="CM224" s="147"/>
    </row>
    <row r="225" spans="1:91" x14ac:dyDescent="0.2">
      <c r="A225" s="195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P225" s="312"/>
      <c r="AD225" s="113"/>
      <c r="AE225" s="205"/>
      <c r="AF225" s="23"/>
      <c r="AG225" s="150"/>
      <c r="AH225" s="23"/>
      <c r="BI225" s="127"/>
      <c r="BJ225" s="23"/>
      <c r="CM225" s="147"/>
    </row>
    <row r="226" spans="1:91" x14ac:dyDescent="0.2">
      <c r="A226" s="209"/>
      <c r="C226" s="290"/>
      <c r="D226" s="290"/>
      <c r="E226" s="290"/>
      <c r="F226" s="290"/>
      <c r="G226" s="290"/>
      <c r="H226" s="290"/>
      <c r="I226" s="290"/>
      <c r="J226" s="290"/>
      <c r="K226" s="290"/>
      <c r="L226" s="290"/>
      <c r="M226" s="290"/>
      <c r="N226" s="290"/>
      <c r="P226" s="312"/>
      <c r="AD226" s="113"/>
      <c r="AE226" s="205"/>
      <c r="AF226" s="23"/>
      <c r="AG226" s="150"/>
      <c r="AH226" s="23"/>
      <c r="BI226" s="127"/>
      <c r="BJ226" s="23"/>
      <c r="CM226" s="147"/>
    </row>
    <row r="227" spans="1:91" x14ac:dyDescent="0.2">
      <c r="A227" s="208"/>
      <c r="C227" s="348"/>
      <c r="D227" s="348"/>
      <c r="E227" s="348"/>
      <c r="F227" s="348"/>
      <c r="G227" s="348"/>
      <c r="H227" s="348"/>
      <c r="I227" s="348"/>
      <c r="J227" s="348"/>
      <c r="K227" s="348"/>
      <c r="L227" s="348"/>
      <c r="M227" s="348"/>
      <c r="N227" s="348"/>
      <c r="P227" s="312"/>
      <c r="AD227" s="113"/>
      <c r="AE227" s="205"/>
      <c r="AF227" s="23"/>
      <c r="AG227" s="150"/>
      <c r="AH227" s="23"/>
      <c r="BI227" s="127"/>
      <c r="BJ227" s="23"/>
      <c r="CM227" s="147"/>
    </row>
    <row r="228" spans="1:91" x14ac:dyDescent="0.2">
      <c r="A228" s="195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P228" s="312"/>
      <c r="AD228" s="113"/>
      <c r="AE228" s="205"/>
      <c r="AF228" s="23"/>
      <c r="AG228" s="150"/>
      <c r="AH228" s="23"/>
      <c r="BI228" s="127"/>
      <c r="BJ228" s="23"/>
      <c r="CM228" s="147"/>
    </row>
    <row r="229" spans="1:91" x14ac:dyDescent="0.2">
      <c r="A229" s="195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P229" s="312"/>
      <c r="AD229" s="113"/>
      <c r="AE229" s="205"/>
      <c r="AF229" s="23"/>
      <c r="AG229" s="150"/>
      <c r="AH229" s="23"/>
      <c r="BI229" s="127"/>
      <c r="BJ229" s="23"/>
      <c r="CM229" s="147"/>
    </row>
    <row r="230" spans="1:91" x14ac:dyDescent="0.2">
      <c r="A230" s="195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P230" s="312"/>
      <c r="BI230" s="127"/>
      <c r="BJ230" s="23"/>
    </row>
    <row r="231" spans="1:91" x14ac:dyDescent="0.2">
      <c r="A231" s="195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</row>
    <row r="232" spans="1:91" x14ac:dyDescent="0.2">
      <c r="A232" s="195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</row>
    <row r="233" spans="1:91" x14ac:dyDescent="0.2">
      <c r="A233" s="195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</row>
    <row r="234" spans="1:91" x14ac:dyDescent="0.2">
      <c r="A234" s="207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</row>
    <row r="235" spans="1:91" x14ac:dyDescent="0.2">
      <c r="A235" s="195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</row>
    <row r="237" spans="1:91" x14ac:dyDescent="0.2">
      <c r="O237" s="355"/>
      <c r="P237" s="312"/>
    </row>
    <row r="252" spans="3:14" x14ac:dyDescent="0.2">
      <c r="D252" s="114"/>
      <c r="E252" s="114"/>
      <c r="F252" s="114"/>
      <c r="G252" s="114"/>
      <c r="H252" s="114"/>
      <c r="I252" s="114"/>
      <c r="J252" s="114"/>
      <c r="K252" s="114"/>
      <c r="L252" s="114"/>
      <c r="M252" s="357"/>
      <c r="N252" s="114"/>
    </row>
    <row r="253" spans="3:14" x14ac:dyDescent="0.2">
      <c r="D253" s="114"/>
      <c r="E253" s="114"/>
      <c r="F253" s="114"/>
      <c r="G253" s="114"/>
      <c r="H253" s="114"/>
      <c r="I253" s="114"/>
      <c r="J253" s="114"/>
      <c r="K253" s="114"/>
      <c r="L253" s="114"/>
      <c r="M253" s="357"/>
      <c r="N253" s="114"/>
    </row>
    <row r="254" spans="3:14" x14ac:dyDescent="0.2">
      <c r="D254" s="358"/>
      <c r="E254" s="358"/>
      <c r="F254" s="358"/>
      <c r="G254" s="358"/>
      <c r="H254" s="358"/>
      <c r="I254" s="358"/>
      <c r="J254" s="358"/>
      <c r="K254" s="358"/>
      <c r="L254" s="358"/>
      <c r="M254" s="315"/>
    </row>
    <row r="255" spans="3:14" x14ac:dyDescent="0.2">
      <c r="M255" s="315"/>
    </row>
    <row r="256" spans="3:14" x14ac:dyDescent="0.2">
      <c r="C256" s="121"/>
      <c r="M256" s="315"/>
    </row>
    <row r="257" spans="3:13" x14ac:dyDescent="0.2">
      <c r="C257" s="121"/>
      <c r="M257" s="315"/>
    </row>
    <row r="258" spans="3:13" x14ac:dyDescent="0.2">
      <c r="C258" s="121"/>
      <c r="M258" s="315"/>
    </row>
    <row r="259" spans="3:13" x14ac:dyDescent="0.2">
      <c r="M259" s="315"/>
    </row>
    <row r="260" spans="3:13" x14ac:dyDescent="0.2">
      <c r="M260" s="315"/>
    </row>
    <row r="261" spans="3:13" x14ac:dyDescent="0.2">
      <c r="M261" s="315"/>
    </row>
    <row r="262" spans="3:13" x14ac:dyDescent="0.2">
      <c r="M262" s="315"/>
    </row>
    <row r="263" spans="3:13" x14ac:dyDescent="0.2">
      <c r="M263" s="315"/>
    </row>
    <row r="264" spans="3:13" x14ac:dyDescent="0.2">
      <c r="M264" s="315"/>
    </row>
    <row r="265" spans="3:13" x14ac:dyDescent="0.2">
      <c r="M265" s="315"/>
    </row>
    <row r="266" spans="3:13" x14ac:dyDescent="0.2">
      <c r="M266" s="315"/>
    </row>
    <row r="267" spans="3:13" x14ac:dyDescent="0.2">
      <c r="D267" s="114"/>
      <c r="E267" s="114"/>
      <c r="F267" s="114"/>
      <c r="G267" s="114"/>
      <c r="H267" s="114"/>
      <c r="I267" s="114"/>
      <c r="J267" s="114"/>
      <c r="K267" s="114"/>
      <c r="L267" s="114"/>
      <c r="M267" s="315"/>
    </row>
    <row r="268" spans="3:13" x14ac:dyDescent="0.2">
      <c r="D268" s="316"/>
      <c r="E268" s="316"/>
      <c r="F268" s="316"/>
      <c r="G268" s="316"/>
      <c r="H268" s="316"/>
      <c r="I268" s="316"/>
      <c r="J268" s="316"/>
      <c r="K268" s="316"/>
      <c r="L268" s="316"/>
      <c r="M268" s="315"/>
    </row>
    <row r="269" spans="3:13" x14ac:dyDescent="0.2">
      <c r="D269" s="219"/>
      <c r="E269" s="219"/>
      <c r="F269" s="219"/>
      <c r="G269" s="219"/>
      <c r="H269" s="219"/>
      <c r="I269" s="219"/>
      <c r="J269" s="219"/>
      <c r="K269" s="219"/>
      <c r="L269" s="219"/>
      <c r="M269" s="317"/>
    </row>
    <row r="270" spans="3:13" x14ac:dyDescent="0.2">
      <c r="C270" s="114"/>
      <c r="D270" s="318"/>
      <c r="E270" s="120"/>
      <c r="F270" s="120"/>
      <c r="G270" s="120"/>
      <c r="H270" s="318"/>
      <c r="I270" s="318"/>
      <c r="J270" s="318"/>
      <c r="K270" s="318"/>
      <c r="L270" s="318"/>
    </row>
    <row r="271" spans="3:13" x14ac:dyDescent="0.2">
      <c r="C271" s="114"/>
      <c r="D271" s="318"/>
      <c r="E271" s="120"/>
      <c r="F271" s="120"/>
      <c r="G271" s="318"/>
      <c r="H271" s="318"/>
      <c r="I271" s="318"/>
      <c r="J271" s="318"/>
      <c r="K271" s="318"/>
      <c r="L271" s="120"/>
      <c r="M271" s="315"/>
    </row>
    <row r="272" spans="3:13" x14ac:dyDescent="0.2">
      <c r="C272" s="114"/>
      <c r="D272" s="120"/>
      <c r="E272" s="120"/>
      <c r="F272" s="120"/>
      <c r="G272" s="318"/>
      <c r="H272" s="318"/>
      <c r="I272" s="318"/>
      <c r="J272" s="318"/>
      <c r="K272" s="318"/>
      <c r="L272" s="120"/>
      <c r="M272" s="315"/>
    </row>
    <row r="273" spans="3:13" x14ac:dyDescent="0.2">
      <c r="C273" s="114"/>
      <c r="D273" s="318"/>
      <c r="E273" s="318"/>
      <c r="F273" s="318"/>
      <c r="G273" s="318"/>
      <c r="H273" s="120"/>
      <c r="I273" s="120"/>
      <c r="J273" s="120"/>
      <c r="K273" s="318"/>
      <c r="L273" s="318"/>
      <c r="M273" s="315"/>
    </row>
    <row r="274" spans="3:13" x14ac:dyDescent="0.2">
      <c r="C274" s="114"/>
      <c r="D274" s="318"/>
      <c r="E274" s="318"/>
      <c r="F274" s="318"/>
      <c r="G274" s="120"/>
      <c r="H274" s="120"/>
      <c r="I274" s="120"/>
      <c r="J274" s="318"/>
      <c r="K274" s="318"/>
      <c r="L274" s="318"/>
      <c r="M274" s="315"/>
    </row>
    <row r="275" spans="3:13" x14ac:dyDescent="0.2">
      <c r="C275" s="114"/>
      <c r="D275" s="318"/>
      <c r="E275" s="318"/>
      <c r="F275" s="318"/>
      <c r="G275" s="120"/>
      <c r="H275" s="120"/>
      <c r="I275" s="120"/>
      <c r="J275" s="318"/>
      <c r="K275" s="318"/>
      <c r="L275" s="318"/>
      <c r="M275" s="315"/>
    </row>
    <row r="276" spans="3:13" x14ac:dyDescent="0.2">
      <c r="C276" s="114"/>
      <c r="D276" s="318"/>
      <c r="E276" s="318"/>
      <c r="F276" s="318"/>
      <c r="G276" s="318"/>
      <c r="H276" s="318"/>
      <c r="I276" s="318"/>
      <c r="J276" s="318"/>
      <c r="K276" s="120"/>
      <c r="L276" s="120"/>
      <c r="M276" s="315"/>
    </row>
    <row r="277" spans="3:13" x14ac:dyDescent="0.2">
      <c r="C277" s="114"/>
      <c r="D277" s="318"/>
      <c r="E277" s="318"/>
      <c r="F277" s="318"/>
      <c r="G277" s="318"/>
      <c r="H277" s="318"/>
      <c r="I277" s="318"/>
      <c r="J277" s="120"/>
      <c r="K277" s="120"/>
      <c r="M277" s="315"/>
    </row>
    <row r="278" spans="3:13" x14ac:dyDescent="0.2">
      <c r="C278" s="114"/>
      <c r="D278" s="318"/>
      <c r="E278" s="318"/>
      <c r="F278" s="318"/>
      <c r="G278" s="318"/>
      <c r="H278" s="318"/>
      <c r="I278" s="318"/>
      <c r="J278" s="120"/>
      <c r="K278" s="120"/>
      <c r="L278" s="318"/>
      <c r="M278" s="319"/>
    </row>
    <row r="279" spans="3:13" x14ac:dyDescent="0.2">
      <c r="C279" s="114"/>
      <c r="M279" s="315"/>
    </row>
    <row r="280" spans="3:13" x14ac:dyDescent="0.2">
      <c r="M280" s="315"/>
    </row>
    <row r="281" spans="3:13" x14ac:dyDescent="0.2">
      <c r="D281" s="114"/>
      <c r="E281" s="114"/>
      <c r="F281" s="114"/>
      <c r="G281" s="114"/>
      <c r="H281" s="114"/>
      <c r="I281" s="114"/>
      <c r="J281" s="114"/>
      <c r="K281" s="114"/>
      <c r="L281" s="114"/>
      <c r="M281" s="315"/>
    </row>
    <row r="282" spans="3:13" x14ac:dyDescent="0.2">
      <c r="D282" s="316"/>
      <c r="E282" s="316"/>
      <c r="F282" s="316"/>
      <c r="G282" s="316"/>
      <c r="H282" s="316"/>
      <c r="I282" s="316"/>
      <c r="J282" s="316"/>
      <c r="K282" s="316"/>
      <c r="L282" s="316"/>
      <c r="M282" s="315"/>
    </row>
    <row r="283" spans="3:13" x14ac:dyDescent="0.2">
      <c r="D283" s="320"/>
      <c r="E283" s="320"/>
      <c r="F283" s="320"/>
      <c r="G283" s="320"/>
      <c r="H283" s="320"/>
      <c r="I283" s="320"/>
      <c r="J283" s="320"/>
      <c r="K283" s="320"/>
      <c r="L283" s="320"/>
      <c r="M283" s="321"/>
    </row>
    <row r="284" spans="3:13" x14ac:dyDescent="0.2">
      <c r="C284" s="114"/>
      <c r="D284" s="318"/>
      <c r="E284" s="120"/>
      <c r="F284" s="120"/>
      <c r="G284" s="120"/>
      <c r="H284" s="318"/>
      <c r="I284" s="318"/>
      <c r="J284" s="318"/>
      <c r="K284" s="318"/>
      <c r="L284" s="318"/>
    </row>
    <row r="285" spans="3:13" x14ac:dyDescent="0.2">
      <c r="C285" s="114"/>
      <c r="D285" s="318"/>
      <c r="E285" s="120"/>
      <c r="F285" s="120"/>
      <c r="G285" s="120"/>
      <c r="H285" s="318"/>
      <c r="I285" s="318"/>
      <c r="J285" s="318"/>
      <c r="K285" s="318"/>
      <c r="L285" s="120"/>
      <c r="M285" s="315"/>
    </row>
    <row r="286" spans="3:13" x14ac:dyDescent="0.2">
      <c r="C286" s="114"/>
      <c r="D286" s="120"/>
      <c r="E286" s="120"/>
      <c r="F286" s="120"/>
      <c r="G286" s="120"/>
      <c r="H286" s="318"/>
      <c r="I286" s="318"/>
      <c r="J286" s="318"/>
      <c r="K286" s="318"/>
      <c r="L286" s="120"/>
      <c r="M286" s="315"/>
    </row>
    <row r="287" spans="3:13" x14ac:dyDescent="0.2">
      <c r="C287" s="114"/>
      <c r="D287" s="318"/>
      <c r="E287" s="318"/>
      <c r="F287" s="318"/>
      <c r="G287" s="318"/>
      <c r="H287" s="120"/>
      <c r="I287" s="120"/>
      <c r="J287" s="120"/>
      <c r="K287" s="318"/>
      <c r="L287" s="318"/>
      <c r="M287" s="315"/>
    </row>
    <row r="288" spans="3:13" x14ac:dyDescent="0.2">
      <c r="C288" s="114"/>
      <c r="D288" s="318"/>
      <c r="E288" s="318"/>
      <c r="F288" s="318"/>
      <c r="H288" s="120"/>
      <c r="I288" s="120"/>
      <c r="J288" s="318"/>
      <c r="K288" s="318"/>
      <c r="L288" s="318"/>
      <c r="M288" s="315"/>
    </row>
    <row r="289" spans="3:13" x14ac:dyDescent="0.2">
      <c r="C289" s="114"/>
      <c r="D289" s="318"/>
      <c r="E289" s="318"/>
      <c r="F289" s="318"/>
      <c r="H289" s="120"/>
      <c r="I289" s="120"/>
      <c r="J289" s="318"/>
      <c r="K289" s="318"/>
      <c r="L289" s="318"/>
      <c r="M289" s="315"/>
    </row>
    <row r="290" spans="3:13" x14ac:dyDescent="0.2">
      <c r="C290" s="114"/>
      <c r="D290" s="318"/>
      <c r="E290" s="318"/>
      <c r="F290" s="318"/>
      <c r="G290" s="318"/>
      <c r="H290" s="318"/>
      <c r="I290" s="318"/>
      <c r="J290" s="318"/>
      <c r="K290" s="120"/>
      <c r="L290" s="120"/>
      <c r="M290" s="315"/>
    </row>
    <row r="291" spans="3:13" x14ac:dyDescent="0.2">
      <c r="C291" s="114"/>
      <c r="D291" s="318"/>
      <c r="E291" s="318"/>
      <c r="F291" s="318"/>
      <c r="G291" s="318"/>
      <c r="H291" s="318"/>
      <c r="I291" s="318"/>
      <c r="J291" s="120"/>
      <c r="K291" s="120"/>
      <c r="L291" s="120"/>
      <c r="M291" s="315"/>
    </row>
    <row r="292" spans="3:13" x14ac:dyDescent="0.2">
      <c r="C292" s="114"/>
      <c r="D292" s="318"/>
      <c r="E292" s="318"/>
      <c r="F292" s="318"/>
      <c r="G292" s="318"/>
      <c r="H292" s="318"/>
      <c r="I292" s="318"/>
      <c r="J292" s="120"/>
      <c r="K292" s="120"/>
      <c r="L292" s="318"/>
      <c r="M292" s="319"/>
    </row>
    <row r="295" spans="3:13" x14ac:dyDescent="0.2">
      <c r="D295" s="114"/>
      <c r="E295" s="114"/>
      <c r="F295" s="114"/>
      <c r="G295" s="114"/>
      <c r="H295" s="114"/>
      <c r="I295" s="114"/>
      <c r="J295" s="114"/>
      <c r="K295" s="114"/>
      <c r="L295" s="114"/>
      <c r="M295" s="315"/>
    </row>
    <row r="296" spans="3:13" x14ac:dyDescent="0.2">
      <c r="D296" s="316"/>
      <c r="E296" s="316"/>
      <c r="F296" s="316"/>
      <c r="G296" s="316"/>
      <c r="H296" s="316"/>
      <c r="I296" s="316"/>
      <c r="J296" s="316"/>
      <c r="K296" s="316"/>
      <c r="L296" s="316"/>
      <c r="M296" s="315"/>
    </row>
    <row r="297" spans="3:13" x14ac:dyDescent="0.2">
      <c r="D297" s="320"/>
      <c r="E297" s="320"/>
      <c r="F297" s="320"/>
      <c r="G297" s="320"/>
      <c r="H297" s="320"/>
      <c r="I297" s="320"/>
      <c r="J297" s="320"/>
      <c r="K297" s="320"/>
      <c r="L297" s="320"/>
      <c r="M297" s="321"/>
    </row>
    <row r="298" spans="3:13" x14ac:dyDescent="0.2">
      <c r="C298" s="114"/>
      <c r="D298" s="318"/>
      <c r="E298" s="120"/>
      <c r="F298" s="120"/>
      <c r="G298" s="120"/>
      <c r="H298" s="318"/>
      <c r="I298" s="318"/>
      <c r="J298" s="318"/>
      <c r="K298" s="318"/>
      <c r="L298" s="318"/>
    </row>
    <row r="299" spans="3:13" x14ac:dyDescent="0.2">
      <c r="C299" s="114"/>
      <c r="D299" s="318"/>
      <c r="E299" s="120"/>
      <c r="F299" s="120"/>
      <c r="G299" s="120"/>
      <c r="H299" s="318"/>
      <c r="I299" s="318"/>
      <c r="J299" s="318"/>
      <c r="K299" s="318"/>
      <c r="L299" s="120"/>
      <c r="M299" s="315"/>
    </row>
    <row r="300" spans="3:13" x14ac:dyDescent="0.2">
      <c r="C300" s="114"/>
      <c r="D300" s="120"/>
      <c r="E300" s="120"/>
      <c r="F300" s="120"/>
      <c r="G300" s="120"/>
      <c r="H300" s="318"/>
      <c r="I300" s="318"/>
      <c r="J300" s="318"/>
      <c r="K300" s="318"/>
      <c r="L300" s="120"/>
      <c r="M300" s="315"/>
    </row>
    <row r="301" spans="3:13" x14ac:dyDescent="0.2">
      <c r="C301" s="114"/>
      <c r="D301" s="318"/>
      <c r="E301" s="318"/>
      <c r="F301" s="318"/>
      <c r="G301" s="318"/>
      <c r="H301" s="120"/>
      <c r="I301" s="120"/>
      <c r="J301" s="120"/>
      <c r="K301" s="318"/>
      <c r="L301" s="318"/>
      <c r="M301" s="315"/>
    </row>
    <row r="302" spans="3:13" x14ac:dyDescent="0.2">
      <c r="C302" s="114"/>
      <c r="D302" s="318"/>
      <c r="E302" s="318"/>
      <c r="F302" s="318"/>
      <c r="H302" s="120"/>
      <c r="I302" s="120"/>
      <c r="J302" s="318"/>
      <c r="K302" s="318"/>
      <c r="L302" s="318"/>
      <c r="M302" s="315"/>
    </row>
    <row r="303" spans="3:13" x14ac:dyDescent="0.2">
      <c r="C303" s="114"/>
      <c r="D303" s="318"/>
      <c r="E303" s="318"/>
      <c r="F303" s="318"/>
      <c r="H303" s="120"/>
      <c r="I303" s="120"/>
      <c r="J303" s="318"/>
      <c r="K303" s="318"/>
      <c r="L303" s="318"/>
      <c r="M303" s="315"/>
    </row>
    <row r="304" spans="3:13" x14ac:dyDescent="0.2">
      <c r="C304" s="114"/>
      <c r="D304" s="318"/>
      <c r="E304" s="318"/>
      <c r="F304" s="318"/>
      <c r="G304" s="318"/>
      <c r="H304" s="318"/>
      <c r="I304" s="318"/>
      <c r="J304" s="318"/>
      <c r="K304" s="120"/>
      <c r="L304" s="120"/>
      <c r="M304" s="315"/>
    </row>
    <row r="305" spans="3:13" x14ac:dyDescent="0.2">
      <c r="C305" s="114"/>
      <c r="D305" s="318"/>
      <c r="E305" s="318"/>
      <c r="F305" s="318"/>
      <c r="G305" s="318"/>
      <c r="H305" s="318"/>
      <c r="I305" s="318"/>
      <c r="J305" s="120"/>
      <c r="K305" s="120"/>
      <c r="L305" s="120"/>
      <c r="M305" s="315"/>
    </row>
    <row r="306" spans="3:13" x14ac:dyDescent="0.2">
      <c r="C306" s="114"/>
      <c r="D306" s="318"/>
      <c r="E306" s="318"/>
      <c r="F306" s="318"/>
      <c r="G306" s="318"/>
      <c r="H306" s="318"/>
      <c r="I306" s="318"/>
      <c r="J306" s="120"/>
      <c r="K306" s="120"/>
      <c r="L306" s="318"/>
      <c r="M306" s="319"/>
    </row>
  </sheetData>
  <mergeCells count="133">
    <mergeCell ref="C216:N216"/>
    <mergeCell ref="C30:F30"/>
    <mergeCell ref="G30:J30"/>
    <mergeCell ref="K30:N30"/>
    <mergeCell ref="C78:F78"/>
    <mergeCell ref="C52:D52"/>
    <mergeCell ref="F52:G52"/>
    <mergeCell ref="G78:J78"/>
    <mergeCell ref="K78:N78"/>
    <mergeCell ref="C128:N128"/>
    <mergeCell ref="C77:AD77"/>
    <mergeCell ref="C54:F54"/>
    <mergeCell ref="G54:J54"/>
    <mergeCell ref="K54:N54"/>
    <mergeCell ref="O54:R54"/>
    <mergeCell ref="S54:V54"/>
    <mergeCell ref="W54:Z54"/>
    <mergeCell ref="AA54:AD54"/>
    <mergeCell ref="C194:N194"/>
    <mergeCell ref="C172:N172"/>
    <mergeCell ref="W30:Z30"/>
    <mergeCell ref="C150:N150"/>
    <mergeCell ref="S30:V30"/>
    <mergeCell ref="AA78:AD78"/>
    <mergeCell ref="CI102:CL102"/>
    <mergeCell ref="CA102:CD102"/>
    <mergeCell ref="AG78:AJ78"/>
    <mergeCell ref="AK78:AN78"/>
    <mergeCell ref="AO78:AR78"/>
    <mergeCell ref="BK101:CL101"/>
    <mergeCell ref="BK102:BN102"/>
    <mergeCell ref="AG6:AJ6"/>
    <mergeCell ref="AK6:AN6"/>
    <mergeCell ref="AO6:AR6"/>
    <mergeCell ref="BK6:BN6"/>
    <mergeCell ref="BO6:BR6"/>
    <mergeCell ref="BS6:BV6"/>
    <mergeCell ref="AG29:BH29"/>
    <mergeCell ref="AG28:AH28"/>
    <mergeCell ref="AJ28:AK28"/>
    <mergeCell ref="AS6:AV6"/>
    <mergeCell ref="BE6:BH6"/>
    <mergeCell ref="AO30:AR30"/>
    <mergeCell ref="BE30:BH30"/>
    <mergeCell ref="BE54:BH54"/>
    <mergeCell ref="AG77:BH77"/>
    <mergeCell ref="C53:AD53"/>
    <mergeCell ref="CE102:CH102"/>
    <mergeCell ref="O78:R78"/>
    <mergeCell ref="S78:V78"/>
    <mergeCell ref="W78:Z78"/>
    <mergeCell ref="BO102:BR102"/>
    <mergeCell ref="BS102:BV102"/>
    <mergeCell ref="BW102:BZ102"/>
    <mergeCell ref="AS78:AV78"/>
    <mergeCell ref="AK54:AN54"/>
    <mergeCell ref="AO54:AR54"/>
    <mergeCell ref="AS54:AV54"/>
    <mergeCell ref="AW54:AZ54"/>
    <mergeCell ref="BA54:BD54"/>
    <mergeCell ref="BK53:CL53"/>
    <mergeCell ref="BE78:BH78"/>
    <mergeCell ref="AW78:AZ78"/>
    <mergeCell ref="BA78:BD78"/>
    <mergeCell ref="BS78:BV78"/>
    <mergeCell ref="BW78:BZ78"/>
    <mergeCell ref="BS54:BV54"/>
    <mergeCell ref="C76:D76"/>
    <mergeCell ref="F76:G76"/>
    <mergeCell ref="AG53:BH53"/>
    <mergeCell ref="AG76:AH76"/>
    <mergeCell ref="AJ76:AK76"/>
    <mergeCell ref="BK78:BN78"/>
    <mergeCell ref="BO78:BR78"/>
    <mergeCell ref="BK76:BL76"/>
    <mergeCell ref="BN76:BO76"/>
    <mergeCell ref="BK77:CL77"/>
    <mergeCell ref="BK52:BL52"/>
    <mergeCell ref="BN52:BO52"/>
    <mergeCell ref="BK54:BN54"/>
    <mergeCell ref="BO54:BR54"/>
    <mergeCell ref="AG54:AJ54"/>
    <mergeCell ref="AS30:AV30"/>
    <mergeCell ref="CI6:CL6"/>
    <mergeCell ref="CE54:CH54"/>
    <mergeCell ref="BW6:BZ6"/>
    <mergeCell ref="CA6:CD6"/>
    <mergeCell ref="CE6:CH6"/>
    <mergeCell ref="CA78:CD78"/>
    <mergeCell ref="CE78:CH78"/>
    <mergeCell ref="CI78:CL78"/>
    <mergeCell ref="AW6:AZ6"/>
    <mergeCell ref="BA6:BD6"/>
    <mergeCell ref="BK4:BL4"/>
    <mergeCell ref="BN4:BO4"/>
    <mergeCell ref="BK5:CL5"/>
    <mergeCell ref="BW54:BZ54"/>
    <mergeCell ref="CA54:CD54"/>
    <mergeCell ref="BK29:CL29"/>
    <mergeCell ref="BK30:BN30"/>
    <mergeCell ref="BO30:BR30"/>
    <mergeCell ref="BS30:BV30"/>
    <mergeCell ref="BW30:BZ30"/>
    <mergeCell ref="CA30:CD30"/>
    <mergeCell ref="BK28:BL28"/>
    <mergeCell ref="BN28:BO28"/>
    <mergeCell ref="CI54:CL54"/>
    <mergeCell ref="CE30:CH30"/>
    <mergeCell ref="CI30:CL30"/>
    <mergeCell ref="F4:G4"/>
    <mergeCell ref="C4:D4"/>
    <mergeCell ref="AG52:AH52"/>
    <mergeCell ref="AJ52:AK52"/>
    <mergeCell ref="C29:AD29"/>
    <mergeCell ref="G6:J6"/>
    <mergeCell ref="O6:R6"/>
    <mergeCell ref="S6:V6"/>
    <mergeCell ref="W6:Z6"/>
    <mergeCell ref="AA6:AD6"/>
    <mergeCell ref="K6:N6"/>
    <mergeCell ref="C28:D28"/>
    <mergeCell ref="F28:G28"/>
    <mergeCell ref="AG4:AH4"/>
    <mergeCell ref="AK30:AN30"/>
    <mergeCell ref="C5:AD5"/>
    <mergeCell ref="C6:F6"/>
    <mergeCell ref="AJ4:AK4"/>
    <mergeCell ref="AG30:AJ30"/>
    <mergeCell ref="O30:R30"/>
    <mergeCell ref="AA30:AD30"/>
    <mergeCell ref="AG5:BH5"/>
    <mergeCell ref="AW30:AZ30"/>
    <mergeCell ref="BA30:BD30"/>
  </mergeCells>
  <pageMargins left="0.17" right="0.17" top="0.17" bottom="0.19" header="0.17" footer="0.17"/>
  <pageSetup paperSize="3" scale="45" orientation="landscape" r:id="rId1"/>
  <colBreaks count="2" manualBreakCount="2">
    <brk id="31" max="1048575" man="1"/>
    <brk id="61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K46" sqref="K46"/>
    </sheetView>
  </sheetViews>
  <sheetFormatPr defaultRowHeight="12.75" x14ac:dyDescent="0.2"/>
  <cols>
    <col min="2" max="2" width="10" bestFit="1" customWidth="1"/>
  </cols>
  <sheetData>
    <row r="1" spans="1:5" x14ac:dyDescent="0.2">
      <c r="A1" s="10" t="s">
        <v>41</v>
      </c>
    </row>
    <row r="3" spans="1:5" x14ac:dyDescent="0.2">
      <c r="C3" s="10" t="s">
        <v>29</v>
      </c>
      <c r="D3" s="10" t="s">
        <v>0</v>
      </c>
    </row>
    <row r="4" spans="1:5" x14ac:dyDescent="0.2">
      <c r="B4" s="14" t="s">
        <v>13</v>
      </c>
      <c r="C4" s="16">
        <v>0.5</v>
      </c>
      <c r="D4" s="15">
        <v>0.5</v>
      </c>
      <c r="E4" s="17" t="str">
        <f>IF(C4+D4&lt;&gt;1,"Adjust your Allocations to Equal 1", "")</f>
        <v/>
      </c>
    </row>
    <row r="5" spans="1:5" x14ac:dyDescent="0.2">
      <c r="B5" s="10" t="s">
        <v>14</v>
      </c>
      <c r="C5" s="13">
        <v>0.5</v>
      </c>
      <c r="D5" s="12">
        <v>0.5</v>
      </c>
      <c r="E5" s="17" t="str">
        <f t="shared" ref="E5:E15" si="0">IF(C5+D5&lt;&gt;1,"Adjust your Allocations to Equal 1", "")</f>
        <v/>
      </c>
    </row>
    <row r="6" spans="1:5" x14ac:dyDescent="0.2">
      <c r="B6" s="10" t="s">
        <v>15</v>
      </c>
      <c r="C6" s="13">
        <v>0.5</v>
      </c>
      <c r="D6" s="12">
        <v>0.5</v>
      </c>
      <c r="E6" s="17" t="str">
        <f t="shared" si="0"/>
        <v/>
      </c>
    </row>
    <row r="7" spans="1:5" x14ac:dyDescent="0.2">
      <c r="B7" s="10" t="s">
        <v>16</v>
      </c>
      <c r="C7" s="13">
        <v>0.5</v>
      </c>
      <c r="D7" s="12">
        <v>0.5</v>
      </c>
      <c r="E7" s="17" t="str">
        <f t="shared" si="0"/>
        <v/>
      </c>
    </row>
    <row r="8" spans="1:5" x14ac:dyDescent="0.2">
      <c r="B8" s="10" t="s">
        <v>4</v>
      </c>
      <c r="C8" s="13">
        <v>0.5</v>
      </c>
      <c r="D8" s="12">
        <v>0.5</v>
      </c>
      <c r="E8" s="17" t="str">
        <f t="shared" si="0"/>
        <v/>
      </c>
    </row>
    <row r="9" spans="1:5" x14ac:dyDescent="0.2">
      <c r="B9" s="10" t="s">
        <v>17</v>
      </c>
      <c r="C9" s="13">
        <v>0.5</v>
      </c>
      <c r="D9" s="12">
        <v>0.5</v>
      </c>
      <c r="E9" s="17" t="str">
        <f t="shared" si="0"/>
        <v/>
      </c>
    </row>
    <row r="10" spans="1:5" x14ac:dyDescent="0.2">
      <c r="B10" s="10" t="s">
        <v>18</v>
      </c>
      <c r="C10" s="13">
        <v>0.5</v>
      </c>
      <c r="D10" s="12">
        <v>0.5</v>
      </c>
      <c r="E10" s="17" t="str">
        <f t="shared" si="0"/>
        <v/>
      </c>
    </row>
    <row r="11" spans="1:5" x14ac:dyDescent="0.2">
      <c r="B11" s="10" t="s">
        <v>19</v>
      </c>
      <c r="C11" s="13">
        <v>0.5</v>
      </c>
      <c r="D11" s="12">
        <v>0.5</v>
      </c>
      <c r="E11" s="17" t="str">
        <f t="shared" si="0"/>
        <v/>
      </c>
    </row>
    <row r="12" spans="1:5" x14ac:dyDescent="0.2">
      <c r="B12" s="10" t="s">
        <v>20</v>
      </c>
      <c r="C12" s="13">
        <v>0.5</v>
      </c>
      <c r="D12" s="12">
        <v>0.5</v>
      </c>
      <c r="E12" s="17" t="str">
        <f t="shared" si="0"/>
        <v/>
      </c>
    </row>
    <row r="13" spans="1:5" x14ac:dyDescent="0.2">
      <c r="B13" s="10" t="s">
        <v>21</v>
      </c>
      <c r="C13" s="13">
        <v>0.5</v>
      </c>
      <c r="D13" s="12">
        <v>0.5</v>
      </c>
      <c r="E13" s="17" t="str">
        <f t="shared" si="0"/>
        <v/>
      </c>
    </row>
    <row r="14" spans="1:5" x14ac:dyDescent="0.2">
      <c r="B14" s="10" t="s">
        <v>22</v>
      </c>
      <c r="C14" s="13">
        <v>0.5</v>
      </c>
      <c r="D14" s="12">
        <v>0.5</v>
      </c>
      <c r="E14" s="17" t="str">
        <f t="shared" si="0"/>
        <v/>
      </c>
    </row>
    <row r="15" spans="1:5" x14ac:dyDescent="0.2">
      <c r="B15" s="10" t="s">
        <v>23</v>
      </c>
      <c r="C15" s="18">
        <v>0.5</v>
      </c>
      <c r="D15" s="11">
        <v>0.5</v>
      </c>
      <c r="E15" s="17" t="str">
        <f t="shared" si="0"/>
        <v/>
      </c>
    </row>
    <row r="16" spans="1:5" x14ac:dyDescent="0.2">
      <c r="B16" s="14" t="s">
        <v>42</v>
      </c>
      <c r="C16" s="16">
        <f>AVERAGE(C4:C15)</f>
        <v>0.5</v>
      </c>
      <c r="D16" s="15">
        <f>AVERAGE(D4:D15)</f>
        <v>0.5</v>
      </c>
      <c r="E16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152</vt:i4>
      </vt:variant>
    </vt:vector>
  </HeadingPairs>
  <TitlesOfParts>
    <vt:vector size="158" baseType="lpstr">
      <vt:lpstr>Budget Figures Entry Form</vt:lpstr>
      <vt:lpstr>Financial Results Entry Form</vt:lpstr>
      <vt:lpstr>SUMMARY</vt:lpstr>
      <vt:lpstr>Budget Model (Corp Allocated)</vt:lpstr>
      <vt:lpstr>Corp Expense</vt:lpstr>
      <vt:lpstr>Sheet1</vt:lpstr>
      <vt:lpstr>APRBEAUTY</vt:lpstr>
      <vt:lpstr>APRCORPORATE</vt:lpstr>
      <vt:lpstr>APRDENTAL</vt:lpstr>
      <vt:lpstr>APRILBEAUTY</vt:lpstr>
      <vt:lpstr>APRILCORPORATE</vt:lpstr>
      <vt:lpstr>APRILDENTAL</vt:lpstr>
      <vt:lpstr>APRILINTERCOMPANY</vt:lpstr>
      <vt:lpstr>APRILKOKEN</vt:lpstr>
      <vt:lpstr>APRILMARBLE</vt:lpstr>
      <vt:lpstr>APRINTERCOMPANY</vt:lpstr>
      <vt:lpstr>APRKOKEN</vt:lpstr>
      <vt:lpstr>APRMARBLE</vt:lpstr>
      <vt:lpstr>AUGBEAUTY</vt:lpstr>
      <vt:lpstr>AUGCORPORATE</vt:lpstr>
      <vt:lpstr>AUGDENTAL</vt:lpstr>
      <vt:lpstr>AUGINTERCOMPANY</vt:lpstr>
      <vt:lpstr>AUGKOKEN</vt:lpstr>
      <vt:lpstr>AUGMARBLE</vt:lpstr>
      <vt:lpstr>AUGUSTBEAUTY</vt:lpstr>
      <vt:lpstr>AUGUSTCORPORATE</vt:lpstr>
      <vt:lpstr>AUGUSTDENTAL</vt:lpstr>
      <vt:lpstr>AUGUSTINTERCOMPANY</vt:lpstr>
      <vt:lpstr>AUGUSTKOKEN</vt:lpstr>
      <vt:lpstr>AUGUSTMARBLE</vt:lpstr>
      <vt:lpstr>CAL</vt:lpstr>
      <vt:lpstr>CY</vt:lpstr>
      <vt:lpstr>DECBEAUTY</vt:lpstr>
      <vt:lpstr>DECCORPORATE</vt:lpstr>
      <vt:lpstr>DECDENTAL</vt:lpstr>
      <vt:lpstr>DECEMBERBEAUTY</vt:lpstr>
      <vt:lpstr>DECEMBERCORPORATE</vt:lpstr>
      <vt:lpstr>DECEMBERDENTAL</vt:lpstr>
      <vt:lpstr>DECEMBERINTERCOMPANY</vt:lpstr>
      <vt:lpstr>DECEMBERKOKEN</vt:lpstr>
      <vt:lpstr>DECEMBERMARBLE</vt:lpstr>
      <vt:lpstr>DECINTERCOMPANY</vt:lpstr>
      <vt:lpstr>DECKOKEN</vt:lpstr>
      <vt:lpstr>DECMARBLE</vt:lpstr>
      <vt:lpstr>FEBBEAUTY</vt:lpstr>
      <vt:lpstr>FEBCORPORATE</vt:lpstr>
      <vt:lpstr>FEBDENTAL</vt:lpstr>
      <vt:lpstr>FEBINTERCOMPANY</vt:lpstr>
      <vt:lpstr>FEBKOKEN</vt:lpstr>
      <vt:lpstr>FEBMARBLE</vt:lpstr>
      <vt:lpstr>FEBRUARYBEAUTY</vt:lpstr>
      <vt:lpstr>FEBRUARYCORPORATE</vt:lpstr>
      <vt:lpstr>FEBRUARYDENTAL</vt:lpstr>
      <vt:lpstr>FEBRUARYINTERCOMPANY</vt:lpstr>
      <vt:lpstr>FEBRUARYKOKEN</vt:lpstr>
      <vt:lpstr>FEBRUARYMARBLE</vt:lpstr>
      <vt:lpstr>JANBEAUTY</vt:lpstr>
      <vt:lpstr>JANCORPORATE</vt:lpstr>
      <vt:lpstr>JANDENTAL</vt:lpstr>
      <vt:lpstr>JANINTERCOMPANY</vt:lpstr>
      <vt:lpstr>JANKOKEN</vt:lpstr>
      <vt:lpstr>JANMARBLE</vt:lpstr>
      <vt:lpstr>JANUARYBEAUTY</vt:lpstr>
      <vt:lpstr>JANUARYCORPORATE</vt:lpstr>
      <vt:lpstr>JANUARYDENTAL</vt:lpstr>
      <vt:lpstr>JANUARYINTERCOMPANY</vt:lpstr>
      <vt:lpstr>JANUARYKOKEN</vt:lpstr>
      <vt:lpstr>JANUARYMARBLE</vt:lpstr>
      <vt:lpstr>JULBEAUTY</vt:lpstr>
      <vt:lpstr>JULCORPORATE</vt:lpstr>
      <vt:lpstr>JULDENTAL</vt:lpstr>
      <vt:lpstr>JULINTERCOMPANY</vt:lpstr>
      <vt:lpstr>JULKOKEN</vt:lpstr>
      <vt:lpstr>JULMARBLE</vt:lpstr>
      <vt:lpstr>JULYBEAUTY</vt:lpstr>
      <vt:lpstr>JULYCORPORATE</vt:lpstr>
      <vt:lpstr>JULYDENTAL</vt:lpstr>
      <vt:lpstr>JULYINTERCOMPANY</vt:lpstr>
      <vt:lpstr>JULYKOKEN</vt:lpstr>
      <vt:lpstr>JULYMARBLE</vt:lpstr>
      <vt:lpstr>JUNBEAUTY</vt:lpstr>
      <vt:lpstr>JUNCORPORATE</vt:lpstr>
      <vt:lpstr>JUNDENTAL</vt:lpstr>
      <vt:lpstr>JUNEBEAUTY</vt:lpstr>
      <vt:lpstr>JUNECORPORATE</vt:lpstr>
      <vt:lpstr>JUNEDENTAL</vt:lpstr>
      <vt:lpstr>JUNEINTERCOMPANY</vt:lpstr>
      <vt:lpstr>JUNEKOKEN</vt:lpstr>
      <vt:lpstr>JUNEMARBLE</vt:lpstr>
      <vt:lpstr>JUNINTERCOMPANY</vt:lpstr>
      <vt:lpstr>JUNKOKEN</vt:lpstr>
      <vt:lpstr>JUNMARBLE</vt:lpstr>
      <vt:lpstr>MARBEAUTY</vt:lpstr>
      <vt:lpstr>MARCHBEAUTY</vt:lpstr>
      <vt:lpstr>MARCHCORPORATE</vt:lpstr>
      <vt:lpstr>MARCHDENTAL</vt:lpstr>
      <vt:lpstr>MARCHINTERCOMPANY</vt:lpstr>
      <vt:lpstr>MARCHKOKEN</vt:lpstr>
      <vt:lpstr>MARCHMARBLE</vt:lpstr>
      <vt:lpstr>MARCORPORATE</vt:lpstr>
      <vt:lpstr>MARDENTAL</vt:lpstr>
      <vt:lpstr>MARINTERCOMPANY</vt:lpstr>
      <vt:lpstr>MARKOKEN</vt:lpstr>
      <vt:lpstr>MARMARBLE</vt:lpstr>
      <vt:lpstr>MAY</vt:lpstr>
      <vt:lpstr>MAYBEAUTY</vt:lpstr>
      <vt:lpstr>MAYCORPORATE</vt:lpstr>
      <vt:lpstr>MAYDENTAL</vt:lpstr>
      <vt:lpstr>MAYINTERCOMPANY</vt:lpstr>
      <vt:lpstr>MAYKOKEN</vt:lpstr>
      <vt:lpstr>MAYMARBLE</vt:lpstr>
      <vt:lpstr>MAYYBEAUTY</vt:lpstr>
      <vt:lpstr>MAYYCORPORATE</vt:lpstr>
      <vt:lpstr>MAYYDENTAL</vt:lpstr>
      <vt:lpstr>MAYYINTERCOMPANY</vt:lpstr>
      <vt:lpstr>MAYYKOKEN</vt:lpstr>
      <vt:lpstr>MAYYMARBLE</vt:lpstr>
      <vt:lpstr>NOVBEAUTY</vt:lpstr>
      <vt:lpstr>NOVCORPORATE</vt:lpstr>
      <vt:lpstr>NOVDENTAL</vt:lpstr>
      <vt:lpstr>NOVEMBERBEAUTY</vt:lpstr>
      <vt:lpstr>NOVEMBERCORPORATE</vt:lpstr>
      <vt:lpstr>NOVEMBERDENTAL</vt:lpstr>
      <vt:lpstr>NOVEMBERINTERCOMPANY</vt:lpstr>
      <vt:lpstr>NOVEMBERKOKEN</vt:lpstr>
      <vt:lpstr>NOVEMBERMARBLE</vt:lpstr>
      <vt:lpstr>NOVINTERCOMPANY</vt:lpstr>
      <vt:lpstr>NOVKOKEN</vt:lpstr>
      <vt:lpstr>NOVMARBLE</vt:lpstr>
      <vt:lpstr>OCTBEAUTY</vt:lpstr>
      <vt:lpstr>OCTCORPORATE</vt:lpstr>
      <vt:lpstr>OCTDENTAL</vt:lpstr>
      <vt:lpstr>OCTINTERCOMPANY</vt:lpstr>
      <vt:lpstr>OCTKOKEN</vt:lpstr>
      <vt:lpstr>OCTMARBLE</vt:lpstr>
      <vt:lpstr>OCTOBERBEAUTY</vt:lpstr>
      <vt:lpstr>OCTOBERCORPORATE</vt:lpstr>
      <vt:lpstr>OCTOBERDENTAL</vt:lpstr>
      <vt:lpstr>OCTOBERINTERCOMPANY</vt:lpstr>
      <vt:lpstr>OCTOBERKOKEN</vt:lpstr>
      <vt:lpstr>OCTOBERMARBLE</vt:lpstr>
      <vt:lpstr>'Budget Model (Corp Allocated)'!Print_Area</vt:lpstr>
      <vt:lpstr>'Financial Results Entry Form'!Print_Area</vt:lpstr>
      <vt:lpstr>SUMMARY!Print_Area</vt:lpstr>
      <vt:lpstr>'Financial Results Entry Form'!Print_Titles</vt:lpstr>
      <vt:lpstr>SEPBEAUTY</vt:lpstr>
      <vt:lpstr>SEPCORPORATE</vt:lpstr>
      <vt:lpstr>SEPDENTAL</vt:lpstr>
      <vt:lpstr>SEPINTERCOMPANY</vt:lpstr>
      <vt:lpstr>SEPKOKEN</vt:lpstr>
      <vt:lpstr>SEPMARBLE</vt:lpstr>
      <vt:lpstr>SEPTEMBER</vt:lpstr>
      <vt:lpstr>SEPTEMBERBEAUTY</vt:lpstr>
      <vt:lpstr>SEPTEMBERCORPORATE</vt:lpstr>
      <vt:lpstr>SEPTEMBERDENTAL</vt:lpstr>
      <vt:lpstr>SEPTEMBERINTERCOMPANY</vt:lpstr>
      <vt:lpstr>SEPTEMBERKOKEN</vt:lpstr>
      <vt:lpstr>SEPTEMBERMARBLE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RPULL</dc:creator>
  <cp:lastModifiedBy>Sean</cp:lastModifiedBy>
  <cp:lastPrinted>2013-07-01T21:23:41Z</cp:lastPrinted>
  <dcterms:created xsi:type="dcterms:W3CDTF">2012-10-22T22:00:32Z</dcterms:created>
  <dcterms:modified xsi:type="dcterms:W3CDTF">2014-06-20T09:52:57Z</dcterms:modified>
</cp:coreProperties>
</file>