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\Petzoldt\Rainer\Entwicklung\REM\REM-Platinen\Platinen\"/>
    </mc:Choice>
  </mc:AlternateContent>
  <xr:revisionPtr revIDLastSave="0" documentId="13_ncr:1_{4DA2D10E-0898-47CC-AFBE-963045F676A4}" xr6:coauthVersionLast="45" xr6:coauthVersionMax="45" xr10:uidLastSave="{00000000-0000-0000-0000-000000000000}"/>
  <bookViews>
    <workbookView xWindow="28680" yWindow="210" windowWidth="25440" windowHeight="15390" activeTab="3" xr2:uid="{00000000-000D-0000-FFFF-FFFF00000000}"/>
  </bookViews>
  <sheets>
    <sheet name="REM-C" sheetId="5" r:id="rId1"/>
    <sheet name="REM-MH" sheetId="4" r:id="rId2"/>
    <sheet name="REM-MM" sheetId="1" r:id="rId3"/>
    <sheet name="Reichelt" sheetId="6" r:id="rId4"/>
    <sheet name="Allg" sheetId="2" r:id="rId5"/>
  </sheets>
  <definedNames>
    <definedName name="_xlnm._FilterDatabase" localSheetId="3" hidden="1">Reichelt!$A$2:$L$35</definedName>
  </definedNames>
  <calcPr calcId="181029"/>
</workbook>
</file>

<file path=xl/calcChain.xml><?xml version="1.0" encoding="utf-8"?>
<calcChain xmlns="http://schemas.openxmlformats.org/spreadsheetml/2006/main">
  <c r="Q23" i="6" l="1"/>
  <c r="Q24" i="6"/>
  <c r="Q25" i="6"/>
  <c r="Q26" i="6"/>
  <c r="Q27" i="6"/>
  <c r="K27" i="6"/>
  <c r="L27" i="6" s="1"/>
  <c r="N27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3" i="6"/>
  <c r="N23" i="6"/>
  <c r="N17" i="6"/>
  <c r="K17" i="6"/>
  <c r="R17" i="6" s="1"/>
  <c r="K23" i="6"/>
  <c r="R23" i="6" s="1"/>
  <c r="O27" i="6" l="1"/>
  <c r="R27" i="6"/>
  <c r="Q29" i="6"/>
  <c r="O17" i="6"/>
  <c r="L23" i="6"/>
  <c r="L17" i="6"/>
  <c r="O2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8" i="6"/>
  <c r="N19" i="6"/>
  <c r="N20" i="6"/>
  <c r="N21" i="6"/>
  <c r="N22" i="6"/>
  <c r="N24" i="6"/>
  <c r="N25" i="6"/>
  <c r="N26" i="6"/>
  <c r="N3" i="6"/>
  <c r="K22" i="6"/>
  <c r="K8" i="6"/>
  <c r="K24" i="6"/>
  <c r="K10" i="6"/>
  <c r="K14" i="6"/>
  <c r="L14" i="6" s="1"/>
  <c r="K13" i="6"/>
  <c r="K25" i="6"/>
  <c r="K12" i="6"/>
  <c r="I13" i="2"/>
  <c r="I14" i="2"/>
  <c r="I19" i="2" s="1"/>
  <c r="B12" i="2"/>
  <c r="I12" i="2" s="1"/>
  <c r="I15" i="1"/>
  <c r="I16" i="1"/>
  <c r="I17" i="1"/>
  <c r="I8" i="4"/>
  <c r="I15" i="5"/>
  <c r="I18" i="1"/>
  <c r="I13" i="5"/>
  <c r="I12" i="5"/>
  <c r="I14" i="5"/>
  <c r="I8" i="5"/>
  <c r="I9" i="5"/>
  <c r="I10" i="5"/>
  <c r="I11" i="5"/>
  <c r="I7" i="5"/>
  <c r="I6" i="5"/>
  <c r="I5" i="5"/>
  <c r="I4" i="5"/>
  <c r="I3" i="5"/>
  <c r="I2" i="5"/>
  <c r="I4" i="4"/>
  <c r="I3" i="4"/>
  <c r="I5" i="4"/>
  <c r="I6" i="4"/>
  <c r="I7" i="4"/>
  <c r="I2" i="4"/>
  <c r="I3" i="1"/>
  <c r="I4" i="1"/>
  <c r="I5" i="1"/>
  <c r="I6" i="1"/>
  <c r="I7" i="1"/>
  <c r="I8" i="1"/>
  <c r="I9" i="1"/>
  <c r="I10" i="1"/>
  <c r="I11" i="1"/>
  <c r="I12" i="1"/>
  <c r="I13" i="1"/>
  <c r="I14" i="1"/>
  <c r="I2" i="1"/>
  <c r="L24" i="6" l="1"/>
  <c r="R24" i="6"/>
  <c r="O24" i="6"/>
  <c r="L8" i="6"/>
  <c r="O8" i="6"/>
  <c r="R8" i="6"/>
  <c r="L12" i="6"/>
  <c r="R12" i="6"/>
  <c r="O12" i="6"/>
  <c r="L13" i="6"/>
  <c r="R13" i="6"/>
  <c r="O13" i="6"/>
  <c r="L22" i="6"/>
  <c r="R22" i="6"/>
  <c r="O22" i="6"/>
  <c r="L25" i="6"/>
  <c r="R25" i="6"/>
  <c r="O25" i="6"/>
  <c r="R14" i="6"/>
  <c r="O14" i="6"/>
  <c r="L10" i="6"/>
  <c r="R10" i="6"/>
  <c r="O10" i="6"/>
  <c r="K11" i="6"/>
  <c r="K7" i="6"/>
  <c r="K26" i="6"/>
  <c r="K6" i="6"/>
  <c r="K21" i="6"/>
  <c r="K16" i="6"/>
  <c r="K5" i="6"/>
  <c r="K15" i="6"/>
  <c r="K4" i="6"/>
  <c r="K20" i="6"/>
  <c r="K3" i="6"/>
  <c r="K19" i="6"/>
  <c r="K9" i="6"/>
  <c r="K18" i="6"/>
  <c r="N29" i="6"/>
  <c r="N35" i="6" s="1"/>
  <c r="I20" i="1"/>
  <c r="I18" i="5"/>
  <c r="I10" i="4"/>
  <c r="L6" i="6" l="1"/>
  <c r="O6" i="6"/>
  <c r="R6" i="6"/>
  <c r="L7" i="6"/>
  <c r="R7" i="6"/>
  <c r="O7" i="6"/>
  <c r="L19" i="6"/>
  <c r="O19" i="6"/>
  <c r="R19" i="6"/>
  <c r="L16" i="6"/>
  <c r="O16" i="6"/>
  <c r="R16" i="6"/>
  <c r="L26" i="6"/>
  <c r="R26" i="6"/>
  <c r="O26" i="6"/>
  <c r="L18" i="6"/>
  <c r="R18" i="6"/>
  <c r="O18" i="6"/>
  <c r="L11" i="6"/>
  <c r="R11" i="6"/>
  <c r="O11" i="6"/>
  <c r="L4" i="6"/>
  <c r="O4" i="6"/>
  <c r="R4" i="6"/>
  <c r="L21" i="6"/>
  <c r="R21" i="6"/>
  <c r="O21" i="6"/>
  <c r="L9" i="6"/>
  <c r="R9" i="6"/>
  <c r="O9" i="6"/>
  <c r="L3" i="6"/>
  <c r="R3" i="6"/>
  <c r="O3" i="6"/>
  <c r="L20" i="6"/>
  <c r="O20" i="6"/>
  <c r="R20" i="6"/>
  <c r="L15" i="6"/>
  <c r="O15" i="6"/>
  <c r="R15" i="6"/>
  <c r="L5" i="6"/>
  <c r="O5" i="6"/>
  <c r="R5" i="6"/>
  <c r="L29" i="6" l="1"/>
</calcChain>
</file>

<file path=xl/sharedStrings.xml><?xml version="1.0" encoding="utf-8"?>
<sst xmlns="http://schemas.openxmlformats.org/spreadsheetml/2006/main" count="417" uniqueCount="168">
  <si>
    <t>Reference</t>
  </si>
  <si>
    <t xml:space="preserve"> Quantity</t>
  </si>
  <si>
    <t xml:space="preserve"> Value</t>
  </si>
  <si>
    <t xml:space="preserve"> Footprint</t>
  </si>
  <si>
    <t xml:space="preserve"> Datasheet</t>
  </si>
  <si>
    <t xml:space="preserve"> Preis</t>
  </si>
  <si>
    <t xml:space="preserve"> DigiKey</t>
  </si>
  <si>
    <t xml:space="preserve">C11 C17 C9 C8 </t>
  </si>
  <si>
    <t>220n</t>
  </si>
  <si>
    <t>Capacitor_SMD:C_0603_1608Metric</t>
  </si>
  <si>
    <t>https://cdn-reichelt.de/documents/datenblatt/A900/RND_1398195_CAP_0603_X7R_ENG_TDS.pdf</t>
  </si>
  <si>
    <t>https://www.reichelt.de/smd-kerko-0603-220-nf-25-v-10-mlcc-rnd-1500603x224-p226196.html</t>
  </si>
  <si>
    <t xml:space="preserve">C12 C10 C18 </t>
  </si>
  <si>
    <t>4.7u</t>
  </si>
  <si>
    <t>Capacitor_SMD:C_1206_3216Metric</t>
  </si>
  <si>
    <t>https://cdn-reichelt.de/documents/datenblatt/B300/RND_1206_ENG_TDS.pdf</t>
  </si>
  <si>
    <t>https://www.reichelt.de/smd-kerko-1206-4-7-f-50-v-10-mlcc-rnd-1501206b475k-p254230.html</t>
  </si>
  <si>
    <t xml:space="preserve">C13 C2 C3 C4 C5 C6 C1 </t>
  </si>
  <si>
    <t>22n</t>
  </si>
  <si>
    <t>~</t>
  </si>
  <si>
    <t>https://www.reichelt.de/smd-vielschicht-keramikkondensator-22n-10-x7r-g0603-22n-p31871.html</t>
  </si>
  <si>
    <t xml:space="preserve">C14 </t>
  </si>
  <si>
    <t>1u</t>
  </si>
  <si>
    <t>https://cdn-reichelt.de/documents/datenblatt/A900/RND_1407500_CAP_0603_NP0_ENG_TDS.pdf</t>
  </si>
  <si>
    <t>https://www.reichelt.de/smd-kerko-0603-6-8-pf-16-v-10-mlcc-rnd-150mt18n6r81-p225486.html</t>
  </si>
  <si>
    <t xml:space="preserve">C15 C16 </t>
  </si>
  <si>
    <t>20p</t>
  </si>
  <si>
    <t>https://cdn-reichelt.de/documents/datenblatt/B300/KEM_C0XXX_C0G_DB-EN.pdf</t>
  </si>
  <si>
    <t>https://www.reichelt.de/vielschicht-kerko-20pf-50v-125-c-kem-c0g0603-20p-p206942.html</t>
  </si>
  <si>
    <t xml:space="preserve">C7 </t>
  </si>
  <si>
    <t>10u</t>
  </si>
  <si>
    <t>https://cdn-reichelt.de/documents/datenblatt/B300/KEM_C0XXX_X7R_DB-EN.pdf</t>
  </si>
  <si>
    <t>https://www.reichelt.de/vielschicht-kerko-10-f-16v-125-c-kem-x7r1206-10u-p207163.html?</t>
  </si>
  <si>
    <t xml:space="preserve">J1 </t>
  </si>
  <si>
    <t>Conn_02x05_Odd_Even</t>
  </si>
  <si>
    <t>REM:PinHeader_2x05_P2.54mm_Vertical_mit_Stecker</t>
  </si>
  <si>
    <t>https://cdn-reichelt.de/documents/datenblatt/C140/DS_MPE_087.pdf</t>
  </si>
  <si>
    <t>https://www.reichelt.de/stiftleisten-2-54-mm-2x05-gerade-mpe-087-2-010-p119895.html</t>
  </si>
  <si>
    <t xml:space="preserve">J2 </t>
  </si>
  <si>
    <t>Connector_PinHeader_2.54mm:PinHeader_2x03_P2.54mm_Vertical</t>
  </si>
  <si>
    <t>https://cdn-reichelt.de/documents/datenblatt/C140/RND_205-00634_DB_EN.pdf</t>
  </si>
  <si>
    <t>https://www.reichelt.de/rnd-stiftleiste-6-pol-rm-2-54-mm-rnd-205-00634-p208860.html?&amp;trstct=pol_0</t>
  </si>
  <si>
    <t xml:space="preserve">J3 </t>
  </si>
  <si>
    <t>DG127A 5,08-6</t>
  </si>
  <si>
    <t>REM:pxc_1726189_05_MKKDSN-1-5-6-5-08</t>
  </si>
  <si>
    <t>https://www.reichelt.de/index.html?ACTION=7&amp;LA=3&amp;OPEN=0&amp;INDEX=0&amp;FILENAME=C151%2FDG127A.pdf</t>
  </si>
  <si>
    <t>https://www.reichelt.de/leiterplattenklemme-6-polig-rm-5-08-mm-dg127a-5-08-6-p276159.html?</t>
  </si>
  <si>
    <t xml:space="preserve">R11 R12 R13 R14 R15 R16 </t>
  </si>
  <si>
    <t>Resistor_SMD:R_0603_1608Metric</t>
  </si>
  <si>
    <t>https://cdn-reichelt.de/documents/datenblatt/B400/DS_PAN_SERIE_ERA.pdf</t>
  </si>
  <si>
    <t>https://www.reichelt.de/smd-widerstand-0603-47-0-ohm-100-mw-0-1-spr-0603-47-0-p123052.html</t>
  </si>
  <si>
    <t xml:space="preserve">R7 R1 R2 R3 R4 R5 R6 </t>
  </si>
  <si>
    <t>1k</t>
  </si>
  <si>
    <t>https://cdn-reichelt.de/documents/datenblatt/B300/RND_SMD_0603_RESISTOR_2017.pdf</t>
  </si>
  <si>
    <t>https://www.reichelt.de/smd-widerstand-0603-1-0-kohm-100-mw-1-rnd-0603-1-1-0k-p183054.html</t>
  </si>
  <si>
    <t xml:space="preserve">R8 </t>
  </si>
  <si>
    <t>4.7M</t>
  </si>
  <si>
    <t>https://www.reichelt.de/smd-widerstand-0603-4-7-mohm-100-mw-1-rnd-0603-1-4-7m-p183143.html</t>
  </si>
  <si>
    <t xml:space="preserve">R9 </t>
  </si>
  <si>
    <t>10k</t>
  </si>
  <si>
    <t>https://www.reichelt.de/smd-widerstand-0603-10-kohm-100-mw-1-vis-crcw060310k-p238029.html</t>
  </si>
  <si>
    <t xml:space="preserve">U1 </t>
  </si>
  <si>
    <t>ADE7816ACPZ</t>
  </si>
  <si>
    <t>REM:QFN50P600X600X80-41N</t>
  </si>
  <si>
    <t>https://www.analog.com/media/en/technical-documentation/data-sheets/ADE7816.pdf</t>
  </si>
  <si>
    <t>https://www.digikey.de/product-detail/de/analog-devices-inc/ADE7816ACPZ/ADE7816ACPZ-ND/3131705</t>
  </si>
  <si>
    <t xml:space="preserve">U2 </t>
  </si>
  <si>
    <t>MCP23008-xSO</t>
  </si>
  <si>
    <t>Package_SO:SOIC-18W_7.5x11.6mm_P1.27mm</t>
  </si>
  <si>
    <t>http://ww1.microchip.com/downloads/en/DeviceDoc/MCP23008-MCP23S08-Data-Sheet-20001919F.pdf</t>
  </si>
  <si>
    <t>https://www.digikey.de/product-detail/de/microchip-technology/MCP23008T-E-SO/MCP23008T-E-SOCT-ND/5358243</t>
  </si>
  <si>
    <t xml:space="preserve">Y1 </t>
  </si>
  <si>
    <t>16.384MHz</t>
  </si>
  <si>
    <t>Crystal:Crystal_SMD_2520-4Pin_2.5x2.0mm</t>
  </si>
  <si>
    <t>https://support.epson.biz/td/api/doc_check.php?dl=brief_FA-238&amp;lang=en</t>
  </si>
  <si>
    <t>https://www.digikey.de/products/de/crystals-oscillators-resonators/crystals/171?k=quarz&amp;k=&amp;pkeyword=quarz&amp;sv=0&amp;v=114&amp;sf=0&amp;FV=1989%7C0%2Cmu16.384MHz%7C2150%2C-8%7C171%2C35%7C74213&amp;quantity=&amp;ColumnSort=1000011&amp;page=1&amp;pageSize=25</t>
  </si>
  <si>
    <t>Reichelt</t>
  </si>
  <si>
    <t>Link</t>
  </si>
  <si>
    <t>Lieferant</t>
  </si>
  <si>
    <t>Summe</t>
  </si>
  <si>
    <t>R</t>
  </si>
  <si>
    <t xml:space="preserve">C7 C1 </t>
  </si>
  <si>
    <t xml:space="preserve">C8 C2 </t>
  </si>
  <si>
    <t>https://www.reichelt.de/smd-kerko-0603-220-nf-16-v-10-mlcc-rnd-150sh18b224-p225500.html</t>
  </si>
  <si>
    <t xml:space="preserve">J3 J4 J1 J2 </t>
  </si>
  <si>
    <t xml:space="preserve">J5 </t>
  </si>
  <si>
    <t>Conn_02x03_Odd_Even</t>
  </si>
  <si>
    <t xml:space="preserve">R1 R2 R3 R4 R6 R7 R8 R5 </t>
  </si>
  <si>
    <t>TCA9548APWR</t>
  </si>
  <si>
    <t>Package_SO:TSSOP-24_4.4x7.8mm_P0.65mm</t>
  </si>
  <si>
    <t>http://www.ti.com/lit/ds/symlink/tca9548a.pdf</t>
  </si>
  <si>
    <t>https://www.digikey.de/product-detail/de/texas-instruments/TCA9548APWR/296-34905-1-ND/3615448</t>
  </si>
  <si>
    <t>IDC-Federleiste 10P</t>
  </si>
  <si>
    <t>https://www.reichelt.de/idc-federleiste-10p-rnd-205-00682-p222827.html</t>
  </si>
  <si>
    <t>https://cdn-reichelt.de/documents/datenblatt/C150/RND_205-00682_ENG_TDS.pdf</t>
  </si>
  <si>
    <t>2 x 5</t>
  </si>
  <si>
    <t xml:space="preserve">C1 C3 C4 C5 </t>
  </si>
  <si>
    <t>100n</t>
  </si>
  <si>
    <t>https://www.reichelt.de/vielschicht-kerko-100nf-25v-85-c-kem-y5v0603-100n-p207005.html</t>
  </si>
  <si>
    <t xml:space="preserve">C2 C6 </t>
  </si>
  <si>
    <t>Capacitor_THT:CP_Radial_D5.0mm_P2.00mm</t>
  </si>
  <si>
    <t>https://www.reichelt.de/elko-radial-10-uf-50-v-105-c-low-esr-fr-a-10u-50-p200268.html</t>
  </si>
  <si>
    <t xml:space="preserve">J4 J3 J2 J1 J5 J6 </t>
  </si>
  <si>
    <t>Conn_01x02</t>
  </si>
  <si>
    <t>REM:W237-102</t>
  </si>
  <si>
    <t>https://www.reichelt.de/fahrstuhlklemme-2-pol-4-mm-rm-5-08-akl-073-02-p36620.html</t>
  </si>
  <si>
    <t xml:space="preserve">J7 </t>
  </si>
  <si>
    <t xml:space="preserve">PS1 </t>
  </si>
  <si>
    <t>AC-DC-Wandler</t>
  </si>
  <si>
    <t>REM:AC-DC_Wandler</t>
  </si>
  <si>
    <t>https://de.aliexpress.com/item/33030791040.html</t>
  </si>
  <si>
    <t xml:space="preserve">R1 R3 R2 </t>
  </si>
  <si>
    <t>220k</t>
  </si>
  <si>
    <t>Resistor_THT:R_Axial_DIN0414_L11.9mm_D4.5mm_P15.24mm_Horizontal</t>
  </si>
  <si>
    <t>https://www.reichelt.de/duennschichtwiderstand-axial-1-w-220-kohm-1-vi-mbe04140c2203-p233820.html</t>
  </si>
  <si>
    <t xml:space="preserve">R6 R5 R4 </t>
  </si>
  <si>
    <t>Resistor_THT:R_Axial_DIN0207_L6.3mm_D2.5mm_P7.62mm_Horizontal</t>
  </si>
  <si>
    <t>https://www.reichelt.de/duennschichtwiderstand-axial-0-6-w-330-ohm-1-vi-mbb02070c3300-p233724.html</t>
  </si>
  <si>
    <t xml:space="preserve">T3 T2 T1 </t>
  </si>
  <si>
    <t>ZMPT107-1</t>
  </si>
  <si>
    <t>REM:ZMPT107</t>
  </si>
  <si>
    <t>https://de.aliexpress.com/item/10000007567815.html</t>
  </si>
  <si>
    <t>Lolin32</t>
  </si>
  <si>
    <t>REM:Lolin32</t>
  </si>
  <si>
    <t>https://de.aliexpress.com/item/4000340140634.html</t>
  </si>
  <si>
    <t>USR-ES1</t>
  </si>
  <si>
    <t>REM:USR-ES1</t>
  </si>
  <si>
    <t>https://de.aliexpress.com/item/4000923964703.html</t>
  </si>
  <si>
    <t>AliExpress</t>
  </si>
  <si>
    <t>Bemerkung</t>
  </si>
  <si>
    <t>1 x 6</t>
  </si>
  <si>
    <t>https://cdn-reichelt.de/documents/datenblatt/C140/DATENBLATT_B01-EBLG70_DB.pdf</t>
  </si>
  <si>
    <t>https://www.reichelt.de/buchsenleiste-6-pol-gerade-rm-2-54-h-7-0-mm-bl-1x06g7-2-54-p180550.html</t>
  </si>
  <si>
    <t>https://www.reichelt.de/buchsenleiste-16-pol-gerade-rm-2-54-h-7-0-mm-bl-1x16g7-2-54-p180555.html</t>
  </si>
  <si>
    <t>ESP32-Fassung</t>
  </si>
  <si>
    <t>USR-Fassung</t>
  </si>
  <si>
    <t>https://www.reichelt.de/20pol-buchsenleiste-gerade-rm-2-54-h-7-0mm-bl-1x20g7-2-54-p73677.html</t>
  </si>
  <si>
    <t>https://cdn-reichelt.de/documents/datenblatt/C100/AKL073%23RIA.pdf</t>
  </si>
  <si>
    <t>https://www.reichelt.de/index.html?ACTION=7&amp;LA=3&amp;OPEN=0&amp;INDEX=0&amp;FILENAME=B300%2FNHMBX-SMA_DATA_EN.pdf</t>
  </si>
  <si>
    <t>https://cdn-reichelt.de/documents/datenblatt/B300/NGMBX-SMA_DATA_E.pdf</t>
  </si>
  <si>
    <t>D:\Daten\Petzoldt\Rainer\Entwicklung\REM\Bauteile\ZMPT101B specification.pdf</t>
  </si>
  <si>
    <t>D:\Daten\Petzoldt\Rainer\Entwicklung\Dokumentation\Bauteiledokumentation\Adapter\USR-ES1-EN-V1.0.pdf</t>
  </si>
  <si>
    <t>https://cdn-reichelt.de/documents/datenblatt/B300/KEM_C0XXX_Y5V_DB-EN.pdf</t>
  </si>
  <si>
    <t>REM-MM</t>
  </si>
  <si>
    <t>REM-MH</t>
  </si>
  <si>
    <t>REM-C</t>
  </si>
  <si>
    <t>Anzahl</t>
  </si>
  <si>
    <t>Preis</t>
  </si>
  <si>
    <t>Bestellmenge</t>
  </si>
  <si>
    <t>Einzelpreis</t>
  </si>
  <si>
    <t>C</t>
  </si>
  <si>
    <t>2 x 5 Federleste z. Crimpen</t>
  </si>
  <si>
    <t>AKL 073-02</t>
  </si>
  <si>
    <t>TCA9548A Breakout</t>
  </si>
  <si>
    <t>Imbusschlüssel Zoll</t>
  </si>
  <si>
    <t>MCP23009</t>
  </si>
  <si>
    <t>100k</t>
  </si>
  <si>
    <t>Conn_02x06_Odd_Even</t>
  </si>
  <si>
    <t>https://www.reichelt.de/rnd-stiftleiste-12-pol-rm-2-54-mm-rnd-205-00637-p208863.html</t>
  </si>
  <si>
    <t>Anz Reserve</t>
  </si>
  <si>
    <t>https://www.reichelt.de/smd-widerstand-0603-100-kohm-100-mw-1-rnd-0603-1-100k-p183102.html</t>
  </si>
  <si>
    <t>Bestand 9.8</t>
  </si>
  <si>
    <t>https://www.reichelt.de/rnd-stiftleiste-10-pol-rm-2-54-mm-rnd-205-00636-p208862.html</t>
  </si>
  <si>
    <t>2 x 6 Federleste z. Crimpen</t>
  </si>
  <si>
    <t>https://www.reichelt.de/idc-federleiste-12p-rnd-205-00683-p222828.html</t>
  </si>
  <si>
    <t>https://www.reichelt.de/smd-kerko-0603-220nf-10v-10-mlcc-ft-cap-x7r-0603fcc-220n-p193817.html</t>
  </si>
  <si>
    <t>https://www.reichelt.de/smd-vielschichtkondensator-g0603-1-0-f-16v-x7r-g0603-1-0-16-p89719.html</t>
  </si>
  <si>
    <t>Nachbestellung 9.8.20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</si>
</sst>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407]_-;\-* #,##0.00\ [$€-407]_-;_-* &quot;-&quot;??\ [$€-407]_-;_-@_-"/>
    <numFmt numFmtId="165" formatCode="0_ ;[Red]\-0\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right"/>
    </xf>
    <xf numFmtId="164" fontId="16" fillId="0" borderId="0" xfId="0" applyNumberFormat="1" applyFont="1"/>
    <xf numFmtId="164" fontId="0" fillId="0" borderId="0" xfId="0" applyNumberFormat="1"/>
    <xf numFmtId="0" fontId="0" fillId="33" borderId="0" xfId="0" applyFill="1"/>
    <xf numFmtId="0" fontId="0" fillId="0" borderId="0" xfId="0" applyFill="1"/>
    <xf numFmtId="0" fontId="18" fillId="0" borderId="0" xfId="0" applyFont="1" applyFill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4" fillId="0" borderId="0" xfId="0" applyFont="1"/>
    <xf numFmtId="0" fontId="19" fillId="0" borderId="0" xfId="0" applyFont="1"/>
    <xf numFmtId="0" fontId="20" fillId="0" borderId="0" xfId="42"/>
    <xf numFmtId="0" fontId="16" fillId="0" borderId="10" xfId="0" applyFont="1" applyBorder="1"/>
    <xf numFmtId="165" fontId="0" fillId="0" borderId="10" xfId="0" applyNumberFormat="1" applyBorder="1"/>
    <xf numFmtId="0" fontId="0" fillId="0" borderId="10" xfId="0" applyBorder="1"/>
    <xf numFmtId="0" fontId="21" fillId="0" borderId="0" xfId="0" applyFont="1"/>
    <xf numFmtId="164" fontId="16" fillId="0" borderId="10" xfId="0" applyNumberFormat="1" applyFont="1" applyBorder="1"/>
    <xf numFmtId="164" fontId="0" fillId="0" borderId="10" xfId="0" applyNumberFormat="1" applyBorder="1"/>
    <xf numFmtId="0" fontId="22" fillId="0" borderId="0" xfId="0" applyFo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fahrstuhlklemme-2-pol-4-mm-rm-5-08-akl-073-02-p36620.html" TargetMode="External"/><Relationship Id="rId13" Type="http://schemas.openxmlformats.org/officeDocument/2006/relationships/hyperlink" Target="https://www.reichelt.de/smd-kerko-0603-220nf-10v-10-mlcc-ft-cap-x7r-0603fcc-220n-p193817.html" TargetMode="External"/><Relationship Id="rId18" Type="http://schemas.openxmlformats.org/officeDocument/2006/relationships/hyperlink" Target="https://www.reichelt.de/vielschicht-kerko-100nf-25v-85-c-kem-y5v0603-100n-p207005.html" TargetMode="External"/><Relationship Id="rId3" Type="http://schemas.openxmlformats.org/officeDocument/2006/relationships/hyperlink" Target="https://www.reichelt.de/smd-widerstand-0603-10-kohm-100-mw-1-vis-crcw060310k-p238029.html" TargetMode="External"/><Relationship Id="rId7" Type="http://schemas.openxmlformats.org/officeDocument/2006/relationships/hyperlink" Target="https://www.reichelt.de/rnd-stiftleiste-6-pol-rm-2-54-mm-rnd-205-00634-p208860.html?&amp;trstct=pol_0" TargetMode="External"/><Relationship Id="rId12" Type="http://schemas.openxmlformats.org/officeDocument/2006/relationships/hyperlink" Target="https://www.reichelt.de/smd-vielschicht-keramikkondensator-22n-10-x7r-g0603-22n-p31871.html" TargetMode="External"/><Relationship Id="rId17" Type="http://schemas.openxmlformats.org/officeDocument/2006/relationships/hyperlink" Target="https://www.reichelt.de/elko-radial-10-uf-50-v-105-c-low-esr-fr-a-10u-50-p200268.html" TargetMode="External"/><Relationship Id="rId2" Type="http://schemas.openxmlformats.org/officeDocument/2006/relationships/hyperlink" Target="https://www.reichelt.de/leiterplattenklemme-6-polig-rm-5-08-mm-dg127a-5-08-6-p276159.html?" TargetMode="External"/><Relationship Id="rId16" Type="http://schemas.openxmlformats.org/officeDocument/2006/relationships/hyperlink" Target="https://www.reichelt.de/vielschicht-kerko-10-f-16v-125-c-kem-x7r1206-10u-p207163.html?" TargetMode="External"/><Relationship Id="rId1" Type="http://schemas.openxmlformats.org/officeDocument/2006/relationships/hyperlink" Target="https://www.reichelt.de/idc-federleiste-10p-rnd-205-00682-p222827.html" TargetMode="External"/><Relationship Id="rId6" Type="http://schemas.openxmlformats.org/officeDocument/2006/relationships/hyperlink" Target="https://www.reichelt.de/rnd-stiftleiste-10-pol-rm-2-54-mm-rnd-205-00636-p208862.html" TargetMode="External"/><Relationship Id="rId11" Type="http://schemas.openxmlformats.org/officeDocument/2006/relationships/hyperlink" Target="https://www.reichelt.de/smd-kerko-1206-4-7-f-50-v-10-mlcc-rnd-1501206b475k-p254230.html" TargetMode="External"/><Relationship Id="rId5" Type="http://schemas.openxmlformats.org/officeDocument/2006/relationships/hyperlink" Target="https://www.reichelt.de/rnd-stiftleiste-12-pol-rm-2-54-mm-rnd-205-00637-p208863.html" TargetMode="External"/><Relationship Id="rId15" Type="http://schemas.openxmlformats.org/officeDocument/2006/relationships/hyperlink" Target="https://www.reichelt.de/smd-vielschichtkondensator-g0603-1-0-f-16v-x7r-g0603-1-0-16-p89719.html" TargetMode="External"/><Relationship Id="rId10" Type="http://schemas.openxmlformats.org/officeDocument/2006/relationships/hyperlink" Target="https://www.reichelt.de/buchsenleiste-16-pol-gerade-rm-2-54-h-7-0-mm-bl-1x16g7-2-54-p180555.html" TargetMode="External"/><Relationship Id="rId4" Type="http://schemas.openxmlformats.org/officeDocument/2006/relationships/hyperlink" Target="https://www.reichelt.de/smd-widerstand-0603-47-0-ohm-100-mw-0-1-spr-0603-47-0-p123052.html" TargetMode="External"/><Relationship Id="rId9" Type="http://schemas.openxmlformats.org/officeDocument/2006/relationships/hyperlink" Target="https://www.reichelt.de/20pol-buchsenleiste-gerade-rm-2-54-h-7-0mm-bl-1x20g7-2-54-p73677.html" TargetMode="External"/><Relationship Id="rId14" Type="http://schemas.openxmlformats.org/officeDocument/2006/relationships/hyperlink" Target="https://www.reichelt.de/vielschicht-kerko-20pf-50v-125-c-kem-c0g0603-20p-p2069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workbookViewId="0">
      <selection sqref="A1:XFD15"/>
    </sheetView>
  </sheetViews>
  <sheetFormatPr baseColWidth="10" defaultRowHeight="15" x14ac:dyDescent="0.25"/>
  <cols>
    <col min="1" max="1" width="22.7109375" bestFit="1" customWidth="1"/>
    <col min="2" max="2" width="9.140625" bestFit="1" customWidth="1"/>
    <col min="3" max="3" width="13" style="1" customWidth="1"/>
    <col min="4" max="4" width="38.140625" customWidth="1"/>
    <col min="5" max="5" width="36.85546875" customWidth="1"/>
    <col min="6" max="6" width="11.42578125" style="5"/>
    <col min="7" max="7" width="98" bestFit="1" customWidth="1"/>
    <col min="8" max="8" width="10.5703125" customWidth="1"/>
    <col min="9" max="9" width="11.42578125" style="5"/>
  </cols>
  <sheetData>
    <row r="1" spans="1:9" s="2" customFormat="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2" t="s">
        <v>77</v>
      </c>
      <c r="H1" s="2" t="s">
        <v>78</v>
      </c>
      <c r="I1" s="4" t="s">
        <v>79</v>
      </c>
    </row>
    <row r="2" spans="1:9" x14ac:dyDescent="0.25">
      <c r="A2" s="7" t="s">
        <v>96</v>
      </c>
      <c r="B2">
        <v>4</v>
      </c>
      <c r="C2" t="s">
        <v>97</v>
      </c>
      <c r="D2" t="s">
        <v>9</v>
      </c>
      <c r="E2" t="s">
        <v>142</v>
      </c>
      <c r="F2">
        <v>0.02</v>
      </c>
      <c r="G2" t="s">
        <v>98</v>
      </c>
      <c r="H2" t="s">
        <v>76</v>
      </c>
      <c r="I2" s="5">
        <f>B2*F2</f>
        <v>0.08</v>
      </c>
    </row>
    <row r="3" spans="1:9" x14ac:dyDescent="0.25">
      <c r="A3" s="7" t="s">
        <v>99</v>
      </c>
      <c r="B3">
        <v>2</v>
      </c>
      <c r="C3" t="s">
        <v>30</v>
      </c>
      <c r="D3" t="s">
        <v>100</v>
      </c>
      <c r="E3" t="s">
        <v>31</v>
      </c>
      <c r="F3">
        <v>0.1</v>
      </c>
      <c r="G3" t="s">
        <v>101</v>
      </c>
      <c r="H3" t="s">
        <v>76</v>
      </c>
      <c r="I3" s="5">
        <f t="shared" ref="I3:I14" si="0">B3*F3</f>
        <v>0.2</v>
      </c>
    </row>
    <row r="4" spans="1:9" x14ac:dyDescent="0.25">
      <c r="A4" s="7" t="s">
        <v>102</v>
      </c>
      <c r="B4">
        <v>6</v>
      </c>
      <c r="C4" t="s">
        <v>103</v>
      </c>
      <c r="D4" t="s">
        <v>104</v>
      </c>
      <c r="E4" t="s">
        <v>137</v>
      </c>
      <c r="F4">
        <v>0.5</v>
      </c>
      <c r="G4" t="s">
        <v>105</v>
      </c>
      <c r="H4" t="s">
        <v>76</v>
      </c>
      <c r="I4" s="5">
        <f t="shared" si="0"/>
        <v>3</v>
      </c>
    </row>
    <row r="5" spans="1:9" x14ac:dyDescent="0.25">
      <c r="A5" s="7" t="s">
        <v>106</v>
      </c>
      <c r="B5">
        <v>1</v>
      </c>
      <c r="C5" t="s">
        <v>34</v>
      </c>
      <c r="D5" t="s">
        <v>35</v>
      </c>
      <c r="E5" t="s">
        <v>36</v>
      </c>
      <c r="F5">
        <v>0.23</v>
      </c>
      <c r="G5" t="s">
        <v>37</v>
      </c>
      <c r="H5" t="s">
        <v>76</v>
      </c>
      <c r="I5" s="5">
        <f t="shared" si="0"/>
        <v>0.23</v>
      </c>
    </row>
    <row r="6" spans="1:9" x14ac:dyDescent="0.25">
      <c r="A6" s="7" t="s">
        <v>107</v>
      </c>
      <c r="B6">
        <v>1</v>
      </c>
      <c r="C6" t="s">
        <v>108</v>
      </c>
      <c r="D6" t="s">
        <v>109</v>
      </c>
      <c r="E6" s="7"/>
      <c r="F6">
        <v>1.31</v>
      </c>
      <c r="G6" t="s">
        <v>110</v>
      </c>
      <c r="H6" s="6" t="s">
        <v>128</v>
      </c>
      <c r="I6" s="5">
        <f t="shared" si="0"/>
        <v>1.31</v>
      </c>
    </row>
    <row r="7" spans="1:9" x14ac:dyDescent="0.25">
      <c r="A7" s="7" t="s">
        <v>111</v>
      </c>
      <c r="B7">
        <v>3</v>
      </c>
      <c r="C7" t="s">
        <v>112</v>
      </c>
      <c r="D7" t="s">
        <v>113</v>
      </c>
      <c r="E7" s="7" t="s">
        <v>138</v>
      </c>
      <c r="F7">
        <v>0.13</v>
      </c>
      <c r="G7" t="s">
        <v>114</v>
      </c>
      <c r="H7" t="s">
        <v>76</v>
      </c>
      <c r="I7" s="5">
        <f t="shared" si="0"/>
        <v>0.39</v>
      </c>
    </row>
    <row r="8" spans="1:9" x14ac:dyDescent="0.25">
      <c r="A8" s="7" t="s">
        <v>115</v>
      </c>
      <c r="B8">
        <v>3</v>
      </c>
      <c r="C8">
        <v>330</v>
      </c>
      <c r="D8" t="s">
        <v>116</v>
      </c>
      <c r="E8" t="s">
        <v>139</v>
      </c>
      <c r="F8">
        <v>0.04</v>
      </c>
      <c r="G8" t="s">
        <v>117</v>
      </c>
      <c r="H8" t="s">
        <v>76</v>
      </c>
      <c r="I8" s="5">
        <f t="shared" si="0"/>
        <v>0.12</v>
      </c>
    </row>
    <row r="9" spans="1:9" x14ac:dyDescent="0.25">
      <c r="A9" s="7" t="s">
        <v>118</v>
      </c>
      <c r="B9">
        <v>3</v>
      </c>
      <c r="C9" t="s">
        <v>119</v>
      </c>
      <c r="D9" t="s">
        <v>120</v>
      </c>
      <c r="E9" t="s">
        <v>140</v>
      </c>
      <c r="F9">
        <v>0.95</v>
      </c>
      <c r="G9" t="s">
        <v>121</v>
      </c>
      <c r="H9" s="6" t="s">
        <v>128</v>
      </c>
      <c r="I9" s="5">
        <f t="shared" si="0"/>
        <v>2.8499999999999996</v>
      </c>
    </row>
    <row r="10" spans="1:9" x14ac:dyDescent="0.25">
      <c r="A10" s="7" t="s">
        <v>61</v>
      </c>
      <c r="B10">
        <v>1</v>
      </c>
      <c r="C10" t="s">
        <v>122</v>
      </c>
      <c r="D10" t="s">
        <v>123</v>
      </c>
      <c r="F10">
        <v>3.61</v>
      </c>
      <c r="G10" t="s">
        <v>124</v>
      </c>
      <c r="H10" s="6" t="s">
        <v>128</v>
      </c>
      <c r="I10" s="5">
        <f t="shared" si="0"/>
        <v>3.61</v>
      </c>
    </row>
    <row r="11" spans="1:9" x14ac:dyDescent="0.25">
      <c r="A11" s="7" t="s">
        <v>66</v>
      </c>
      <c r="B11">
        <v>1</v>
      </c>
      <c r="C11" t="s">
        <v>125</v>
      </c>
      <c r="D11" t="s">
        <v>126</v>
      </c>
      <c r="E11" t="s">
        <v>141</v>
      </c>
      <c r="F11">
        <v>3.33</v>
      </c>
      <c r="G11" t="s">
        <v>127</v>
      </c>
      <c r="H11" s="6" t="s">
        <v>128</v>
      </c>
      <c r="I11" s="5">
        <f t="shared" si="0"/>
        <v>3.33</v>
      </c>
    </row>
    <row r="12" spans="1:9" x14ac:dyDescent="0.25">
      <c r="A12" s="7" t="s">
        <v>134</v>
      </c>
      <c r="B12">
        <v>1</v>
      </c>
      <c r="C12">
        <v>16</v>
      </c>
      <c r="D12">
        <v>16</v>
      </c>
      <c r="E12" t="s">
        <v>131</v>
      </c>
      <c r="F12">
        <v>0.84</v>
      </c>
      <c r="G12" t="s">
        <v>133</v>
      </c>
      <c r="H12" t="s">
        <v>76</v>
      </c>
      <c r="I12" s="5">
        <f t="shared" si="0"/>
        <v>0.84</v>
      </c>
    </row>
    <row r="13" spans="1:9" x14ac:dyDescent="0.25">
      <c r="A13" s="7" t="s">
        <v>134</v>
      </c>
      <c r="B13">
        <v>1</v>
      </c>
      <c r="C13">
        <v>20</v>
      </c>
      <c r="D13">
        <v>20</v>
      </c>
      <c r="E13" t="s">
        <v>131</v>
      </c>
      <c r="F13">
        <v>0.99</v>
      </c>
      <c r="G13" t="s">
        <v>136</v>
      </c>
      <c r="H13" t="s">
        <v>76</v>
      </c>
      <c r="I13" s="5">
        <f t="shared" si="0"/>
        <v>0.99</v>
      </c>
    </row>
    <row r="14" spans="1:9" x14ac:dyDescent="0.25">
      <c r="A14" s="7" t="s">
        <v>135</v>
      </c>
      <c r="B14">
        <v>2</v>
      </c>
      <c r="C14">
        <v>6</v>
      </c>
      <c r="D14" t="s">
        <v>130</v>
      </c>
      <c r="E14" t="s">
        <v>131</v>
      </c>
      <c r="F14">
        <v>0.31</v>
      </c>
      <c r="G14" t="s">
        <v>132</v>
      </c>
      <c r="H14" t="s">
        <v>76</v>
      </c>
      <c r="I14" s="5">
        <f t="shared" si="0"/>
        <v>0.62</v>
      </c>
    </row>
    <row r="15" spans="1:9" x14ac:dyDescent="0.25">
      <c r="A15" s="7"/>
      <c r="B15">
        <v>1</v>
      </c>
      <c r="C15" s="1" t="s">
        <v>95</v>
      </c>
      <c r="D15" t="s">
        <v>92</v>
      </c>
      <c r="E15" t="s">
        <v>94</v>
      </c>
      <c r="F15" s="5">
        <v>0.25</v>
      </c>
      <c r="G15" t="s">
        <v>93</v>
      </c>
      <c r="H15" t="s">
        <v>76</v>
      </c>
      <c r="I15" s="5">
        <f>B15*F15</f>
        <v>0.25</v>
      </c>
    </row>
    <row r="16" spans="1:9" x14ac:dyDescent="0.25">
      <c r="A16" s="7"/>
      <c r="C16"/>
      <c r="F16"/>
    </row>
    <row r="17" spans="3:9" x14ac:dyDescent="0.25">
      <c r="F17"/>
    </row>
    <row r="18" spans="3:9" x14ac:dyDescent="0.25">
      <c r="G18" t="s">
        <v>79</v>
      </c>
      <c r="I18" s="5">
        <f>SUM(I2:I17)</f>
        <v>17.82</v>
      </c>
    </row>
    <row r="22" spans="3:9" x14ac:dyDescent="0.25">
      <c r="F22"/>
      <c r="I22"/>
    </row>
    <row r="23" spans="3:9" x14ac:dyDescent="0.25">
      <c r="I23"/>
    </row>
    <row r="24" spans="3:9" x14ac:dyDescent="0.25">
      <c r="C24"/>
      <c r="F24"/>
      <c r="I24"/>
    </row>
    <row r="35" spans="3:9" x14ac:dyDescent="0.25">
      <c r="C35"/>
      <c r="F35"/>
      <c r="I3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workbookViewId="0">
      <selection activeCell="A2" sqref="A2:I8"/>
    </sheetView>
  </sheetViews>
  <sheetFormatPr baseColWidth="10" defaultRowHeight="15" x14ac:dyDescent="0.25"/>
  <cols>
    <col min="1" max="1" width="22.7109375" bestFit="1" customWidth="1"/>
    <col min="2" max="2" width="9.140625" bestFit="1" customWidth="1"/>
    <col min="3" max="3" width="21.85546875" style="1" bestFit="1" customWidth="1"/>
    <col min="4" max="4" width="38.140625" customWidth="1"/>
    <col min="5" max="5" width="7.7109375" customWidth="1"/>
    <col min="6" max="6" width="11.42578125" style="5"/>
    <col min="7" max="7" width="28.140625" customWidth="1"/>
    <col min="8" max="8" width="10.5703125" customWidth="1"/>
    <col min="9" max="9" width="11.42578125" style="5"/>
  </cols>
  <sheetData>
    <row r="1" spans="1:9" s="2" customFormat="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2" t="s">
        <v>77</v>
      </c>
      <c r="H1" s="2" t="s">
        <v>78</v>
      </c>
      <c r="I1" s="4" t="s">
        <v>79</v>
      </c>
    </row>
    <row r="2" spans="1:9" x14ac:dyDescent="0.25">
      <c r="A2" s="7" t="s">
        <v>81</v>
      </c>
      <c r="B2">
        <v>2</v>
      </c>
      <c r="C2" s="1" t="s">
        <v>30</v>
      </c>
      <c r="D2" t="s">
        <v>14</v>
      </c>
      <c r="E2" t="s">
        <v>31</v>
      </c>
      <c r="F2">
        <v>0.13</v>
      </c>
      <c r="G2" t="s">
        <v>32</v>
      </c>
      <c r="H2" t="s">
        <v>76</v>
      </c>
      <c r="I2" s="5">
        <f>B2*F2</f>
        <v>0.26</v>
      </c>
    </row>
    <row r="3" spans="1:9" x14ac:dyDescent="0.25">
      <c r="A3" s="7" t="s">
        <v>82</v>
      </c>
      <c r="B3">
        <v>2</v>
      </c>
      <c r="C3" s="1" t="s">
        <v>8</v>
      </c>
      <c r="D3" t="s">
        <v>9</v>
      </c>
      <c r="E3" t="s">
        <v>10</v>
      </c>
      <c r="F3">
        <v>0.02</v>
      </c>
      <c r="G3" t="s">
        <v>83</v>
      </c>
      <c r="H3" t="s">
        <v>76</v>
      </c>
      <c r="I3" s="5">
        <f t="shared" ref="I3:I7" si="0">B3*F3</f>
        <v>0.04</v>
      </c>
    </row>
    <row r="4" spans="1:9" x14ac:dyDescent="0.25">
      <c r="A4" s="8" t="s">
        <v>84</v>
      </c>
      <c r="B4">
        <v>4</v>
      </c>
      <c r="C4" s="1" t="s">
        <v>34</v>
      </c>
      <c r="D4" t="s">
        <v>35</v>
      </c>
      <c r="E4" t="s">
        <v>36</v>
      </c>
      <c r="F4" s="5">
        <v>0.23</v>
      </c>
      <c r="G4" t="s">
        <v>37</v>
      </c>
      <c r="H4" t="s">
        <v>76</v>
      </c>
      <c r="I4" s="5">
        <f t="shared" si="0"/>
        <v>0.92</v>
      </c>
    </row>
    <row r="5" spans="1:9" x14ac:dyDescent="0.25">
      <c r="A5" s="8" t="s">
        <v>85</v>
      </c>
      <c r="B5">
        <v>1</v>
      </c>
      <c r="C5" s="1" t="s">
        <v>86</v>
      </c>
      <c r="D5" t="s">
        <v>39</v>
      </c>
      <c r="E5" t="s">
        <v>40</v>
      </c>
      <c r="F5">
        <v>0.03</v>
      </c>
      <c r="G5" t="s">
        <v>41</v>
      </c>
      <c r="H5" t="s">
        <v>76</v>
      </c>
      <c r="I5" s="5">
        <f t="shared" si="0"/>
        <v>0.03</v>
      </c>
    </row>
    <row r="6" spans="1:9" x14ac:dyDescent="0.25">
      <c r="A6" s="7" t="s">
        <v>87</v>
      </c>
      <c r="B6">
        <v>8</v>
      </c>
      <c r="C6" s="1" t="s">
        <v>59</v>
      </c>
      <c r="D6" t="s">
        <v>48</v>
      </c>
      <c r="E6" t="s">
        <v>53</v>
      </c>
      <c r="F6">
        <v>0.02</v>
      </c>
      <c r="G6" t="s">
        <v>60</v>
      </c>
      <c r="H6" t="s">
        <v>76</v>
      </c>
      <c r="I6" s="5">
        <f t="shared" si="0"/>
        <v>0.16</v>
      </c>
    </row>
    <row r="7" spans="1:9" x14ac:dyDescent="0.25">
      <c r="A7" s="7" t="s">
        <v>61</v>
      </c>
      <c r="B7">
        <v>1</v>
      </c>
      <c r="C7" s="1" t="s">
        <v>88</v>
      </c>
      <c r="D7" t="s">
        <v>89</v>
      </c>
      <c r="E7" t="s">
        <v>90</v>
      </c>
      <c r="F7">
        <v>1.37</v>
      </c>
      <c r="G7" t="s">
        <v>91</v>
      </c>
      <c r="H7" s="6" t="s">
        <v>6</v>
      </c>
      <c r="I7" s="5">
        <f t="shared" si="0"/>
        <v>1.37</v>
      </c>
    </row>
    <row r="8" spans="1:9" x14ac:dyDescent="0.25">
      <c r="A8" s="8"/>
      <c r="B8">
        <v>4</v>
      </c>
      <c r="C8" s="1" t="s">
        <v>95</v>
      </c>
      <c r="D8" t="s">
        <v>92</v>
      </c>
      <c r="E8" t="s">
        <v>94</v>
      </c>
      <c r="F8" s="5">
        <v>0.25</v>
      </c>
      <c r="G8" t="s">
        <v>93</v>
      </c>
      <c r="H8" t="s">
        <v>76</v>
      </c>
      <c r="I8" s="5">
        <f>B8*F8</f>
        <v>1</v>
      </c>
    </row>
    <row r="9" spans="1:9" x14ac:dyDescent="0.25">
      <c r="A9" s="7"/>
    </row>
    <row r="10" spans="1:9" x14ac:dyDescent="0.25">
      <c r="G10" t="s">
        <v>79</v>
      </c>
      <c r="I10" s="5">
        <f>SUM(I2:I8)</f>
        <v>3.7800000000000002</v>
      </c>
    </row>
    <row r="14" spans="1:9" x14ac:dyDescent="0.25">
      <c r="F14"/>
      <c r="I14"/>
    </row>
    <row r="15" spans="1:9" x14ac:dyDescent="0.25">
      <c r="I15"/>
    </row>
    <row r="16" spans="1:9" x14ac:dyDescent="0.25">
      <c r="I16"/>
    </row>
    <row r="17" spans="6:9" x14ac:dyDescent="0.25">
      <c r="I17"/>
    </row>
    <row r="18" spans="6:9" x14ac:dyDescent="0.25">
      <c r="I18"/>
    </row>
    <row r="19" spans="6:9" x14ac:dyDescent="0.25">
      <c r="I19"/>
    </row>
    <row r="20" spans="6:9" x14ac:dyDescent="0.25">
      <c r="I20"/>
    </row>
    <row r="21" spans="6:9" x14ac:dyDescent="0.25">
      <c r="I21"/>
    </row>
    <row r="23" spans="6:9" x14ac:dyDescent="0.25">
      <c r="F23"/>
      <c r="I2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A2" sqref="A2:I18"/>
    </sheetView>
  </sheetViews>
  <sheetFormatPr baseColWidth="10" defaultRowHeight="15" x14ac:dyDescent="0.25"/>
  <cols>
    <col min="1" max="1" width="22.7109375" bestFit="1" customWidth="1"/>
    <col min="2" max="2" width="9.140625" bestFit="1" customWidth="1"/>
    <col min="3" max="3" width="20.7109375" style="1" customWidth="1"/>
    <col min="4" max="4" width="50.42578125" customWidth="1"/>
    <col min="5" max="5" width="7.7109375" customWidth="1"/>
    <col min="6" max="6" width="11.42578125" style="5"/>
    <col min="7" max="7" width="28.140625" customWidth="1"/>
    <col min="8" max="8" width="10.5703125" customWidth="1"/>
    <col min="9" max="9" width="11.42578125" style="5"/>
  </cols>
  <sheetData>
    <row r="1" spans="1:9" s="2" customFormat="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2" t="s">
        <v>77</v>
      </c>
      <c r="H1" s="2" t="s">
        <v>78</v>
      </c>
      <c r="I1" s="4" t="s">
        <v>79</v>
      </c>
    </row>
    <row r="2" spans="1:9" x14ac:dyDescent="0.25">
      <c r="A2" s="7" t="s">
        <v>7</v>
      </c>
      <c r="B2">
        <v>4</v>
      </c>
      <c r="C2" s="1" t="s">
        <v>8</v>
      </c>
      <c r="D2" t="s">
        <v>9</v>
      </c>
      <c r="E2" t="s">
        <v>10</v>
      </c>
      <c r="F2" s="5">
        <v>0.02</v>
      </c>
      <c r="G2" t="s">
        <v>11</v>
      </c>
      <c r="H2" t="s">
        <v>76</v>
      </c>
      <c r="I2" s="5">
        <f>B2*F2</f>
        <v>0.08</v>
      </c>
    </row>
    <row r="3" spans="1:9" x14ac:dyDescent="0.25">
      <c r="A3" s="7" t="s">
        <v>12</v>
      </c>
      <c r="B3">
        <v>3</v>
      </c>
      <c r="C3" s="1" t="s">
        <v>13</v>
      </c>
      <c r="D3" t="s">
        <v>14</v>
      </c>
      <c r="E3" t="s">
        <v>15</v>
      </c>
      <c r="F3" s="5">
        <v>0.08</v>
      </c>
      <c r="G3" t="s">
        <v>16</v>
      </c>
      <c r="H3" t="s">
        <v>76</v>
      </c>
      <c r="I3" s="5">
        <f t="shared" ref="I3:I17" si="0">B3*F3</f>
        <v>0.24</v>
      </c>
    </row>
    <row r="4" spans="1:9" x14ac:dyDescent="0.25">
      <c r="A4" s="7" t="s">
        <v>17</v>
      </c>
      <c r="B4">
        <v>7</v>
      </c>
      <c r="C4" s="1" t="s">
        <v>18</v>
      </c>
      <c r="D4" t="s">
        <v>9</v>
      </c>
      <c r="E4" t="s">
        <v>19</v>
      </c>
      <c r="F4" s="5">
        <v>0.02</v>
      </c>
      <c r="G4" t="s">
        <v>20</v>
      </c>
      <c r="H4" t="s">
        <v>76</v>
      </c>
      <c r="I4" s="5">
        <f t="shared" si="0"/>
        <v>0.14000000000000001</v>
      </c>
    </row>
    <row r="5" spans="1:9" x14ac:dyDescent="0.25">
      <c r="A5" s="7" t="s">
        <v>21</v>
      </c>
      <c r="B5">
        <v>1</v>
      </c>
      <c r="C5" s="1" t="s">
        <v>22</v>
      </c>
      <c r="D5" t="s">
        <v>9</v>
      </c>
      <c r="E5" t="s">
        <v>23</v>
      </c>
      <c r="F5" s="5">
        <v>0.02</v>
      </c>
      <c r="G5" t="s">
        <v>24</v>
      </c>
      <c r="H5" t="s">
        <v>76</v>
      </c>
      <c r="I5" s="5">
        <f t="shared" si="0"/>
        <v>0.02</v>
      </c>
    </row>
    <row r="6" spans="1:9" x14ac:dyDescent="0.25">
      <c r="A6" s="7" t="s">
        <v>25</v>
      </c>
      <c r="B6">
        <v>2</v>
      </c>
      <c r="C6" s="1" t="s">
        <v>26</v>
      </c>
      <c r="D6" t="s">
        <v>9</v>
      </c>
      <c r="E6" t="s">
        <v>27</v>
      </c>
      <c r="F6" s="5">
        <v>0.03</v>
      </c>
      <c r="G6" t="s">
        <v>28</v>
      </c>
      <c r="H6" t="s">
        <v>76</v>
      </c>
      <c r="I6" s="5">
        <f t="shared" si="0"/>
        <v>0.06</v>
      </c>
    </row>
    <row r="7" spans="1:9" x14ac:dyDescent="0.25">
      <c r="A7" s="7" t="s">
        <v>29</v>
      </c>
      <c r="B7">
        <v>1</v>
      </c>
      <c r="C7" s="1" t="s">
        <v>30</v>
      </c>
      <c r="D7" t="s">
        <v>14</v>
      </c>
      <c r="E7" t="s">
        <v>31</v>
      </c>
      <c r="F7" s="5">
        <v>0.13</v>
      </c>
      <c r="G7" t="s">
        <v>32</v>
      </c>
      <c r="H7" t="s">
        <v>76</v>
      </c>
      <c r="I7" s="5">
        <f t="shared" si="0"/>
        <v>0.13</v>
      </c>
    </row>
    <row r="8" spans="1:9" x14ac:dyDescent="0.25">
      <c r="A8" s="7" t="s">
        <v>33</v>
      </c>
      <c r="B8">
        <v>1</v>
      </c>
      <c r="C8" s="1" t="s">
        <v>34</v>
      </c>
      <c r="D8" t="s">
        <v>35</v>
      </c>
      <c r="E8" t="s">
        <v>36</v>
      </c>
      <c r="F8" s="5">
        <v>0.23</v>
      </c>
      <c r="G8" t="s">
        <v>37</v>
      </c>
      <c r="H8" t="s">
        <v>76</v>
      </c>
      <c r="I8" s="5">
        <f t="shared" si="0"/>
        <v>0.23</v>
      </c>
    </row>
    <row r="9" spans="1:9" x14ac:dyDescent="0.25">
      <c r="A9" s="7" t="s">
        <v>38</v>
      </c>
      <c r="B9">
        <v>1</v>
      </c>
      <c r="C9" s="1" t="s">
        <v>86</v>
      </c>
      <c r="D9" t="s">
        <v>39</v>
      </c>
      <c r="E9" t="s">
        <v>40</v>
      </c>
      <c r="F9" s="5">
        <v>0.03</v>
      </c>
      <c r="G9" t="s">
        <v>41</v>
      </c>
      <c r="H9" t="s">
        <v>76</v>
      </c>
      <c r="I9" s="5">
        <f t="shared" si="0"/>
        <v>0.03</v>
      </c>
    </row>
    <row r="10" spans="1:9" x14ac:dyDescent="0.25">
      <c r="A10" s="7" t="s">
        <v>42</v>
      </c>
      <c r="B10">
        <v>1</v>
      </c>
      <c r="C10" s="1" t="s">
        <v>43</v>
      </c>
      <c r="D10" t="s">
        <v>44</v>
      </c>
      <c r="E10" t="s">
        <v>45</v>
      </c>
      <c r="F10" s="5">
        <v>0.99</v>
      </c>
      <c r="G10" t="s">
        <v>46</v>
      </c>
      <c r="H10" t="s">
        <v>76</v>
      </c>
      <c r="I10" s="5">
        <f t="shared" si="0"/>
        <v>0.99</v>
      </c>
    </row>
    <row r="11" spans="1:9" x14ac:dyDescent="0.25">
      <c r="A11" s="7" t="s">
        <v>47</v>
      </c>
      <c r="B11">
        <v>6</v>
      </c>
      <c r="C11" s="1">
        <v>47</v>
      </c>
      <c r="D11" t="s">
        <v>48</v>
      </c>
      <c r="E11" t="s">
        <v>49</v>
      </c>
      <c r="F11" s="5">
        <v>0.25</v>
      </c>
      <c r="G11" t="s">
        <v>50</v>
      </c>
      <c r="H11" t="s">
        <v>76</v>
      </c>
      <c r="I11" s="5">
        <f t="shared" si="0"/>
        <v>1.5</v>
      </c>
    </row>
    <row r="12" spans="1:9" x14ac:dyDescent="0.25">
      <c r="A12" s="7" t="s">
        <v>51</v>
      </c>
      <c r="B12">
        <v>7</v>
      </c>
      <c r="C12" s="1" t="s">
        <v>52</v>
      </c>
      <c r="D12" t="s">
        <v>48</v>
      </c>
      <c r="E12" t="s">
        <v>53</v>
      </c>
      <c r="F12" s="5">
        <v>0.02</v>
      </c>
      <c r="G12" t="s">
        <v>54</v>
      </c>
      <c r="H12" t="s">
        <v>76</v>
      </c>
      <c r="I12" s="5">
        <f t="shared" si="0"/>
        <v>0.14000000000000001</v>
      </c>
    </row>
    <row r="13" spans="1:9" x14ac:dyDescent="0.25">
      <c r="A13" s="7" t="s">
        <v>55</v>
      </c>
      <c r="B13">
        <v>1</v>
      </c>
      <c r="C13" s="1" t="s">
        <v>56</v>
      </c>
      <c r="D13" t="s">
        <v>48</v>
      </c>
      <c r="E13" t="s">
        <v>53</v>
      </c>
      <c r="F13" s="5">
        <v>0.02</v>
      </c>
      <c r="G13" t="s">
        <v>57</v>
      </c>
      <c r="H13" t="s">
        <v>76</v>
      </c>
      <c r="I13" s="5">
        <f t="shared" si="0"/>
        <v>0.02</v>
      </c>
    </row>
    <row r="14" spans="1:9" x14ac:dyDescent="0.25">
      <c r="A14" s="7" t="s">
        <v>58</v>
      </c>
      <c r="B14">
        <v>1</v>
      </c>
      <c r="C14" s="1" t="s">
        <v>59</v>
      </c>
      <c r="D14" t="s">
        <v>48</v>
      </c>
      <c r="E14" t="s">
        <v>53</v>
      </c>
      <c r="F14" s="5">
        <v>0.02</v>
      </c>
      <c r="G14" t="s">
        <v>60</v>
      </c>
      <c r="H14" t="s">
        <v>76</v>
      </c>
      <c r="I14" s="5">
        <f t="shared" si="0"/>
        <v>0.02</v>
      </c>
    </row>
    <row r="15" spans="1:9" x14ac:dyDescent="0.25">
      <c r="A15" s="7" t="s">
        <v>61</v>
      </c>
      <c r="B15">
        <v>1</v>
      </c>
      <c r="C15" s="1" t="s">
        <v>62</v>
      </c>
      <c r="D15" t="s">
        <v>63</v>
      </c>
      <c r="E15" t="s">
        <v>64</v>
      </c>
      <c r="F15" s="5">
        <v>10.199999999999999</v>
      </c>
      <c r="G15" t="s">
        <v>65</v>
      </c>
      <c r="H15" s="6" t="s">
        <v>6</v>
      </c>
      <c r="I15" s="5">
        <f t="shared" si="0"/>
        <v>10.199999999999999</v>
      </c>
    </row>
    <row r="16" spans="1:9" x14ac:dyDescent="0.25">
      <c r="A16" s="7" t="s">
        <v>66</v>
      </c>
      <c r="B16">
        <v>1</v>
      </c>
      <c r="C16" s="1" t="s">
        <v>67</v>
      </c>
      <c r="D16" t="s">
        <v>68</v>
      </c>
      <c r="E16" t="s">
        <v>69</v>
      </c>
      <c r="F16" s="5">
        <v>0.94</v>
      </c>
      <c r="G16" t="s">
        <v>70</v>
      </c>
      <c r="H16" s="6" t="s">
        <v>6</v>
      </c>
      <c r="I16" s="5">
        <f t="shared" si="0"/>
        <v>0.94</v>
      </c>
    </row>
    <row r="17" spans="1:9" x14ac:dyDescent="0.25">
      <c r="A17" s="7" t="s">
        <v>71</v>
      </c>
      <c r="B17">
        <v>1</v>
      </c>
      <c r="C17" s="1" t="s">
        <v>72</v>
      </c>
      <c r="D17" t="s">
        <v>73</v>
      </c>
      <c r="E17" t="s">
        <v>74</v>
      </c>
      <c r="F17" s="5">
        <v>0.3</v>
      </c>
      <c r="G17" t="s">
        <v>75</v>
      </c>
      <c r="H17" s="6" t="s">
        <v>6</v>
      </c>
      <c r="I17" s="5">
        <f t="shared" si="0"/>
        <v>0.3</v>
      </c>
    </row>
    <row r="18" spans="1:9" x14ac:dyDescent="0.25">
      <c r="A18" s="7"/>
      <c r="B18">
        <v>1</v>
      </c>
      <c r="C18" s="1" t="s">
        <v>95</v>
      </c>
      <c r="D18" t="s">
        <v>92</v>
      </c>
      <c r="E18" t="s">
        <v>94</v>
      </c>
      <c r="F18" s="5">
        <v>0.25</v>
      </c>
      <c r="G18" t="s">
        <v>93</v>
      </c>
      <c r="H18" t="s">
        <v>76</v>
      </c>
      <c r="I18" s="5">
        <f>B18*F18</f>
        <v>0.25</v>
      </c>
    </row>
    <row r="19" spans="1:9" x14ac:dyDescent="0.25">
      <c r="A19" s="7"/>
    </row>
    <row r="20" spans="1:9" x14ac:dyDescent="0.25">
      <c r="G20" t="s">
        <v>79</v>
      </c>
      <c r="I20" s="5">
        <f>SUM(I2:I19)</f>
        <v>15.29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5"/>
  <sheetViews>
    <sheetView tabSelected="1" workbookViewId="0">
      <selection activeCell="F33" sqref="F33"/>
    </sheetView>
  </sheetViews>
  <sheetFormatPr baseColWidth="10" defaultRowHeight="15" x14ac:dyDescent="0.25"/>
  <cols>
    <col min="1" max="1" width="22.7109375" bestFit="1" customWidth="1"/>
    <col min="2" max="2" width="11.140625" style="10" customWidth="1"/>
    <col min="3" max="4" width="11.140625" hidden="1" customWidth="1"/>
    <col min="5" max="5" width="11.140625" style="5" customWidth="1"/>
    <col min="6" max="10" width="11.140625" customWidth="1"/>
    <col min="11" max="11" width="11.140625" style="2" customWidth="1"/>
    <col min="12" max="12" width="11.140625" style="5" customWidth="1"/>
    <col min="13" max="13" width="11.140625" customWidth="1"/>
    <col min="14" max="14" width="11.140625" style="5" customWidth="1"/>
    <col min="15" max="16" width="11.140625" customWidth="1"/>
    <col min="19" max="19" width="11.42578125" style="13"/>
  </cols>
  <sheetData>
    <row r="1" spans="1:19" x14ac:dyDescent="0.25">
      <c r="H1">
        <v>3</v>
      </c>
      <c r="I1">
        <v>5</v>
      </c>
      <c r="J1">
        <v>10</v>
      </c>
      <c r="P1" t="s">
        <v>167</v>
      </c>
    </row>
    <row r="2" spans="1:19" s="2" customFormat="1" x14ac:dyDescent="0.25">
      <c r="A2" s="2" t="s">
        <v>0</v>
      </c>
      <c r="B2" s="9" t="s">
        <v>2</v>
      </c>
      <c r="C2" s="2" t="s">
        <v>3</v>
      </c>
      <c r="D2" s="2" t="s">
        <v>4</v>
      </c>
      <c r="E2" s="4" t="s">
        <v>149</v>
      </c>
      <c r="F2" s="2" t="s">
        <v>77</v>
      </c>
      <c r="G2" s="2" t="s">
        <v>78</v>
      </c>
      <c r="H2" s="2" t="s">
        <v>145</v>
      </c>
      <c r="I2" s="2" t="s">
        <v>144</v>
      </c>
      <c r="J2" s="2" t="s">
        <v>143</v>
      </c>
      <c r="K2" s="2" t="s">
        <v>146</v>
      </c>
      <c r="L2" s="19" t="s">
        <v>147</v>
      </c>
      <c r="M2" s="2" t="s">
        <v>148</v>
      </c>
      <c r="N2" s="4" t="s">
        <v>147</v>
      </c>
      <c r="O2" s="15" t="s">
        <v>159</v>
      </c>
      <c r="P2" s="2" t="s">
        <v>148</v>
      </c>
      <c r="Q2" s="4" t="s">
        <v>147</v>
      </c>
      <c r="R2" s="15" t="s">
        <v>159</v>
      </c>
      <c r="S2" s="18" t="s">
        <v>161</v>
      </c>
    </row>
    <row r="3" spans="1:19" x14ac:dyDescent="0.25">
      <c r="A3" s="7" t="s">
        <v>150</v>
      </c>
      <c r="B3" s="11" t="s">
        <v>97</v>
      </c>
      <c r="C3" t="s">
        <v>9</v>
      </c>
      <c r="D3" t="s">
        <v>142</v>
      </c>
      <c r="E3" s="5">
        <v>0.02</v>
      </c>
      <c r="F3" s="14" t="s">
        <v>98</v>
      </c>
      <c r="G3" t="s">
        <v>76</v>
      </c>
      <c r="H3" s="13">
        <v>4</v>
      </c>
      <c r="K3" s="2">
        <f t="shared" ref="K3:K27" si="0">SUMPRODUCT($H$1:$J$1,H3:J3)</f>
        <v>12</v>
      </c>
      <c r="L3" s="20">
        <f t="shared" ref="L3:L26" si="1">K3*E3</f>
        <v>0.24</v>
      </c>
      <c r="M3">
        <v>10</v>
      </c>
      <c r="N3" s="5">
        <f>M3*E3</f>
        <v>0.2</v>
      </c>
      <c r="O3" s="16">
        <f>M3-K3</f>
        <v>-2</v>
      </c>
      <c r="P3" s="21">
        <v>50</v>
      </c>
      <c r="Q3" s="5">
        <f>P3*E3</f>
        <v>1</v>
      </c>
      <c r="R3" s="16">
        <f>M3+P3-K3</f>
        <v>48</v>
      </c>
      <c r="S3" s="13">
        <v>6</v>
      </c>
    </row>
    <row r="4" spans="1:19" x14ac:dyDescent="0.25">
      <c r="A4" s="7" t="s">
        <v>150</v>
      </c>
      <c r="B4" s="11" t="s">
        <v>30</v>
      </c>
      <c r="C4" t="s">
        <v>100</v>
      </c>
      <c r="D4" t="s">
        <v>31</v>
      </c>
      <c r="E4" s="5">
        <v>0.1</v>
      </c>
      <c r="F4" s="14" t="s">
        <v>101</v>
      </c>
      <c r="G4" t="s">
        <v>76</v>
      </c>
      <c r="H4" s="13">
        <v>2</v>
      </c>
      <c r="K4" s="2">
        <f t="shared" si="0"/>
        <v>6</v>
      </c>
      <c r="L4" s="20">
        <f t="shared" si="1"/>
        <v>0.60000000000000009</v>
      </c>
      <c r="M4">
        <v>5</v>
      </c>
      <c r="N4" s="5">
        <f t="shared" ref="N4:N26" si="2">M4*E4</f>
        <v>0.5</v>
      </c>
      <c r="O4" s="16">
        <f t="shared" ref="O4:O26" si="3">M4-K4</f>
        <v>-1</v>
      </c>
      <c r="P4" s="21">
        <v>10</v>
      </c>
      <c r="Q4" s="5">
        <f t="shared" ref="Q4:Q27" si="4">P4*E4</f>
        <v>1</v>
      </c>
      <c r="R4" s="16">
        <f t="shared" ref="R4:R26" si="5">M4+P4-K4</f>
        <v>9</v>
      </c>
      <c r="S4" s="13">
        <v>3</v>
      </c>
    </row>
    <row r="5" spans="1:19" x14ac:dyDescent="0.25">
      <c r="A5" s="7" t="s">
        <v>150</v>
      </c>
      <c r="B5" s="11" t="s">
        <v>30</v>
      </c>
      <c r="C5" t="s">
        <v>14</v>
      </c>
      <c r="D5" t="s">
        <v>31</v>
      </c>
      <c r="E5" s="5">
        <v>0.13</v>
      </c>
      <c r="F5" s="14" t="s">
        <v>32</v>
      </c>
      <c r="G5" t="s">
        <v>76</v>
      </c>
      <c r="I5" s="13">
        <v>2</v>
      </c>
      <c r="J5" s="13">
        <v>1</v>
      </c>
      <c r="K5" s="2">
        <f t="shared" si="0"/>
        <v>20</v>
      </c>
      <c r="L5" s="20">
        <f t="shared" si="1"/>
        <v>2.6</v>
      </c>
      <c r="M5">
        <v>20</v>
      </c>
      <c r="N5" s="5">
        <f t="shared" si="2"/>
        <v>2.6</v>
      </c>
      <c r="O5" s="16">
        <f t="shared" si="3"/>
        <v>0</v>
      </c>
      <c r="P5" s="21">
        <v>10</v>
      </c>
      <c r="Q5" s="5">
        <f t="shared" si="4"/>
        <v>1.3</v>
      </c>
      <c r="R5" s="16">
        <f t="shared" si="5"/>
        <v>10</v>
      </c>
      <c r="S5" s="13">
        <v>14</v>
      </c>
    </row>
    <row r="6" spans="1:19" x14ac:dyDescent="0.25">
      <c r="A6" s="7" t="s">
        <v>150</v>
      </c>
      <c r="B6" s="11" t="s">
        <v>22</v>
      </c>
      <c r="C6" t="s">
        <v>9</v>
      </c>
      <c r="D6" t="s">
        <v>23</v>
      </c>
      <c r="E6" s="5">
        <v>0.08</v>
      </c>
      <c r="F6" s="14" t="s">
        <v>166</v>
      </c>
      <c r="G6" t="s">
        <v>76</v>
      </c>
      <c r="H6" s="12">
        <v>1</v>
      </c>
      <c r="J6" s="13">
        <v>1</v>
      </c>
      <c r="K6" s="2">
        <f t="shared" si="0"/>
        <v>13</v>
      </c>
      <c r="L6" s="20">
        <f t="shared" si="1"/>
        <v>1.04</v>
      </c>
      <c r="M6">
        <v>20</v>
      </c>
      <c r="N6" s="5">
        <f t="shared" si="2"/>
        <v>1.6</v>
      </c>
      <c r="O6" s="16">
        <f t="shared" si="3"/>
        <v>7</v>
      </c>
      <c r="P6" s="21">
        <v>20</v>
      </c>
      <c r="Q6" s="5">
        <f t="shared" si="4"/>
        <v>1.6</v>
      </c>
      <c r="R6" s="16">
        <f t="shared" si="5"/>
        <v>27</v>
      </c>
      <c r="S6" s="13">
        <v>15</v>
      </c>
    </row>
    <row r="7" spans="1:19" x14ac:dyDescent="0.25">
      <c r="A7" s="7" t="s">
        <v>150</v>
      </c>
      <c r="B7" s="11" t="s">
        <v>26</v>
      </c>
      <c r="C7" t="s">
        <v>9</v>
      </c>
      <c r="D7" t="s">
        <v>27</v>
      </c>
      <c r="E7" s="5">
        <v>0.03</v>
      </c>
      <c r="F7" s="14" t="s">
        <v>28</v>
      </c>
      <c r="G7" t="s">
        <v>76</v>
      </c>
      <c r="J7" s="13">
        <v>2</v>
      </c>
      <c r="K7" s="2">
        <f t="shared" si="0"/>
        <v>20</v>
      </c>
      <c r="L7" s="20">
        <f t="shared" si="1"/>
        <v>0.6</v>
      </c>
      <c r="M7">
        <v>20</v>
      </c>
      <c r="N7" s="5">
        <f t="shared" si="2"/>
        <v>0.6</v>
      </c>
      <c r="O7" s="16">
        <f t="shared" si="3"/>
        <v>0</v>
      </c>
      <c r="P7" s="21">
        <v>20</v>
      </c>
      <c r="Q7" s="5">
        <f t="shared" si="4"/>
        <v>0.6</v>
      </c>
      <c r="R7" s="16">
        <f t="shared" si="5"/>
        <v>20</v>
      </c>
      <c r="S7" s="13">
        <v>12</v>
      </c>
    </row>
    <row r="8" spans="1:19" x14ac:dyDescent="0.25">
      <c r="A8" s="7" t="s">
        <v>150</v>
      </c>
      <c r="B8" s="11" t="s">
        <v>8</v>
      </c>
      <c r="C8" t="s">
        <v>9</v>
      </c>
      <c r="D8" t="s">
        <v>10</v>
      </c>
      <c r="E8" s="5">
        <v>0.02</v>
      </c>
      <c r="F8" s="14" t="s">
        <v>165</v>
      </c>
      <c r="G8" t="s">
        <v>76</v>
      </c>
      <c r="I8" s="13">
        <v>2</v>
      </c>
      <c r="J8" s="13">
        <v>4</v>
      </c>
      <c r="K8" s="2">
        <f t="shared" si="0"/>
        <v>50</v>
      </c>
      <c r="L8" s="20">
        <f t="shared" si="1"/>
        <v>1</v>
      </c>
      <c r="M8">
        <v>50</v>
      </c>
      <c r="N8" s="5">
        <f t="shared" si="2"/>
        <v>1</v>
      </c>
      <c r="O8" s="16">
        <f t="shared" si="3"/>
        <v>0</v>
      </c>
      <c r="P8" s="21">
        <v>50</v>
      </c>
      <c r="Q8" s="5">
        <f t="shared" si="4"/>
        <v>1</v>
      </c>
      <c r="R8" s="16">
        <f t="shared" si="5"/>
        <v>50</v>
      </c>
      <c r="S8" s="13">
        <v>36</v>
      </c>
    </row>
    <row r="9" spans="1:19" x14ac:dyDescent="0.25">
      <c r="A9" s="7" t="s">
        <v>150</v>
      </c>
      <c r="B9" s="11" t="s">
        <v>18</v>
      </c>
      <c r="C9" t="s">
        <v>9</v>
      </c>
      <c r="D9" t="s">
        <v>19</v>
      </c>
      <c r="E9" s="5">
        <v>0.02</v>
      </c>
      <c r="F9" s="14" t="s">
        <v>20</v>
      </c>
      <c r="G9" t="s">
        <v>76</v>
      </c>
      <c r="J9" s="13">
        <v>7</v>
      </c>
      <c r="K9" s="2">
        <f t="shared" si="0"/>
        <v>70</v>
      </c>
      <c r="L9" s="20">
        <f t="shared" si="1"/>
        <v>1.4000000000000001</v>
      </c>
      <c r="M9">
        <v>70</v>
      </c>
      <c r="N9" s="5">
        <f t="shared" si="2"/>
        <v>1.4000000000000001</v>
      </c>
      <c r="O9" s="16">
        <f t="shared" si="3"/>
        <v>0</v>
      </c>
      <c r="P9" s="21">
        <v>50</v>
      </c>
      <c r="Q9" s="5">
        <f t="shared" si="4"/>
        <v>1</v>
      </c>
      <c r="R9" s="16">
        <f t="shared" si="5"/>
        <v>50</v>
      </c>
      <c r="S9" s="13">
        <v>36</v>
      </c>
    </row>
    <row r="10" spans="1:19" x14ac:dyDescent="0.25">
      <c r="A10" s="7" t="s">
        <v>150</v>
      </c>
      <c r="B10" s="11" t="s">
        <v>13</v>
      </c>
      <c r="C10" t="s">
        <v>14</v>
      </c>
      <c r="D10" t="s">
        <v>15</v>
      </c>
      <c r="E10" s="5">
        <v>0.08</v>
      </c>
      <c r="F10" s="14" t="s">
        <v>16</v>
      </c>
      <c r="G10" t="s">
        <v>76</v>
      </c>
      <c r="J10" s="13">
        <v>3</v>
      </c>
      <c r="K10" s="2">
        <f t="shared" si="0"/>
        <v>30</v>
      </c>
      <c r="L10" s="20">
        <f t="shared" si="1"/>
        <v>2.4</v>
      </c>
      <c r="M10">
        <v>30</v>
      </c>
      <c r="N10" s="5">
        <f t="shared" si="2"/>
        <v>2.4</v>
      </c>
      <c r="O10" s="16">
        <f t="shared" si="3"/>
        <v>0</v>
      </c>
      <c r="P10" s="21">
        <v>20</v>
      </c>
      <c r="Q10" s="5">
        <f t="shared" si="4"/>
        <v>1.6</v>
      </c>
      <c r="R10" s="16">
        <f t="shared" si="5"/>
        <v>20</v>
      </c>
      <c r="S10" s="13">
        <v>18</v>
      </c>
    </row>
    <row r="11" spans="1:19" x14ac:dyDescent="0.25">
      <c r="A11" s="7" t="s">
        <v>134</v>
      </c>
      <c r="B11" s="11">
        <v>16</v>
      </c>
      <c r="C11">
        <v>16</v>
      </c>
      <c r="D11" t="s">
        <v>131</v>
      </c>
      <c r="E11" s="5">
        <v>0.84</v>
      </c>
      <c r="F11" s="14" t="s">
        <v>133</v>
      </c>
      <c r="G11" t="s">
        <v>76</v>
      </c>
      <c r="H11" s="13">
        <v>1</v>
      </c>
      <c r="K11" s="2">
        <f t="shared" si="0"/>
        <v>3</v>
      </c>
      <c r="L11" s="20">
        <f t="shared" si="1"/>
        <v>2.52</v>
      </c>
      <c r="M11">
        <v>5</v>
      </c>
      <c r="N11" s="5">
        <f t="shared" si="2"/>
        <v>4.2</v>
      </c>
      <c r="O11" s="16">
        <f t="shared" si="3"/>
        <v>2</v>
      </c>
      <c r="P11" s="21">
        <v>3</v>
      </c>
      <c r="Q11" s="5">
        <f t="shared" si="4"/>
        <v>2.52</v>
      </c>
      <c r="R11" s="16">
        <f t="shared" si="5"/>
        <v>5</v>
      </c>
      <c r="S11" s="13">
        <v>4</v>
      </c>
    </row>
    <row r="12" spans="1:19" x14ac:dyDescent="0.25">
      <c r="A12" s="7" t="s">
        <v>134</v>
      </c>
      <c r="B12" s="11">
        <v>20</v>
      </c>
      <c r="C12">
        <v>20</v>
      </c>
      <c r="D12" t="s">
        <v>131</v>
      </c>
      <c r="E12" s="5">
        <v>0.99</v>
      </c>
      <c r="F12" s="14" t="s">
        <v>136</v>
      </c>
      <c r="G12" t="s">
        <v>76</v>
      </c>
      <c r="H12" s="13">
        <v>1</v>
      </c>
      <c r="K12" s="2">
        <f t="shared" si="0"/>
        <v>3</v>
      </c>
      <c r="L12" s="20">
        <f t="shared" si="1"/>
        <v>2.9699999999999998</v>
      </c>
      <c r="M12">
        <v>5</v>
      </c>
      <c r="N12" s="5">
        <f t="shared" si="2"/>
        <v>4.95</v>
      </c>
      <c r="O12" s="16">
        <f t="shared" si="3"/>
        <v>2</v>
      </c>
      <c r="P12" s="21">
        <v>3</v>
      </c>
      <c r="Q12" s="5">
        <f t="shared" si="4"/>
        <v>2.9699999999999998</v>
      </c>
      <c r="R12" s="16">
        <f t="shared" si="5"/>
        <v>5</v>
      </c>
      <c r="S12" s="13">
        <v>4</v>
      </c>
    </row>
    <row r="13" spans="1:19" x14ac:dyDescent="0.25">
      <c r="A13" s="7" t="s">
        <v>42</v>
      </c>
      <c r="B13" s="11" t="s">
        <v>43</v>
      </c>
      <c r="C13" t="s">
        <v>44</v>
      </c>
      <c r="D13" t="s">
        <v>45</v>
      </c>
      <c r="E13" s="5">
        <v>0.99</v>
      </c>
      <c r="F13" s="14" t="s">
        <v>46</v>
      </c>
      <c r="G13" t="s">
        <v>76</v>
      </c>
      <c r="J13" s="12">
        <v>2</v>
      </c>
      <c r="K13" s="2">
        <f t="shared" si="0"/>
        <v>20</v>
      </c>
      <c r="L13" s="20">
        <f t="shared" si="1"/>
        <v>19.8</v>
      </c>
      <c r="M13">
        <v>10</v>
      </c>
      <c r="N13" s="5">
        <f t="shared" si="2"/>
        <v>9.9</v>
      </c>
      <c r="O13" s="16">
        <f t="shared" si="3"/>
        <v>-10</v>
      </c>
      <c r="P13" s="21">
        <v>15</v>
      </c>
      <c r="Q13" s="5">
        <f t="shared" si="4"/>
        <v>14.85</v>
      </c>
      <c r="R13" s="16">
        <f t="shared" si="5"/>
        <v>5</v>
      </c>
      <c r="S13" s="13">
        <v>2</v>
      </c>
    </row>
    <row r="14" spans="1:19" x14ac:dyDescent="0.25">
      <c r="A14" s="7" t="s">
        <v>102</v>
      </c>
      <c r="B14" s="7" t="s">
        <v>152</v>
      </c>
      <c r="C14" t="s">
        <v>104</v>
      </c>
      <c r="D14" t="s">
        <v>137</v>
      </c>
      <c r="E14" s="5">
        <v>0.5</v>
      </c>
      <c r="F14" s="14" t="s">
        <v>105</v>
      </c>
      <c r="G14" t="s">
        <v>76</v>
      </c>
      <c r="H14" s="13">
        <v>6</v>
      </c>
      <c r="K14" s="2">
        <f t="shared" si="0"/>
        <v>18</v>
      </c>
      <c r="L14" s="20">
        <f t="shared" si="1"/>
        <v>9</v>
      </c>
      <c r="M14">
        <v>15</v>
      </c>
      <c r="N14" s="5">
        <f t="shared" si="2"/>
        <v>7.5</v>
      </c>
      <c r="O14" s="16">
        <f t="shared" si="3"/>
        <v>-3</v>
      </c>
      <c r="P14" s="21">
        <v>10</v>
      </c>
      <c r="Q14" s="5">
        <f t="shared" si="4"/>
        <v>5</v>
      </c>
      <c r="R14" s="16">
        <f t="shared" si="5"/>
        <v>7</v>
      </c>
      <c r="S14" s="13">
        <v>11</v>
      </c>
    </row>
    <row r="15" spans="1:19" x14ac:dyDescent="0.25">
      <c r="A15" s="8" t="s">
        <v>85</v>
      </c>
      <c r="B15" s="11" t="s">
        <v>86</v>
      </c>
      <c r="C15" t="s">
        <v>39</v>
      </c>
      <c r="D15" t="s">
        <v>40</v>
      </c>
      <c r="E15" s="5">
        <v>0.03</v>
      </c>
      <c r="F15" s="14" t="s">
        <v>41</v>
      </c>
      <c r="G15" t="s">
        <v>76</v>
      </c>
      <c r="I15" s="13">
        <v>1</v>
      </c>
      <c r="J15" s="13">
        <v>1</v>
      </c>
      <c r="K15" s="2">
        <f t="shared" si="0"/>
        <v>15</v>
      </c>
      <c r="L15" s="20">
        <f t="shared" si="1"/>
        <v>0.44999999999999996</v>
      </c>
      <c r="M15">
        <v>15</v>
      </c>
      <c r="N15" s="5">
        <f t="shared" si="2"/>
        <v>0.44999999999999996</v>
      </c>
      <c r="O15" s="16">
        <f t="shared" si="3"/>
        <v>0</v>
      </c>
      <c r="P15" s="21">
        <v>10</v>
      </c>
      <c r="Q15" s="5">
        <f t="shared" si="4"/>
        <v>0.3</v>
      </c>
      <c r="R15" s="16">
        <f t="shared" si="5"/>
        <v>10</v>
      </c>
      <c r="S15" s="13">
        <v>10</v>
      </c>
    </row>
    <row r="16" spans="1:19" x14ac:dyDescent="0.25">
      <c r="A16" s="7" t="s">
        <v>106</v>
      </c>
      <c r="B16" s="11" t="s">
        <v>34</v>
      </c>
      <c r="C16" t="s">
        <v>35</v>
      </c>
      <c r="D16" t="s">
        <v>36</v>
      </c>
      <c r="E16" s="5">
        <v>0.03</v>
      </c>
      <c r="F16" s="14" t="s">
        <v>162</v>
      </c>
      <c r="G16" t="s">
        <v>76</v>
      </c>
      <c r="H16" s="13">
        <v>1</v>
      </c>
      <c r="I16" s="13">
        <v>4</v>
      </c>
      <c r="J16" s="13">
        <v>1</v>
      </c>
      <c r="K16" s="2">
        <f t="shared" si="0"/>
        <v>33</v>
      </c>
      <c r="L16" s="20">
        <f t="shared" si="1"/>
        <v>0.99</v>
      </c>
      <c r="M16">
        <v>30</v>
      </c>
      <c r="N16" s="5">
        <f t="shared" si="2"/>
        <v>0.89999999999999991</v>
      </c>
      <c r="O16" s="16">
        <f t="shared" si="3"/>
        <v>-3</v>
      </c>
      <c r="P16" s="21">
        <v>20</v>
      </c>
      <c r="Q16" s="5">
        <f t="shared" si="4"/>
        <v>0.6</v>
      </c>
      <c r="R16" s="16">
        <f t="shared" si="5"/>
        <v>17</v>
      </c>
      <c r="S16" s="13">
        <v>21</v>
      </c>
    </row>
    <row r="17" spans="1:19" x14ac:dyDescent="0.25">
      <c r="A17" s="7"/>
      <c r="B17" s="11" t="s">
        <v>157</v>
      </c>
      <c r="E17" s="5">
        <v>0.04</v>
      </c>
      <c r="F17" s="14" t="s">
        <v>158</v>
      </c>
      <c r="G17" t="s">
        <v>76</v>
      </c>
      <c r="H17" s="12">
        <v>1</v>
      </c>
      <c r="K17" s="2">
        <f t="shared" si="0"/>
        <v>3</v>
      </c>
      <c r="L17" s="20">
        <f t="shared" si="1"/>
        <v>0.12</v>
      </c>
      <c r="M17">
        <v>0</v>
      </c>
      <c r="N17" s="5">
        <f t="shared" si="2"/>
        <v>0</v>
      </c>
      <c r="O17" s="16">
        <f t="shared" si="3"/>
        <v>-3</v>
      </c>
      <c r="P17" s="21">
        <v>10</v>
      </c>
      <c r="Q17" s="5">
        <f t="shared" si="4"/>
        <v>0.4</v>
      </c>
      <c r="R17" s="16">
        <f t="shared" si="5"/>
        <v>7</v>
      </c>
      <c r="S17" s="13">
        <v>0</v>
      </c>
    </row>
    <row r="18" spans="1:19" x14ac:dyDescent="0.25">
      <c r="A18" s="7" t="s">
        <v>80</v>
      </c>
      <c r="B18" s="11">
        <v>47</v>
      </c>
      <c r="C18" t="s">
        <v>48</v>
      </c>
      <c r="D18" t="s">
        <v>49</v>
      </c>
      <c r="E18" s="5">
        <v>0.25</v>
      </c>
      <c r="F18" s="14" t="s">
        <v>50</v>
      </c>
      <c r="G18" t="s">
        <v>76</v>
      </c>
      <c r="J18" s="13">
        <v>6</v>
      </c>
      <c r="K18" s="2">
        <f t="shared" si="0"/>
        <v>60</v>
      </c>
      <c r="L18" s="20">
        <f t="shared" si="1"/>
        <v>15</v>
      </c>
      <c r="M18">
        <v>50</v>
      </c>
      <c r="N18" s="5">
        <f t="shared" si="2"/>
        <v>12.5</v>
      </c>
      <c r="O18" s="16">
        <f t="shared" si="3"/>
        <v>-10</v>
      </c>
      <c r="P18" s="21">
        <v>20</v>
      </c>
      <c r="Q18" s="5">
        <f t="shared" si="4"/>
        <v>5</v>
      </c>
      <c r="R18" s="16">
        <f t="shared" si="5"/>
        <v>10</v>
      </c>
      <c r="S18" s="13">
        <v>24</v>
      </c>
    </row>
    <row r="19" spans="1:19" x14ac:dyDescent="0.25">
      <c r="A19" s="7" t="s">
        <v>80</v>
      </c>
      <c r="B19" s="11">
        <v>330</v>
      </c>
      <c r="C19" t="s">
        <v>116</v>
      </c>
      <c r="D19" t="s">
        <v>139</v>
      </c>
      <c r="E19" s="5">
        <v>0.04</v>
      </c>
      <c r="F19" t="s">
        <v>117</v>
      </c>
      <c r="G19" t="s">
        <v>76</v>
      </c>
      <c r="H19" s="13">
        <v>3</v>
      </c>
      <c r="K19" s="2">
        <f t="shared" si="0"/>
        <v>9</v>
      </c>
      <c r="L19" s="20">
        <f t="shared" si="1"/>
        <v>0.36</v>
      </c>
      <c r="M19">
        <v>10</v>
      </c>
      <c r="N19" s="5">
        <f t="shared" si="2"/>
        <v>0.4</v>
      </c>
      <c r="O19" s="16">
        <f t="shared" si="3"/>
        <v>1</v>
      </c>
      <c r="P19">
        <v>0</v>
      </c>
      <c r="Q19" s="5">
        <f t="shared" si="4"/>
        <v>0</v>
      </c>
      <c r="R19" s="16">
        <f t="shared" si="5"/>
        <v>1</v>
      </c>
      <c r="S19" s="13">
        <v>7</v>
      </c>
    </row>
    <row r="20" spans="1:19" x14ac:dyDescent="0.25">
      <c r="A20" s="7" t="s">
        <v>80</v>
      </c>
      <c r="B20" s="11" t="s">
        <v>59</v>
      </c>
      <c r="C20" t="s">
        <v>48</v>
      </c>
      <c r="D20" t="s">
        <v>53</v>
      </c>
      <c r="E20" s="5">
        <v>0.02</v>
      </c>
      <c r="F20" s="14" t="s">
        <v>60</v>
      </c>
      <c r="G20" t="s">
        <v>76</v>
      </c>
      <c r="I20" s="12">
        <v>20</v>
      </c>
      <c r="J20" s="13">
        <v>1</v>
      </c>
      <c r="K20" s="2">
        <f t="shared" si="0"/>
        <v>110</v>
      </c>
      <c r="L20" s="20">
        <f t="shared" si="1"/>
        <v>2.2000000000000002</v>
      </c>
      <c r="M20">
        <v>50</v>
      </c>
      <c r="N20" s="5">
        <f t="shared" si="2"/>
        <v>1</v>
      </c>
      <c r="O20" s="16">
        <f t="shared" si="3"/>
        <v>-60</v>
      </c>
      <c r="P20" s="21">
        <v>100</v>
      </c>
      <c r="Q20" s="5">
        <f t="shared" si="4"/>
        <v>2</v>
      </c>
      <c r="R20" s="16">
        <f t="shared" si="5"/>
        <v>40</v>
      </c>
      <c r="S20" s="13">
        <v>24</v>
      </c>
    </row>
    <row r="21" spans="1:19" x14ac:dyDescent="0.25">
      <c r="A21" s="7" t="s">
        <v>80</v>
      </c>
      <c r="B21" s="11" t="s">
        <v>52</v>
      </c>
      <c r="C21" t="s">
        <v>48</v>
      </c>
      <c r="D21" t="s">
        <v>53</v>
      </c>
      <c r="E21" s="5">
        <v>0.02</v>
      </c>
      <c r="F21" t="s">
        <v>54</v>
      </c>
      <c r="G21" t="s">
        <v>76</v>
      </c>
      <c r="J21" s="12">
        <v>8</v>
      </c>
      <c r="K21" s="2">
        <f t="shared" si="0"/>
        <v>80</v>
      </c>
      <c r="L21" s="20">
        <f t="shared" si="1"/>
        <v>1.6</v>
      </c>
      <c r="M21">
        <v>100</v>
      </c>
      <c r="N21" s="5">
        <f t="shared" si="2"/>
        <v>2</v>
      </c>
      <c r="O21" s="16">
        <f t="shared" si="3"/>
        <v>20</v>
      </c>
      <c r="P21">
        <v>0</v>
      </c>
      <c r="Q21" s="5">
        <f t="shared" si="4"/>
        <v>0</v>
      </c>
      <c r="R21" s="16">
        <f t="shared" si="5"/>
        <v>20</v>
      </c>
      <c r="S21" s="13">
        <v>67</v>
      </c>
    </row>
    <row r="22" spans="1:19" x14ac:dyDescent="0.25">
      <c r="A22" s="7" t="s">
        <v>80</v>
      </c>
      <c r="B22" s="11" t="s">
        <v>112</v>
      </c>
      <c r="C22" t="s">
        <v>113</v>
      </c>
      <c r="D22" s="7" t="s">
        <v>138</v>
      </c>
      <c r="E22" s="5">
        <v>0.13</v>
      </c>
      <c r="F22" t="s">
        <v>114</v>
      </c>
      <c r="G22" t="s">
        <v>76</v>
      </c>
      <c r="H22" s="13">
        <v>3</v>
      </c>
      <c r="K22" s="2">
        <f t="shared" si="0"/>
        <v>9</v>
      </c>
      <c r="L22" s="20">
        <f t="shared" si="1"/>
        <v>1.17</v>
      </c>
      <c r="M22">
        <v>10</v>
      </c>
      <c r="N22" s="5">
        <f t="shared" si="2"/>
        <v>1.3</v>
      </c>
      <c r="O22" s="16">
        <f t="shared" si="3"/>
        <v>1</v>
      </c>
      <c r="P22">
        <v>0</v>
      </c>
      <c r="Q22" s="5">
        <f t="shared" si="4"/>
        <v>0</v>
      </c>
      <c r="R22" s="16">
        <f t="shared" si="5"/>
        <v>1</v>
      </c>
      <c r="S22" s="13">
        <v>7</v>
      </c>
    </row>
    <row r="23" spans="1:19" x14ac:dyDescent="0.25">
      <c r="A23" s="7" t="s">
        <v>80</v>
      </c>
      <c r="B23" s="11" t="s">
        <v>156</v>
      </c>
      <c r="D23" s="7"/>
      <c r="E23" s="5">
        <v>0.02</v>
      </c>
      <c r="F23" t="s">
        <v>160</v>
      </c>
      <c r="G23" t="s">
        <v>76</v>
      </c>
      <c r="H23" s="12">
        <v>1</v>
      </c>
      <c r="K23" s="2">
        <f t="shared" si="0"/>
        <v>3</v>
      </c>
      <c r="L23" s="20">
        <f t="shared" si="1"/>
        <v>0.06</v>
      </c>
      <c r="M23">
        <v>0</v>
      </c>
      <c r="N23" s="5">
        <f t="shared" si="2"/>
        <v>0</v>
      </c>
      <c r="O23" s="16">
        <f t="shared" si="3"/>
        <v>-3</v>
      </c>
      <c r="P23" s="21">
        <v>100</v>
      </c>
      <c r="Q23" s="5">
        <f t="shared" si="4"/>
        <v>2</v>
      </c>
      <c r="R23" s="16">
        <f t="shared" si="5"/>
        <v>97</v>
      </c>
      <c r="S23" s="13">
        <v>0</v>
      </c>
    </row>
    <row r="24" spans="1:19" x14ac:dyDescent="0.25">
      <c r="A24" s="7" t="s">
        <v>80</v>
      </c>
      <c r="B24" s="11" t="s">
        <v>56</v>
      </c>
      <c r="C24" t="s">
        <v>48</v>
      </c>
      <c r="D24" t="s">
        <v>53</v>
      </c>
      <c r="E24" s="5">
        <v>0.02</v>
      </c>
      <c r="F24" t="s">
        <v>57</v>
      </c>
      <c r="G24" t="s">
        <v>76</v>
      </c>
      <c r="J24" s="13">
        <v>1</v>
      </c>
      <c r="K24" s="2">
        <f t="shared" si="0"/>
        <v>10</v>
      </c>
      <c r="L24" s="20">
        <f t="shared" si="1"/>
        <v>0.2</v>
      </c>
      <c r="M24">
        <v>10</v>
      </c>
      <c r="N24" s="5">
        <f t="shared" si="2"/>
        <v>0.2</v>
      </c>
      <c r="O24" s="16">
        <f t="shared" si="3"/>
        <v>0</v>
      </c>
      <c r="P24">
        <v>0</v>
      </c>
      <c r="Q24" s="5">
        <f t="shared" si="4"/>
        <v>0</v>
      </c>
      <c r="R24" s="16">
        <f t="shared" si="5"/>
        <v>0</v>
      </c>
      <c r="S24" s="13">
        <v>6</v>
      </c>
    </row>
    <row r="25" spans="1:19" x14ac:dyDescent="0.25">
      <c r="A25" s="7" t="s">
        <v>135</v>
      </c>
      <c r="B25" s="11">
        <v>6</v>
      </c>
      <c r="C25" t="s">
        <v>130</v>
      </c>
      <c r="D25" t="s">
        <v>131</v>
      </c>
      <c r="E25" s="5">
        <v>0.31</v>
      </c>
      <c r="F25" t="s">
        <v>132</v>
      </c>
      <c r="G25" t="s">
        <v>76</v>
      </c>
      <c r="H25" s="13">
        <v>2</v>
      </c>
      <c r="K25" s="2">
        <f t="shared" si="0"/>
        <v>6</v>
      </c>
      <c r="L25" s="20">
        <f t="shared" si="1"/>
        <v>1.8599999999999999</v>
      </c>
      <c r="M25">
        <v>10</v>
      </c>
      <c r="N25" s="5">
        <f t="shared" si="2"/>
        <v>3.1</v>
      </c>
      <c r="O25" s="16">
        <f t="shared" si="3"/>
        <v>4</v>
      </c>
      <c r="P25">
        <v>0</v>
      </c>
      <c r="Q25" s="5">
        <f t="shared" si="4"/>
        <v>0</v>
      </c>
      <c r="R25" s="16">
        <f t="shared" si="5"/>
        <v>4</v>
      </c>
      <c r="S25" s="13">
        <v>8</v>
      </c>
    </row>
    <row r="26" spans="1:19" x14ac:dyDescent="0.25">
      <c r="A26" s="7"/>
      <c r="B26" s="11" t="s">
        <v>151</v>
      </c>
      <c r="C26" t="s">
        <v>92</v>
      </c>
      <c r="D26" t="s">
        <v>94</v>
      </c>
      <c r="E26" s="5">
        <v>0.15</v>
      </c>
      <c r="F26" s="14" t="s">
        <v>93</v>
      </c>
      <c r="G26" t="s">
        <v>76</v>
      </c>
      <c r="H26" s="13">
        <v>1</v>
      </c>
      <c r="I26" s="13">
        <v>4</v>
      </c>
      <c r="J26" s="13">
        <v>1</v>
      </c>
      <c r="K26" s="2">
        <f t="shared" si="0"/>
        <v>33</v>
      </c>
      <c r="L26" s="20">
        <f t="shared" si="1"/>
        <v>4.95</v>
      </c>
      <c r="M26">
        <v>30</v>
      </c>
      <c r="N26" s="5">
        <f t="shared" si="2"/>
        <v>4.5</v>
      </c>
      <c r="O26" s="16">
        <f t="shared" si="3"/>
        <v>-3</v>
      </c>
      <c r="P26" s="21">
        <v>20</v>
      </c>
      <c r="Q26" s="5">
        <f t="shared" si="4"/>
        <v>3</v>
      </c>
      <c r="R26" s="16">
        <f t="shared" si="5"/>
        <v>17</v>
      </c>
      <c r="S26" s="13">
        <v>22</v>
      </c>
    </row>
    <row r="27" spans="1:19" x14ac:dyDescent="0.25">
      <c r="A27" s="7"/>
      <c r="B27" s="11" t="s">
        <v>163</v>
      </c>
      <c r="E27" s="5">
        <v>0.63</v>
      </c>
      <c r="F27" s="14" t="s">
        <v>164</v>
      </c>
      <c r="G27" t="s">
        <v>76</v>
      </c>
      <c r="H27" s="13">
        <v>1</v>
      </c>
      <c r="I27" s="13"/>
      <c r="J27" s="13"/>
      <c r="K27" s="2">
        <f t="shared" si="0"/>
        <v>3</v>
      </c>
      <c r="L27" s="20">
        <f t="shared" ref="L27" si="6">K27*E27</f>
        <v>1.8900000000000001</v>
      </c>
      <c r="M27">
        <v>0</v>
      </c>
      <c r="N27" s="5">
        <f t="shared" ref="N27" si="7">M27*E27</f>
        <v>0</v>
      </c>
      <c r="O27" s="16">
        <f t="shared" ref="O27" si="8">M27-K27</f>
        <v>-3</v>
      </c>
      <c r="P27" s="21">
        <v>5</v>
      </c>
      <c r="Q27" s="5">
        <f t="shared" si="4"/>
        <v>3.15</v>
      </c>
      <c r="R27" s="16">
        <f t="shared" ref="R27" si="9">M27+P27-K27</f>
        <v>2</v>
      </c>
      <c r="S27" s="13">
        <v>0</v>
      </c>
    </row>
    <row r="28" spans="1:19" x14ac:dyDescent="0.25">
      <c r="O28" s="17"/>
    </row>
    <row r="29" spans="1:19" x14ac:dyDescent="0.25">
      <c r="L29" s="5">
        <f>SUM(L3:L28)</f>
        <v>75.02000000000001</v>
      </c>
      <c r="N29" s="5">
        <f>SUM(N3:N28)</f>
        <v>63.2</v>
      </c>
      <c r="O29" s="5"/>
      <c r="P29" s="5"/>
      <c r="Q29" s="5">
        <f>SUM(Q3:Q28)</f>
        <v>50.889999999999993</v>
      </c>
    </row>
    <row r="30" spans="1:19" x14ac:dyDescent="0.25">
      <c r="O30" s="5"/>
      <c r="P30" s="5"/>
      <c r="Q30" s="5"/>
    </row>
    <row r="31" spans="1:19" x14ac:dyDescent="0.25">
      <c r="B31" t="s">
        <v>153</v>
      </c>
      <c r="N31" s="5">
        <v>8.3000000000000007</v>
      </c>
      <c r="O31" s="5"/>
      <c r="P31" s="5"/>
      <c r="Q31" s="5"/>
    </row>
    <row r="32" spans="1:19" x14ac:dyDescent="0.25">
      <c r="B32" s="10" t="s">
        <v>154</v>
      </c>
      <c r="N32" s="5">
        <v>5</v>
      </c>
      <c r="O32" s="5"/>
      <c r="P32" s="5"/>
      <c r="Q32" s="5"/>
    </row>
    <row r="33" spans="2:17" x14ac:dyDescent="0.25">
      <c r="B33" s="10" t="s">
        <v>155</v>
      </c>
      <c r="N33" s="5">
        <v>2.4</v>
      </c>
      <c r="O33" s="5"/>
      <c r="P33" s="5"/>
      <c r="Q33" s="5"/>
    </row>
    <row r="34" spans="2:17" x14ac:dyDescent="0.25">
      <c r="O34" s="5"/>
      <c r="P34" s="5"/>
      <c r="Q34" s="5"/>
    </row>
    <row r="35" spans="2:17" x14ac:dyDescent="0.25">
      <c r="N35" s="5">
        <f>SUM(N29:N33)</f>
        <v>78.900000000000006</v>
      </c>
      <c r="O35" s="5"/>
      <c r="P35" s="5"/>
      <c r="Q35" s="5"/>
    </row>
  </sheetData>
  <autoFilter ref="A2:L35" xr:uid="{00000000-0009-0000-0000-000003000000}">
    <sortState xmlns:xlrd2="http://schemas.microsoft.com/office/spreadsheetml/2017/richdata2" ref="A3:L29">
      <sortCondition ref="A2:A35"/>
    </sortState>
  </autoFilter>
  <hyperlinks>
    <hyperlink ref="F26" r:id="rId1" xr:uid="{CC029F12-BD7D-407F-B3AD-3DEAAFC57936}"/>
    <hyperlink ref="F13" r:id="rId2" xr:uid="{29E24C1D-81EC-4EF9-9D22-931254CEE2C5}"/>
    <hyperlink ref="F20" r:id="rId3" xr:uid="{0DDCE623-4D21-4A87-A3B2-EA4B1F64C492}"/>
    <hyperlink ref="F18" r:id="rId4" xr:uid="{C1626055-9AA4-4BF8-9163-60B24FA8D874}"/>
    <hyperlink ref="F17" r:id="rId5" xr:uid="{79C2386A-0A5E-430E-95B3-F6D2E86C7A50}"/>
    <hyperlink ref="F16" r:id="rId6" xr:uid="{132FF98C-1812-47D8-AFA8-79F0D377BAF8}"/>
    <hyperlink ref="F15" r:id="rId7" xr:uid="{9C538940-FB70-4CBD-ACC1-6E386C90856D}"/>
    <hyperlink ref="F14" r:id="rId8" xr:uid="{0A0895E2-E1C6-4B15-990E-5E7F81AFD7EB}"/>
    <hyperlink ref="F12" r:id="rId9" xr:uid="{6C92C785-A0DE-4339-9501-1F8EBDD643BD}"/>
    <hyperlink ref="F11" r:id="rId10" xr:uid="{0789C7F1-7644-4275-90E5-06E27AC11390}"/>
    <hyperlink ref="F10" r:id="rId11" xr:uid="{5142EEB2-84DC-45D1-A1F6-F3E2F975C682}"/>
    <hyperlink ref="F9" r:id="rId12" xr:uid="{29F07CEF-A724-48E0-8FCE-C5FDEABD59BA}"/>
    <hyperlink ref="F8" r:id="rId13" xr:uid="{801A424E-EAD0-45C4-A310-C2843552D7AC}"/>
    <hyperlink ref="F7" r:id="rId14" xr:uid="{B604E0F6-A9C8-46CB-B101-D67B89B718BF}"/>
    <hyperlink ref="F6" r:id="rId15" xr:uid="{48917BC8-8061-4B5F-90ED-6879A5A26318}"/>
    <hyperlink ref="F5" r:id="rId16" xr:uid="{CCAD9F3D-7811-4E4F-974B-C876CEB372B7}"/>
    <hyperlink ref="F4" r:id="rId17" xr:uid="{6A18AAB6-1254-4345-8264-4A755428DF1E}"/>
    <hyperlink ref="F3" r:id="rId18" xr:uid="{285408DD-4A88-4EBC-9D43-12CF7E92AEBE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"/>
  <sheetViews>
    <sheetView workbookViewId="0">
      <selection activeCell="B14" sqref="B14"/>
    </sheetView>
  </sheetViews>
  <sheetFormatPr baseColWidth="10" defaultRowHeight="15" x14ac:dyDescent="0.25"/>
  <cols>
    <col min="1" max="1" width="22.7109375" bestFit="1" customWidth="1"/>
    <col min="2" max="2" width="9.140625" bestFit="1" customWidth="1"/>
    <col min="3" max="3" width="20.7109375" style="1" customWidth="1"/>
    <col min="4" max="4" width="50.42578125" customWidth="1"/>
    <col min="5" max="5" width="15" customWidth="1"/>
    <col min="6" max="6" width="11.42578125" style="5"/>
    <col min="7" max="7" width="28.140625" customWidth="1"/>
    <col min="8" max="8" width="10.5703125" customWidth="1"/>
    <col min="9" max="9" width="11.42578125" style="5"/>
  </cols>
  <sheetData>
    <row r="1" spans="1:10" s="2" customFormat="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2" t="s">
        <v>77</v>
      </c>
      <c r="H1" s="2" t="s">
        <v>78</v>
      </c>
      <c r="I1" s="4" t="s">
        <v>79</v>
      </c>
      <c r="J1" s="2" t="s">
        <v>129</v>
      </c>
    </row>
    <row r="2" spans="1:10" x14ac:dyDescent="0.25">
      <c r="A2" s="7"/>
    </row>
    <row r="3" spans="1:10" x14ac:dyDescent="0.25">
      <c r="A3" s="7"/>
    </row>
    <row r="4" spans="1:10" x14ac:dyDescent="0.25">
      <c r="A4" s="7"/>
    </row>
    <row r="5" spans="1:10" x14ac:dyDescent="0.25">
      <c r="A5" s="7"/>
    </row>
    <row r="6" spans="1:10" x14ac:dyDescent="0.25">
      <c r="A6" s="7"/>
    </row>
    <row r="7" spans="1:10" x14ac:dyDescent="0.25">
      <c r="A7" s="7"/>
    </row>
    <row r="8" spans="1:10" x14ac:dyDescent="0.25">
      <c r="A8" s="7"/>
    </row>
    <row r="9" spans="1:10" x14ac:dyDescent="0.25">
      <c r="A9" s="7"/>
    </row>
    <row r="10" spans="1:10" x14ac:dyDescent="0.25">
      <c r="A10" s="7"/>
    </row>
    <row r="11" spans="1:10" x14ac:dyDescent="0.25">
      <c r="A11" s="7"/>
    </row>
    <row r="12" spans="1:10" x14ac:dyDescent="0.25">
      <c r="A12" s="7" t="s">
        <v>143</v>
      </c>
      <c r="B12">
        <f>2*B13</f>
        <v>8</v>
      </c>
      <c r="F12" s="5">
        <v>3.85</v>
      </c>
      <c r="I12" s="5">
        <f>B12*F12</f>
        <v>30.8</v>
      </c>
    </row>
    <row r="13" spans="1:10" x14ac:dyDescent="0.25">
      <c r="A13" s="7" t="s">
        <v>144</v>
      </c>
      <c r="B13">
        <v>4</v>
      </c>
      <c r="F13" s="5">
        <v>2.41</v>
      </c>
      <c r="I13" s="5">
        <f>B13*F13</f>
        <v>9.64</v>
      </c>
    </row>
    <row r="14" spans="1:10" x14ac:dyDescent="0.25">
      <c r="A14" s="7" t="s">
        <v>145</v>
      </c>
      <c r="B14">
        <v>2</v>
      </c>
      <c r="F14" s="5">
        <v>7.97</v>
      </c>
      <c r="I14" s="5">
        <f>B14*F14</f>
        <v>15.94</v>
      </c>
    </row>
    <row r="15" spans="1:10" x14ac:dyDescent="0.25">
      <c r="A15" s="7"/>
      <c r="I15" s="5">
        <v>16</v>
      </c>
    </row>
    <row r="16" spans="1:10" x14ac:dyDescent="0.25">
      <c r="A16" s="7"/>
    </row>
    <row r="17" spans="1:9" x14ac:dyDescent="0.25">
      <c r="A17" s="7"/>
    </row>
    <row r="18" spans="1:9" x14ac:dyDescent="0.25">
      <c r="A18" s="7"/>
    </row>
    <row r="19" spans="1:9" x14ac:dyDescent="0.25">
      <c r="G19" t="s">
        <v>79</v>
      </c>
      <c r="I19" s="5">
        <f>SUM(I2:I18)</f>
        <v>72.38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REM-C</vt:lpstr>
      <vt:lpstr>REM-MH</vt:lpstr>
      <vt:lpstr>REM-MM</vt:lpstr>
      <vt:lpstr>Reichelt</vt:lpstr>
      <vt:lpstr>Allg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</dc:creator>
  <cp:lastModifiedBy>Rainer</cp:lastModifiedBy>
  <dcterms:created xsi:type="dcterms:W3CDTF">2020-06-14T10:54:23Z</dcterms:created>
  <dcterms:modified xsi:type="dcterms:W3CDTF">2020-08-09T09:40:05Z</dcterms:modified>
</cp:coreProperties>
</file>