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 Programacao\Excel\excel-funcoes-material-inicial\"/>
    </mc:Choice>
  </mc:AlternateContent>
  <xr:revisionPtr revIDLastSave="0" documentId="13_ncr:1_{16C2617A-44B0-4566-ABD8-BB0CE6B24C47}" xr6:coauthVersionLast="47" xr6:coauthVersionMax="47" xr10:uidLastSave="{00000000-0000-0000-0000-000000000000}"/>
  <bookViews>
    <workbookView xWindow="810" yWindow="-120" windowWidth="28110" windowHeight="16440" xr2:uid="{B673A230-CF2B-4926-840F-06DAC6DEF54A}"/>
  </bookViews>
  <sheets>
    <sheet name="Dashboard" sheetId="7" r:id="rId1"/>
    <sheet name="Indicadores base" sheetId="8" r:id="rId2"/>
    <sheet name="Tabelas Dinamicas" sheetId="5" r:id="rId3"/>
    <sheet name="Controle de Entregas" sheetId="3" r:id="rId4"/>
  </sheets>
  <definedNames>
    <definedName name="LinhaC">'Controle de Entregas'!$C:$C</definedName>
    <definedName name="NativeTimeline_Data_Contrato">#N/A</definedName>
    <definedName name="NativeTimeline_Data_Contrato1">#N/A</definedName>
    <definedName name="OrigemDinamica">'Controle de Entregas'!$A$1:$M$31</definedName>
    <definedName name="PesoOrigem">'Controle de Entregas'!$F:$F</definedName>
    <definedName name="SegmentaçãodeDados_Cliente">#N/A</definedName>
    <definedName name="situacaoChegada">'Controle de Entregas'!$M:$M</definedName>
    <definedName name="SituacaoPartidas">'Controle de Entregas'!$J:$J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BB16" i="7"/>
  <c r="BB10" i="7"/>
  <c r="AJ16" i="7"/>
  <c r="AJ10" i="7"/>
  <c r="R16" i="7"/>
  <c r="R10" i="7"/>
  <c r="BB4" i="7"/>
  <c r="AS10" i="7"/>
  <c r="AS4" i="7"/>
  <c r="AJ4" i="7"/>
  <c r="AA4" i="7"/>
  <c r="AA10" i="7"/>
  <c r="R4" i="7"/>
  <c r="I10" i="7"/>
  <c r="I4" i="7"/>
  <c r="AS16" i="7" l="1"/>
  <c r="AL2" i="7" s="1"/>
  <c r="AA16" i="7"/>
  <c r="I16" i="7"/>
</calcChain>
</file>

<file path=xl/sharedStrings.xml><?xml version="1.0" encoding="utf-8"?>
<sst xmlns="http://schemas.openxmlformats.org/spreadsheetml/2006/main" count="296" uniqueCount="56">
  <si>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</si>
  <si>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</si>
  <si>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</si>
  <si>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</si>
  <si>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</si>
  <si>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</si>
  <si>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</si>
  <si>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</si>
  <si>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</si>
  <si>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</si>
  <si>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</si>
  <si>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</si>
  <si>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</si>
  <si>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</si>
  <si>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</si>
  <si>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</si>
  <si>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</si>
  <si>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</si>
  <si>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</si>
  <si>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</si>
  <si>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</si>
  <si>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</si>
  <si>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</si>
  <si>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</si>
  <si>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</si>
  <si>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</si>
  <si>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</si>
  <si>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</si>
  <si>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</si>
  <si>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</si>
  <si>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</si>
  <si>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</si>
  <si>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</si>
  <si>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</si>
  <si>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</si>
  <si>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</si>
  <si>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</si>
  <si>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</si>
  <si>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</si>
  <si>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</si>
  <si>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</si>
  <si>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</si>
  <si>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</si>
  <si>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</si>
  <si>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</si>
  <si>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</si>
  <si>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N° Viagens no Período</t>
  </si>
  <si>
    <t>Média Peso Transportado</t>
  </si>
  <si>
    <t>Valor total de contratos</t>
  </si>
  <si>
    <t>Viagens em aberto</t>
  </si>
  <si>
    <t>Partidas com atraso</t>
  </si>
  <si>
    <t>Logística de entregas por período</t>
  </si>
  <si>
    <t>Painel de Logística</t>
  </si>
  <si>
    <t>Painel de Veículos</t>
  </si>
  <si>
    <t>Painel de Cargas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</si>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</sst>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/>
    </xf>
    <xf numFmtId="164" fontId="4" fillId="2" borderId="13" xfId="1" applyFont="1" applyFill="1" applyBorder="1" applyAlignment="1">
      <alignment horizontal="center" vertical="center"/>
    </xf>
    <xf numFmtId="164" fontId="4" fillId="2" borderId="14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0" xfId="0" applyAlignment="1">
      <alignment textRotation="90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0" fillId="0" borderId="0" xfId="0" applyFill="1"/>
    <xf numFmtId="0" fontId="5" fillId="5" borderId="13" xfId="0" applyFont="1" applyFill="1" applyBorder="1" applyAlignment="1">
      <alignment horizontal="center" vertical="center" textRotation="90"/>
    </xf>
    <xf numFmtId="0" fontId="5" fillId="5" borderId="14" xfId="0" applyFont="1" applyFill="1" applyBorder="1" applyAlignment="1">
      <alignment horizontal="center" vertical="center" textRotation="90"/>
    </xf>
    <xf numFmtId="0" fontId="5" fillId="4" borderId="12" xfId="0" applyFont="1" applyFill="1" applyBorder="1" applyAlignment="1">
      <alignment horizontal="center" vertical="center" textRotation="90"/>
    </xf>
    <xf numFmtId="0" fontId="5" fillId="4" borderId="13" xfId="0" applyFont="1" applyFill="1" applyBorder="1" applyAlignment="1">
      <alignment horizontal="center" vertical="center" textRotation="90"/>
    </xf>
    <xf numFmtId="0" fontId="5" fillId="4" borderId="14" xfId="0" applyFont="1" applyFill="1" applyBorder="1" applyAlignment="1">
      <alignment horizontal="center" vertical="center" textRotation="90"/>
    </xf>
    <xf numFmtId="0" fontId="5" fillId="3" borderId="12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textRotation="90"/>
    </xf>
    <xf numFmtId="0" fontId="5" fillId="5" borderId="4" xfId="0" applyFont="1" applyFill="1" applyBorder="1" applyAlignment="1">
      <alignment horizontal="center" vertical="center" textRotation="90"/>
    </xf>
    <xf numFmtId="0" fontId="2" fillId="5" borderId="1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numFmt numFmtId="34" formatCode="_-&quot;R$&quot;* #,##0.00_-;\-&quot;R$&quot;* #,##0.00_-;_-&quot;R$&quot;* &quot;-&quot;??_-;_-@_-"/>
    </dxf>
    <dxf>
      <numFmt numFmtId="16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Dinamicas!Tabela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B-4EAC-8C8D-813595AAF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B-4EAC-8C8D-813595AAF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AB-4EAC-8C8D-813595AAF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AB-4EAC-8C8D-813595AAF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AB-4EAC-8C8D-813595AAFC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Dinamicas!Tabela dinâmica5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2-4AF0-8039-9553E2EDED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74304927"/>
        <c:axId val="774309087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2-4AF0-8039-9553E2EDED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4315743"/>
        <c:axId val="774311167"/>
      </c:lineChart>
      <c:catAx>
        <c:axId val="77430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09087"/>
        <c:crosses val="autoZero"/>
        <c:auto val="1"/>
        <c:lblAlgn val="ctr"/>
        <c:lblOffset val="100"/>
        <c:noMultiLvlLbl val="0"/>
      </c:catAx>
      <c:valAx>
        <c:axId val="7743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04927"/>
        <c:crosses val="autoZero"/>
        <c:crossBetween val="between"/>
      </c:valAx>
      <c:valAx>
        <c:axId val="7743111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15743"/>
        <c:crosses val="max"/>
        <c:crossBetween val="between"/>
      </c:valAx>
      <c:catAx>
        <c:axId val="774315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4311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Dinamicas!Tabela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2-4A77-95E3-2F230E67C0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2-4A77-95E3-2F230E67C0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D2-4A77-95E3-2F230E67C0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D2-4A77-95E3-2F230E67C0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D2-4A77-95E3-2F230E67C0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Dinamicas!Tabela dinâmica5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F-491A-A3B2-93124D7C8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74304927"/>
        <c:axId val="774309087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F-491A-A3B2-93124D7C8A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4315743"/>
        <c:axId val="774311167"/>
      </c:lineChart>
      <c:catAx>
        <c:axId val="77430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09087"/>
        <c:crosses val="autoZero"/>
        <c:auto val="1"/>
        <c:lblAlgn val="ctr"/>
        <c:lblOffset val="100"/>
        <c:noMultiLvlLbl val="0"/>
      </c:catAx>
      <c:valAx>
        <c:axId val="7743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04927"/>
        <c:crosses val="autoZero"/>
        <c:crossBetween val="between"/>
      </c:valAx>
      <c:valAx>
        <c:axId val="7743111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15743"/>
        <c:crosses val="max"/>
        <c:crossBetween val="between"/>
      </c:valAx>
      <c:catAx>
        <c:axId val="774315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4311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Dinamicas!Tabela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9-42C5-BE76-8FA271D75D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9-42C5-BE76-8FA271D75D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79-42C5-BE76-8FA271D75D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79-42C5-BE76-8FA271D75D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79-42C5-BE76-8FA271D75D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Dinamicas!Tabela dinâmica5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9-4927-9557-1CA4D3BBF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74304927"/>
        <c:axId val="774309087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9-4927-9557-1CA4D3BBF3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4315743"/>
        <c:axId val="774311167"/>
      </c:lineChart>
      <c:catAx>
        <c:axId val="77430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09087"/>
        <c:crosses val="autoZero"/>
        <c:auto val="1"/>
        <c:lblAlgn val="ctr"/>
        <c:lblOffset val="100"/>
        <c:noMultiLvlLbl val="0"/>
      </c:catAx>
      <c:valAx>
        <c:axId val="7743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04927"/>
        <c:crosses val="autoZero"/>
        <c:crossBetween val="between"/>
      </c:valAx>
      <c:valAx>
        <c:axId val="7743111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15743"/>
        <c:crosses val="max"/>
        <c:crossBetween val="between"/>
      </c:valAx>
      <c:catAx>
        <c:axId val="774315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4311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38100</xdr:rowOff>
    </xdr:from>
    <xdr:to>
      <xdr:col>16</xdr:col>
      <xdr:colOff>552450</xdr:colOff>
      <xdr:row>19</xdr:row>
      <xdr:rowOff>133350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575D2A4D-0909-43C5-85B7-9318B91DE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</xdr:row>
      <xdr:rowOff>38100</xdr:rowOff>
    </xdr:from>
    <xdr:to>
      <xdr:col>7</xdr:col>
      <xdr:colOff>552450</xdr:colOff>
      <xdr:row>19</xdr:row>
      <xdr:rowOff>142875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EE1942CD-1F3D-476C-8203-F6027151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19</xdr:row>
      <xdr:rowOff>190500</xdr:rowOff>
    </xdr:from>
    <xdr:to>
      <xdr:col>53</xdr:col>
      <xdr:colOff>781050</xdr:colOff>
      <xdr:row>24</xdr:row>
      <xdr:rowOff>152400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9074772F-0340-4CAF-9DC4-E461A141D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48150"/>
              <a:ext cx="131826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27</xdr:col>
      <xdr:colOff>57150</xdr:colOff>
      <xdr:row>2</xdr:row>
      <xdr:rowOff>38100</xdr:rowOff>
    </xdr:from>
    <xdr:to>
      <xdr:col>34</xdr:col>
      <xdr:colOff>552450</xdr:colOff>
      <xdr:row>19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191AFE-1F0F-4392-B27E-FF66128A2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2</xdr:row>
      <xdr:rowOff>38100</xdr:rowOff>
    </xdr:from>
    <xdr:to>
      <xdr:col>25</xdr:col>
      <xdr:colOff>552450</xdr:colOff>
      <xdr:row>19</xdr:row>
      <xdr:rowOff>142875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7271079B-B85B-4EB3-9551-08E96E99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57150</xdr:colOff>
      <xdr:row>2</xdr:row>
      <xdr:rowOff>38100</xdr:rowOff>
    </xdr:from>
    <xdr:to>
      <xdr:col>52</xdr:col>
      <xdr:colOff>552450</xdr:colOff>
      <xdr:row>19</xdr:row>
      <xdr:rowOff>133350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8FA2CE5F-8D5D-4A32-9942-F0F7CC889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19050</xdr:colOff>
      <xdr:row>2</xdr:row>
      <xdr:rowOff>38100</xdr:rowOff>
    </xdr:from>
    <xdr:to>
      <xdr:col>43</xdr:col>
      <xdr:colOff>552450</xdr:colOff>
      <xdr:row>19</xdr:row>
      <xdr:rowOff>142875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068E14DA-4B7C-49FD-8E66-DDF41F725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12047</xdr:rowOff>
    </xdr:from>
    <xdr:to>
      <xdr:col>1</xdr:col>
      <xdr:colOff>533400</xdr:colOff>
      <xdr:row>8</xdr:row>
      <xdr:rowOff>182095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4D98414E-1F5A-49F1-AF2A-06BE455850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47"/>
              <a:ext cx="1828800" cy="1694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619124</xdr:colOff>
      <xdr:row>0</xdr:row>
      <xdr:rowOff>9524</xdr:rowOff>
    </xdr:from>
    <xdr:to>
      <xdr:col>13</xdr:col>
      <xdr:colOff>331414</xdr:colOff>
      <xdr:row>8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C6018283-0335-40F8-9963-21DD62E5B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524" y="9524"/>
              <a:ext cx="10789865" cy="1685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el Lopes" refreshedDate="44710.438671180556" createdVersion="7" refreshedVersion="7" minRefreshableVersion="3" recordCount="30" xr:uid="{F8009DDC-B0D4-4CB4-860C-A66AEAE4F953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16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 count="3">
        <s v="Finalizada - Em Dia"/>
        <s v="Finalizada - Atrasada"/>
        <s v="Em Aberto - Atrasada"/>
      </sharedItems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9583454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x v="0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x v="0"/>
    <s v="RJ"/>
    <d v="2019-04-20T00:00:00"/>
    <s v="Finalizada - Em Dia"/>
  </r>
  <r>
    <x v="0"/>
    <x v="2"/>
    <s v="Encerrado"/>
    <n v="256.32"/>
    <x v="1"/>
    <n v="9"/>
    <x v="0"/>
    <x v="0"/>
    <d v="2019-04-20T00:00:00"/>
    <x v="0"/>
    <s v="RJ"/>
    <d v="2019-04-20T00:00:00"/>
    <s v="Finalizada - Em Dia"/>
  </r>
  <r>
    <x v="0"/>
    <x v="3"/>
    <s v="Encerrado"/>
    <n v="726.32"/>
    <x v="0"/>
    <n v="23"/>
    <x v="0"/>
    <x v="0"/>
    <d v="2019-10-10T00:00:00"/>
    <x v="1"/>
    <s v="SP"/>
    <d v="2019-10-10T00:00:00"/>
    <s v="Finalizada - Atrasada"/>
  </r>
  <r>
    <x v="0"/>
    <x v="4"/>
    <s v="Aberto"/>
    <n v="452.12"/>
    <x v="1"/>
    <n v="14"/>
    <x v="0"/>
    <x v="0"/>
    <d v="2019-12-20T00:00:00"/>
    <x v="2"/>
    <s v="SP"/>
    <d v="2019-12-20T00:00:00"/>
    <s v="Em Aberto - Atrasada"/>
  </r>
  <r>
    <x v="0"/>
    <x v="5"/>
    <s v="Aberto"/>
    <n v="956.32"/>
    <x v="0"/>
    <n v="28"/>
    <x v="0"/>
    <x v="0"/>
    <d v="2019-12-20T00:00:00"/>
    <x v="2"/>
    <s v="SP"/>
    <d v="2019-12-20T00:00:00"/>
    <s v="Em Aberto - Atrasada"/>
  </r>
  <r>
    <x v="1"/>
    <x v="6"/>
    <s v="Encerrado"/>
    <n v="2395"/>
    <x v="2"/>
    <n v="343"/>
    <x v="1"/>
    <x v="1"/>
    <d v="2019-04-12T00:00:00"/>
    <x v="0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x v="0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x v="0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x v="0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x v="0"/>
    <s v="SP"/>
    <d v="2019-07-23T00:00:00"/>
    <s v="Finalizada - Em Dia"/>
  </r>
  <r>
    <x v="2"/>
    <x v="11"/>
    <s v="Encerrado"/>
    <n v="600"/>
    <x v="3"/>
    <n v="15"/>
    <x v="0"/>
    <x v="2"/>
    <d v="2019-07-07T00:00:00"/>
    <x v="0"/>
    <s v="BA"/>
    <d v="2019-07-12T00:00:00"/>
    <s v="Finalizada - Em Dia"/>
  </r>
  <r>
    <x v="2"/>
    <x v="12"/>
    <s v="Encerrado"/>
    <n v="920"/>
    <x v="4"/>
    <n v="23"/>
    <x v="0"/>
    <x v="2"/>
    <d v="2019-08-16T00:00:00"/>
    <x v="0"/>
    <s v="BA"/>
    <d v="2019-07-22T00:00:00"/>
    <s v="Finalizada - Atrasada"/>
  </r>
  <r>
    <x v="2"/>
    <x v="13"/>
    <s v="Encerrado"/>
    <n v="440"/>
    <x v="3"/>
    <n v="11"/>
    <x v="0"/>
    <x v="2"/>
    <d v="2019-08-16T00:00:00"/>
    <x v="0"/>
    <s v="SP"/>
    <d v="2019-08-23T00:00:00"/>
    <s v="Finalizada - Atrasada"/>
  </r>
  <r>
    <x v="2"/>
    <x v="14"/>
    <s v="Encerrado"/>
    <n v="680"/>
    <x v="3"/>
    <n v="17"/>
    <x v="0"/>
    <x v="2"/>
    <d v="2019-10-22T00:00:00"/>
    <x v="0"/>
    <s v="MG"/>
    <d v="2019-10-28T00:00:00"/>
    <s v="Finalizada - Em Dia"/>
  </r>
  <r>
    <x v="2"/>
    <x v="15"/>
    <s v="Aberto"/>
    <n v="120"/>
    <x v="5"/>
    <n v="3"/>
    <x v="0"/>
    <x v="2"/>
    <d v="2019-12-05T00:00:00"/>
    <x v="2"/>
    <s v="SP"/>
    <d v="2019-12-12T00:00:00"/>
    <s v="Em Aberto - Atrasada"/>
  </r>
  <r>
    <x v="2"/>
    <x v="16"/>
    <s v="Aberto"/>
    <n v="480"/>
    <x v="3"/>
    <n v="12"/>
    <x v="0"/>
    <x v="2"/>
    <d v="2020-01-15T00:00:00"/>
    <x v="2"/>
    <s v="SP"/>
    <d v="2019-01-21T00:00:00"/>
    <s v="Em Aberto - Atrasada"/>
  </r>
  <r>
    <x v="2"/>
    <x v="17"/>
    <s v="Aberto"/>
    <n v="80"/>
    <x v="5"/>
    <n v="2"/>
    <x v="0"/>
    <x v="2"/>
    <d v="2020-01-15T00:00:00"/>
    <x v="2"/>
    <s v="SP"/>
    <d v="2019-01-21T00:00:00"/>
    <s v="Em Aberto - Atrasada"/>
  </r>
  <r>
    <x v="3"/>
    <x v="18"/>
    <s v="Encerrado"/>
    <n v="1800"/>
    <x v="6"/>
    <n v="430"/>
    <x v="2"/>
    <x v="3"/>
    <d v="2019-09-07T00:00:00"/>
    <x v="0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x v="0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x v="2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x v="0"/>
    <s v="SP"/>
    <d v="2019-04-05T00:00:00"/>
    <s v="Finalizada - Em Dia"/>
  </r>
  <r>
    <x v="4"/>
    <x v="22"/>
    <s v="Encerrado"/>
    <n v="854.4"/>
    <x v="7"/>
    <n v="30"/>
    <x v="0"/>
    <x v="3"/>
    <d v="2019-05-10T00:00:00"/>
    <x v="0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x v="0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x v="0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x v="2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x v="2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x v="2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x v="2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x v="2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20F3C-EBF0-463F-80DE-42B866B76919}" name="Tabela dinâmica5" cacheId="1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6">
  <location ref="D10:F19" firstHeaderRow="0" firstDataRow="1" firstDataCol="1"/>
  <pivotFields count="13">
    <pivotField showAll="0" defaultSubtotal="0">
      <items count="5">
        <item x="3"/>
        <item x="1"/>
        <item x="0"/>
        <item x="4"/>
        <item x="2"/>
      </items>
    </pivotField>
    <pivotField numFmtId="14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showAll="0" defaultSubtotal="0"/>
    <pivotField numFmtId="164" showAll="0" defaultSubtotal="0"/>
    <pivotField axis="axisRow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showAll="0" defaultSubtotal="0"/>
    <pivotField showAll="0" defaultSubtotal="0">
      <items count="3">
        <item x="2"/>
        <item x="1"/>
        <item x="0"/>
      </items>
    </pivotField>
    <pivotField showAll="0" defaultSubtotal="0"/>
    <pivotField numFmtId="14" showAll="0" defaultSubtotal="0"/>
    <pivotField showAll="0" defaultSubtotal="0">
      <items count="3">
        <item x="2"/>
        <item x="1"/>
        <item x="0"/>
      </items>
    </pivotField>
    <pivotField dataField="1" showAll="0" defaultSubtotal="0"/>
    <pivotField numFmtId="14" showAll="0" defaultSubtotal="0"/>
    <pivotField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258E6-3B52-4936-B225-CC41ACA35D87}" name="Tabela dinâmica4" cacheId="1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6">
  <location ref="A10:B14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16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1" numFmtId="44"/>
  </dataFields>
  <formats count="2">
    <format dxfId="17">
      <pivotArea outline="0" collapsedLevelsAreSubtotals="1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Dark7" showRowHeaders="1" showColHeaders="1" showRowStripes="1" showColStripes="0" showLastColumn="1"/>
  <filters count="1">
    <filter fld="1" type="dateBetween" evalOrder="-1" id="20" name="Data Contrato">
      <autoFilter ref="A1">
        <filterColumn colId="0">
          <customFilters and="1">
            <customFilter operator="greaterThanOrEqual" val="4346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D5536B8F-23CA-410D-BCCB-A63DD24074CA}" sourceName="Cliente">
  <pivotTables>
    <pivotTable tabId="5" name="Tabela dinâmica4"/>
    <pivotTable tabId="5" name="Tabela dinâmica5"/>
  </pivotTables>
  <data>
    <tabular pivotCacheId="1958345487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25CFBAF9-ED17-42A6-BCAC-796733475B4C}" cache="SegmentaçãodeDados_Cliente" caption="Cliente" style="SlicerStyleDark6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579D9E48-F7DC-477C-BE7F-C3706EF51CCB}" sourceName="Data Contrato">
  <pivotTables>
    <pivotTable tabId="5" name="Tabela dinâmica4"/>
  </pivotTables>
  <state minimalRefreshVersion="6" lastRefreshVersion="6" pivotCacheId="1958345487" filterType="dateBetween">
    <selection startDate="2019-01-01T00:00:00" endDate="2020-12-31T00:00:00"/>
    <bounds startDate="2019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1" xr10:uid="{7451FA4E-E851-4BA1-88CC-B6C522F1B193}" sourceName="Data Contrato">
  <pivotTables>
    <pivotTable tabId="5" name="Tabela dinâmica5"/>
  </pivotTables>
  <state minimalRefreshVersion="6" lastRefreshVersion="6" pivotCacheId="1958345487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9F5481E4-BAA4-409C-8BA5-6291FDDD6C44}" cache="NativeTimeline_Data_Contrato1" caption="Data Contrato" showSelectionLabel="0" showTimeLevel="0" showHorizontalScrollbar="0" level="2" selectionLevel="2" scrollPosition="2019-01-01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E568819F-850D-4DDF-89CD-0672F7DB2A34}" cache="NativeTimeline_Data_Contrato" caption="Data Contrato" level="2" selectionLevel="0" scrollPosition="2019-01-01T00:00:00" style="TimeSlicerStyleDark6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2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0E40-FF89-4DF9-AFF8-286F85E96EDB}">
  <dimension ref="A1:BB21"/>
  <sheetViews>
    <sheetView tabSelected="1" zoomScaleNormal="100" workbookViewId="0">
      <selection activeCell="BA29" sqref="BA29"/>
    </sheetView>
  </sheetViews>
  <sheetFormatPr defaultRowHeight="15" outlineLevelCol="1" x14ac:dyDescent="0.25"/>
  <cols>
    <col min="1" max="1" width="9.140625" customWidth="1"/>
    <col min="2" max="8" width="9.140625" hidden="1" customWidth="1" outlineLevel="1"/>
    <col min="9" max="9" width="25.7109375" hidden="1" customWidth="1" outlineLevel="1"/>
    <col min="10" max="17" width="9.140625" hidden="1" customWidth="1" outlineLevel="1"/>
    <col min="18" max="18" width="25.7109375" hidden="1" customWidth="1" outlineLevel="1"/>
    <col min="19" max="19" width="9.140625" customWidth="1" collapsed="1"/>
    <col min="20" max="26" width="9.140625" hidden="1" customWidth="1" outlineLevel="1"/>
    <col min="27" max="27" width="21.42578125" hidden="1" customWidth="1" outlineLevel="1"/>
    <col min="28" max="35" width="9.140625" hidden="1" customWidth="1" outlineLevel="1"/>
    <col min="36" max="36" width="25.28515625" hidden="1" customWidth="1" outlineLevel="1"/>
    <col min="37" max="37" width="9.140625" customWidth="1" collapsed="1"/>
    <col min="38" max="44" width="9.140625" customWidth="1" outlineLevel="1"/>
    <col min="45" max="45" width="21.42578125" customWidth="1" outlineLevel="1"/>
    <col min="46" max="53" width="9.140625" customWidth="1" outlineLevel="1"/>
    <col min="54" max="54" width="25.28515625" customWidth="1" outlineLevel="1"/>
  </cols>
  <sheetData>
    <row r="1" spans="1:54" ht="24" thickBot="1" x14ac:dyDescent="0.4">
      <c r="A1" s="43" t="s">
        <v>52</v>
      </c>
      <c r="B1" s="24" t="s">
        <v>51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6"/>
      <c r="S1" s="40" t="s">
        <v>53</v>
      </c>
      <c r="T1" s="30" t="s">
        <v>51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54" t="s">
        <v>54</v>
      </c>
      <c r="AL1" s="57" t="s">
        <v>51</v>
      </c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9"/>
    </row>
    <row r="2" spans="1:54" ht="24" thickBot="1" x14ac:dyDescent="0.4">
      <c r="A2" s="44"/>
      <c r="B2" s="46"/>
      <c r="C2" s="47"/>
      <c r="D2" s="47"/>
      <c r="E2" s="47"/>
      <c r="F2" s="47"/>
      <c r="G2" s="47"/>
      <c r="H2" s="47"/>
      <c r="I2" s="48"/>
      <c r="J2" s="48"/>
      <c r="K2" s="48"/>
      <c r="L2" s="48"/>
      <c r="M2" s="48"/>
      <c r="N2" s="48"/>
      <c r="O2" s="48"/>
      <c r="P2" s="48"/>
      <c r="Q2" s="48"/>
      <c r="R2" s="49"/>
      <c r="S2" s="41"/>
      <c r="T2" s="50"/>
      <c r="U2" s="51"/>
      <c r="V2" s="51"/>
      <c r="W2" s="51"/>
      <c r="X2" s="51"/>
      <c r="Y2" s="51"/>
      <c r="Z2" s="51"/>
      <c r="AA2" s="52"/>
      <c r="AB2" s="52"/>
      <c r="AC2" s="52"/>
      <c r="AD2" s="52"/>
      <c r="AE2" s="52"/>
      <c r="AF2" s="52"/>
      <c r="AG2" s="52"/>
      <c r="AH2" s="52"/>
      <c r="AI2" s="52"/>
      <c r="AJ2" s="53"/>
      <c r="AK2" s="55"/>
      <c r="AL2" s="62" t="str">
        <f>IF(AS16&lt;'Indicadores base'!A2,"Média de peso abaixo do normal","")</f>
        <v/>
      </c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1"/>
    </row>
    <row r="3" spans="1:54" x14ac:dyDescent="0.25">
      <c r="A3" s="44"/>
      <c r="B3" s="12"/>
      <c r="C3" s="13"/>
      <c r="D3" s="13"/>
      <c r="E3" s="13"/>
      <c r="F3" s="13"/>
      <c r="G3" s="13"/>
      <c r="H3" s="14"/>
      <c r="I3" s="27" t="s">
        <v>45</v>
      </c>
      <c r="J3" s="10"/>
      <c r="K3" s="11"/>
      <c r="L3" s="11"/>
      <c r="M3" s="11"/>
      <c r="N3" s="11"/>
      <c r="O3" s="11"/>
      <c r="P3" s="11"/>
      <c r="Q3" s="11"/>
      <c r="R3" s="27" t="s">
        <v>48</v>
      </c>
      <c r="S3" s="41"/>
      <c r="T3" s="12"/>
      <c r="U3" s="13"/>
      <c r="V3" s="13"/>
      <c r="W3" s="13"/>
      <c r="X3" s="13"/>
      <c r="Y3" s="13"/>
      <c r="Z3" s="14"/>
      <c r="AA3" s="33" t="s">
        <v>45</v>
      </c>
      <c r="AB3" s="10"/>
      <c r="AC3" s="11"/>
      <c r="AD3" s="11"/>
      <c r="AE3" s="11"/>
      <c r="AF3" s="11"/>
      <c r="AG3" s="11"/>
      <c r="AH3" s="11"/>
      <c r="AI3" s="11"/>
      <c r="AJ3" s="33" t="s">
        <v>48</v>
      </c>
      <c r="AK3" s="38"/>
      <c r="AL3" s="12"/>
      <c r="AM3" s="13"/>
      <c r="AN3" s="13"/>
      <c r="AO3" s="13"/>
      <c r="AP3" s="13"/>
      <c r="AQ3" s="13"/>
      <c r="AR3" s="14"/>
      <c r="AS3" s="56" t="s">
        <v>45</v>
      </c>
      <c r="AT3" s="12"/>
      <c r="AU3" s="13"/>
      <c r="AV3" s="13"/>
      <c r="AW3" s="13"/>
      <c r="AX3" s="13"/>
      <c r="AY3" s="13"/>
      <c r="AZ3" s="13"/>
      <c r="BA3" s="13"/>
      <c r="BB3" s="56" t="s">
        <v>48</v>
      </c>
    </row>
    <row r="4" spans="1:54" x14ac:dyDescent="0.25">
      <c r="A4" s="44"/>
      <c r="B4" s="12"/>
      <c r="C4" s="13"/>
      <c r="D4" s="13"/>
      <c r="E4" s="13"/>
      <c r="F4" s="13"/>
      <c r="G4" s="13"/>
      <c r="H4" s="14"/>
      <c r="I4" s="18">
        <f>GETPIVOTDATA("Soma de Peso (Kg)",'Tabelas Dinamicas'!$D$10)</f>
        <v>3043</v>
      </c>
      <c r="J4" s="12"/>
      <c r="K4" s="13"/>
      <c r="L4" s="13"/>
      <c r="M4" s="13"/>
      <c r="N4" s="13"/>
      <c r="O4" s="13"/>
      <c r="P4" s="13"/>
      <c r="Q4" s="13"/>
      <c r="R4" s="22">
        <f>GETPIVOTDATA("Valor do Contrato",'Tabelas Dinamicas'!$A$10)</f>
        <v>25657.207243807243</v>
      </c>
      <c r="S4" s="41"/>
      <c r="T4" s="12"/>
      <c r="U4" s="13"/>
      <c r="V4" s="13"/>
      <c r="W4" s="13"/>
      <c r="X4" s="13"/>
      <c r="Y4" s="13"/>
      <c r="Z4" s="14"/>
      <c r="AA4" s="18">
        <f>GETPIVOTDATA("Soma de Peso (Kg)",'Tabelas Dinamicas'!$D$10)</f>
        <v>3043</v>
      </c>
      <c r="AB4" s="12"/>
      <c r="AC4" s="13"/>
      <c r="AD4" s="13"/>
      <c r="AE4" s="13"/>
      <c r="AF4" s="13"/>
      <c r="AG4" s="13"/>
      <c r="AH4" s="13"/>
      <c r="AI4" s="13"/>
      <c r="AJ4" s="22">
        <f>GETPIVOTDATA("Valor do Contrato",'Tabelas Dinamicas'!$A$10)</f>
        <v>25657.207243807243</v>
      </c>
      <c r="AK4" s="38"/>
      <c r="AL4" s="12"/>
      <c r="AM4" s="13"/>
      <c r="AN4" s="13"/>
      <c r="AO4" s="13"/>
      <c r="AP4" s="13"/>
      <c r="AQ4" s="13"/>
      <c r="AR4" s="14"/>
      <c r="AS4" s="18">
        <f>GETPIVOTDATA("Soma de Peso (Kg)",'Tabelas Dinamicas'!$D$10)</f>
        <v>3043</v>
      </c>
      <c r="AT4" s="12"/>
      <c r="AU4" s="13"/>
      <c r="AV4" s="13"/>
      <c r="AW4" s="13"/>
      <c r="AX4" s="13"/>
      <c r="AY4" s="13"/>
      <c r="AZ4" s="13"/>
      <c r="BA4" s="13"/>
      <c r="BB4" s="22">
        <f>GETPIVOTDATA("Valor do Contrato",'Tabelas Dinamicas'!$A$10)</f>
        <v>25657.207243807243</v>
      </c>
    </row>
    <row r="5" spans="1:54" x14ac:dyDescent="0.25">
      <c r="A5" s="44"/>
      <c r="B5" s="12"/>
      <c r="C5" s="13"/>
      <c r="D5" s="13"/>
      <c r="E5" s="13"/>
      <c r="F5" s="13"/>
      <c r="G5" s="13"/>
      <c r="H5" s="14"/>
      <c r="I5" s="18"/>
      <c r="J5" s="12"/>
      <c r="K5" s="13"/>
      <c r="L5" s="13"/>
      <c r="M5" s="13"/>
      <c r="N5" s="13"/>
      <c r="O5" s="13"/>
      <c r="P5" s="13"/>
      <c r="Q5" s="13"/>
      <c r="R5" s="22"/>
      <c r="S5" s="41"/>
      <c r="T5" s="12"/>
      <c r="U5" s="13"/>
      <c r="V5" s="13"/>
      <c r="W5" s="13"/>
      <c r="X5" s="13"/>
      <c r="Y5" s="13"/>
      <c r="Z5" s="14"/>
      <c r="AA5" s="18"/>
      <c r="AB5" s="12"/>
      <c r="AC5" s="13"/>
      <c r="AD5" s="13"/>
      <c r="AE5" s="13"/>
      <c r="AF5" s="13"/>
      <c r="AG5" s="13"/>
      <c r="AH5" s="13"/>
      <c r="AI5" s="13"/>
      <c r="AJ5" s="22"/>
      <c r="AK5" s="38"/>
      <c r="AL5" s="12"/>
      <c r="AM5" s="13"/>
      <c r="AN5" s="13"/>
      <c r="AO5" s="13"/>
      <c r="AP5" s="13"/>
      <c r="AQ5" s="13"/>
      <c r="AR5" s="14"/>
      <c r="AS5" s="18"/>
      <c r="AT5" s="12"/>
      <c r="AU5" s="13"/>
      <c r="AV5" s="13"/>
      <c r="AW5" s="13"/>
      <c r="AX5" s="13"/>
      <c r="AY5" s="13"/>
      <c r="AZ5" s="13"/>
      <c r="BA5" s="13"/>
      <c r="BB5" s="22"/>
    </row>
    <row r="6" spans="1:54" x14ac:dyDescent="0.25">
      <c r="A6" s="44"/>
      <c r="B6" s="12"/>
      <c r="C6" s="13"/>
      <c r="D6" s="13"/>
      <c r="E6" s="13"/>
      <c r="F6" s="13"/>
      <c r="G6" s="13"/>
      <c r="H6" s="14"/>
      <c r="I6" s="18"/>
      <c r="J6" s="12"/>
      <c r="K6" s="13"/>
      <c r="L6" s="13"/>
      <c r="M6" s="13"/>
      <c r="N6" s="13"/>
      <c r="O6" s="13"/>
      <c r="P6" s="13"/>
      <c r="Q6" s="13"/>
      <c r="R6" s="22"/>
      <c r="S6" s="41"/>
      <c r="T6" s="12"/>
      <c r="U6" s="13"/>
      <c r="V6" s="13"/>
      <c r="W6" s="13"/>
      <c r="X6" s="13"/>
      <c r="Y6" s="13"/>
      <c r="Z6" s="14"/>
      <c r="AA6" s="18"/>
      <c r="AB6" s="12"/>
      <c r="AC6" s="13"/>
      <c r="AD6" s="13"/>
      <c r="AE6" s="13"/>
      <c r="AF6" s="13"/>
      <c r="AG6" s="13"/>
      <c r="AH6" s="13"/>
      <c r="AI6" s="13"/>
      <c r="AJ6" s="22"/>
      <c r="AK6" s="38"/>
      <c r="AL6" s="12"/>
      <c r="AM6" s="13"/>
      <c r="AN6" s="13"/>
      <c r="AO6" s="13"/>
      <c r="AP6" s="13"/>
      <c r="AQ6" s="13"/>
      <c r="AR6" s="14"/>
      <c r="AS6" s="18"/>
      <c r="AT6" s="12"/>
      <c r="AU6" s="13"/>
      <c r="AV6" s="13"/>
      <c r="AW6" s="13"/>
      <c r="AX6" s="13"/>
      <c r="AY6" s="13"/>
      <c r="AZ6" s="13"/>
      <c r="BA6" s="13"/>
      <c r="BB6" s="22"/>
    </row>
    <row r="7" spans="1:54" x14ac:dyDescent="0.25">
      <c r="A7" s="44"/>
      <c r="B7" s="12"/>
      <c r="C7" s="13"/>
      <c r="D7" s="13"/>
      <c r="E7" s="13"/>
      <c r="F7" s="13"/>
      <c r="G7" s="13"/>
      <c r="H7" s="14"/>
      <c r="I7" s="18"/>
      <c r="J7" s="12"/>
      <c r="K7" s="13"/>
      <c r="L7" s="13"/>
      <c r="M7" s="13"/>
      <c r="N7" s="13"/>
      <c r="O7" s="13"/>
      <c r="P7" s="13"/>
      <c r="Q7" s="13"/>
      <c r="R7" s="22"/>
      <c r="S7" s="41"/>
      <c r="T7" s="12"/>
      <c r="U7" s="13"/>
      <c r="V7" s="13"/>
      <c r="W7" s="13"/>
      <c r="X7" s="13"/>
      <c r="Y7" s="13"/>
      <c r="Z7" s="14"/>
      <c r="AA7" s="18"/>
      <c r="AB7" s="12"/>
      <c r="AC7" s="13"/>
      <c r="AD7" s="13"/>
      <c r="AE7" s="13"/>
      <c r="AF7" s="13"/>
      <c r="AG7" s="13"/>
      <c r="AH7" s="13"/>
      <c r="AI7" s="13"/>
      <c r="AJ7" s="22"/>
      <c r="AK7" s="38"/>
      <c r="AL7" s="12"/>
      <c r="AM7" s="13"/>
      <c r="AN7" s="13"/>
      <c r="AO7" s="13"/>
      <c r="AP7" s="13"/>
      <c r="AQ7" s="13"/>
      <c r="AR7" s="14"/>
      <c r="AS7" s="18"/>
      <c r="AT7" s="12"/>
      <c r="AU7" s="13"/>
      <c r="AV7" s="13"/>
      <c r="AW7" s="13"/>
      <c r="AX7" s="13"/>
      <c r="AY7" s="13"/>
      <c r="AZ7" s="13"/>
      <c r="BA7" s="13"/>
      <c r="BB7" s="22"/>
    </row>
    <row r="8" spans="1:54" ht="15.75" thickBot="1" x14ac:dyDescent="0.3">
      <c r="A8" s="44"/>
      <c r="B8" s="12"/>
      <c r="C8" s="13"/>
      <c r="D8" s="13"/>
      <c r="E8" s="13"/>
      <c r="F8" s="13"/>
      <c r="G8" s="13"/>
      <c r="H8" s="14"/>
      <c r="I8" s="19"/>
      <c r="J8" s="12"/>
      <c r="K8" s="13"/>
      <c r="L8" s="13"/>
      <c r="M8" s="13"/>
      <c r="N8" s="13"/>
      <c r="O8" s="13"/>
      <c r="P8" s="13"/>
      <c r="Q8" s="13"/>
      <c r="R8" s="23"/>
      <c r="S8" s="41"/>
      <c r="T8" s="12"/>
      <c r="U8" s="13"/>
      <c r="V8" s="13"/>
      <c r="W8" s="13"/>
      <c r="X8" s="13"/>
      <c r="Y8" s="13"/>
      <c r="Z8" s="14"/>
      <c r="AA8" s="19"/>
      <c r="AB8" s="12"/>
      <c r="AC8" s="13"/>
      <c r="AD8" s="13"/>
      <c r="AE8" s="13"/>
      <c r="AF8" s="13"/>
      <c r="AG8" s="13"/>
      <c r="AH8" s="13"/>
      <c r="AI8" s="13"/>
      <c r="AJ8" s="23"/>
      <c r="AK8" s="38"/>
      <c r="AL8" s="12"/>
      <c r="AM8" s="13"/>
      <c r="AN8" s="13"/>
      <c r="AO8" s="13"/>
      <c r="AP8" s="13"/>
      <c r="AQ8" s="13"/>
      <c r="AR8" s="14"/>
      <c r="AS8" s="19"/>
      <c r="AT8" s="12"/>
      <c r="AU8" s="13"/>
      <c r="AV8" s="13"/>
      <c r="AW8" s="13"/>
      <c r="AX8" s="13"/>
      <c r="AY8" s="13"/>
      <c r="AZ8" s="13"/>
      <c r="BA8" s="13"/>
      <c r="BB8" s="23"/>
    </row>
    <row r="9" spans="1:54" x14ac:dyDescent="0.25">
      <c r="A9" s="44"/>
      <c r="B9" s="12"/>
      <c r="C9" s="13"/>
      <c r="D9" s="13"/>
      <c r="E9" s="13"/>
      <c r="F9" s="13"/>
      <c r="G9" s="13"/>
      <c r="H9" s="14"/>
      <c r="I9" s="27" t="s">
        <v>46</v>
      </c>
      <c r="J9" s="12"/>
      <c r="K9" s="13"/>
      <c r="L9" s="13"/>
      <c r="M9" s="13"/>
      <c r="N9" s="13"/>
      <c r="O9" s="13"/>
      <c r="P9" s="13"/>
      <c r="Q9" s="13"/>
      <c r="R9" s="28" t="s">
        <v>50</v>
      </c>
      <c r="S9" s="41"/>
      <c r="T9" s="12"/>
      <c r="U9" s="13"/>
      <c r="V9" s="13"/>
      <c r="W9" s="13"/>
      <c r="X9" s="13"/>
      <c r="Y9" s="13"/>
      <c r="Z9" s="14"/>
      <c r="AA9" s="33" t="s">
        <v>46</v>
      </c>
      <c r="AB9" s="12"/>
      <c r="AC9" s="13"/>
      <c r="AD9" s="13"/>
      <c r="AE9" s="13"/>
      <c r="AF9" s="13"/>
      <c r="AG9" s="13"/>
      <c r="AH9" s="13"/>
      <c r="AI9" s="13"/>
      <c r="AJ9" s="34" t="s">
        <v>50</v>
      </c>
      <c r="AK9" s="38"/>
      <c r="AL9" s="12"/>
      <c r="AM9" s="13"/>
      <c r="AN9" s="13"/>
      <c r="AO9" s="13"/>
      <c r="AP9" s="13"/>
      <c r="AQ9" s="13"/>
      <c r="AR9" s="14"/>
      <c r="AS9" s="35" t="s">
        <v>46</v>
      </c>
      <c r="AT9" s="12"/>
      <c r="AU9" s="13"/>
      <c r="AV9" s="13"/>
      <c r="AW9" s="13"/>
      <c r="AX9" s="13"/>
      <c r="AY9" s="13"/>
      <c r="AZ9" s="13"/>
      <c r="BA9" s="13"/>
      <c r="BB9" s="36" t="s">
        <v>50</v>
      </c>
    </row>
    <row r="10" spans="1:54" x14ac:dyDescent="0.25">
      <c r="A10" s="44"/>
      <c r="B10" s="12"/>
      <c r="C10" s="13"/>
      <c r="D10" s="13"/>
      <c r="E10" s="13"/>
      <c r="F10" s="13"/>
      <c r="G10" s="13"/>
      <c r="H10" s="14"/>
      <c r="I10" s="18">
        <f>GETPIVOTDATA("Contagem de Destino",'Tabelas Dinamicas'!$D$10)</f>
        <v>30</v>
      </c>
      <c r="J10" s="12"/>
      <c r="K10" s="13"/>
      <c r="L10" s="13"/>
      <c r="M10" s="13"/>
      <c r="N10" s="13"/>
      <c r="O10" s="13"/>
      <c r="P10" s="13"/>
      <c r="Q10" s="13"/>
      <c r="R10" s="18">
        <f>COUNTIF(SituacaoPartidas,"Em Aberto - Atrasada")</f>
        <v>11</v>
      </c>
      <c r="S10" s="41"/>
      <c r="T10" s="12"/>
      <c r="U10" s="13"/>
      <c r="V10" s="13"/>
      <c r="W10" s="13"/>
      <c r="X10" s="13"/>
      <c r="Y10" s="13"/>
      <c r="Z10" s="14"/>
      <c r="AA10" s="18">
        <f>GETPIVOTDATA("Contagem de Destino",'Tabelas Dinamicas'!$D$10)</f>
        <v>30</v>
      </c>
      <c r="AB10" s="12"/>
      <c r="AC10" s="13"/>
      <c r="AD10" s="13"/>
      <c r="AE10" s="13"/>
      <c r="AF10" s="13"/>
      <c r="AG10" s="13"/>
      <c r="AH10" s="13"/>
      <c r="AI10" s="13"/>
      <c r="AJ10" s="18">
        <f>COUNTIF(SituacaoPartidas,"Em Aberto - Atrasada")</f>
        <v>11</v>
      </c>
      <c r="AK10" s="38"/>
      <c r="AL10" s="12"/>
      <c r="AM10" s="13"/>
      <c r="AN10" s="13"/>
      <c r="AO10" s="13"/>
      <c r="AP10" s="13"/>
      <c r="AQ10" s="13"/>
      <c r="AR10" s="14"/>
      <c r="AS10" s="18">
        <f>GETPIVOTDATA("Contagem de Destino",'Tabelas Dinamicas'!$D$10)</f>
        <v>30</v>
      </c>
      <c r="AT10" s="12"/>
      <c r="AU10" s="13"/>
      <c r="AV10" s="13"/>
      <c r="AW10" s="13"/>
      <c r="AX10" s="13"/>
      <c r="AY10" s="13"/>
      <c r="AZ10" s="13"/>
      <c r="BA10" s="13"/>
      <c r="BB10" s="18">
        <f>COUNTIF(SituacaoPartidas,"Em Aberto - Atrasada")</f>
        <v>11</v>
      </c>
    </row>
    <row r="11" spans="1:54" x14ac:dyDescent="0.25">
      <c r="A11" s="44"/>
      <c r="B11" s="12"/>
      <c r="C11" s="13"/>
      <c r="D11" s="13"/>
      <c r="E11" s="13"/>
      <c r="F11" s="13"/>
      <c r="G11" s="13"/>
      <c r="H11" s="14"/>
      <c r="I11" s="18"/>
      <c r="J11" s="12"/>
      <c r="K11" s="13"/>
      <c r="L11" s="13"/>
      <c r="M11" s="13"/>
      <c r="N11" s="13"/>
      <c r="O11" s="13"/>
      <c r="P11" s="13"/>
      <c r="Q11" s="13"/>
      <c r="R11" s="18"/>
      <c r="S11" s="41"/>
      <c r="T11" s="12"/>
      <c r="U11" s="13"/>
      <c r="V11" s="13"/>
      <c r="W11" s="13"/>
      <c r="X11" s="13"/>
      <c r="Y11" s="13"/>
      <c r="Z11" s="14"/>
      <c r="AA11" s="18"/>
      <c r="AB11" s="12"/>
      <c r="AC11" s="13"/>
      <c r="AD11" s="13"/>
      <c r="AE11" s="13"/>
      <c r="AF11" s="13"/>
      <c r="AG11" s="13"/>
      <c r="AH11" s="13"/>
      <c r="AI11" s="13"/>
      <c r="AJ11" s="18"/>
      <c r="AK11" s="38"/>
      <c r="AL11" s="12"/>
      <c r="AM11" s="13"/>
      <c r="AN11" s="13"/>
      <c r="AO11" s="13"/>
      <c r="AP11" s="13"/>
      <c r="AQ11" s="13"/>
      <c r="AR11" s="14"/>
      <c r="AS11" s="18"/>
      <c r="AT11" s="12"/>
      <c r="AU11" s="13"/>
      <c r="AV11" s="13"/>
      <c r="AW11" s="13"/>
      <c r="AX11" s="13"/>
      <c r="AY11" s="13"/>
      <c r="AZ11" s="13"/>
      <c r="BA11" s="13"/>
      <c r="BB11" s="18"/>
    </row>
    <row r="12" spans="1:54" x14ac:dyDescent="0.25">
      <c r="A12" s="44"/>
      <c r="B12" s="12"/>
      <c r="C12" s="13"/>
      <c r="D12" s="13"/>
      <c r="E12" s="13"/>
      <c r="F12" s="13"/>
      <c r="G12" s="13"/>
      <c r="H12" s="14"/>
      <c r="I12" s="18"/>
      <c r="J12" s="12"/>
      <c r="K12" s="13"/>
      <c r="L12" s="13"/>
      <c r="M12" s="13"/>
      <c r="N12" s="13"/>
      <c r="O12" s="13"/>
      <c r="P12" s="13"/>
      <c r="Q12" s="13"/>
      <c r="R12" s="18"/>
      <c r="S12" s="41"/>
      <c r="T12" s="12"/>
      <c r="U12" s="13"/>
      <c r="V12" s="13"/>
      <c r="W12" s="13"/>
      <c r="X12" s="13"/>
      <c r="Y12" s="13"/>
      <c r="Z12" s="14"/>
      <c r="AA12" s="18"/>
      <c r="AB12" s="12"/>
      <c r="AC12" s="13"/>
      <c r="AD12" s="13"/>
      <c r="AE12" s="13"/>
      <c r="AF12" s="13"/>
      <c r="AG12" s="13"/>
      <c r="AH12" s="13"/>
      <c r="AI12" s="13"/>
      <c r="AJ12" s="18"/>
      <c r="AK12" s="38"/>
      <c r="AL12" s="12"/>
      <c r="AM12" s="13"/>
      <c r="AN12" s="13"/>
      <c r="AO12" s="13"/>
      <c r="AP12" s="13"/>
      <c r="AQ12" s="13"/>
      <c r="AR12" s="14"/>
      <c r="AS12" s="18"/>
      <c r="AT12" s="12"/>
      <c r="AU12" s="13"/>
      <c r="AV12" s="13"/>
      <c r="AW12" s="13"/>
      <c r="AX12" s="13"/>
      <c r="AY12" s="13"/>
      <c r="AZ12" s="13"/>
      <c r="BA12" s="13"/>
      <c r="BB12" s="18"/>
    </row>
    <row r="13" spans="1:54" x14ac:dyDescent="0.25">
      <c r="A13" s="44"/>
      <c r="B13" s="12"/>
      <c r="C13" s="13"/>
      <c r="D13" s="13"/>
      <c r="E13" s="13"/>
      <c r="F13" s="13"/>
      <c r="G13" s="13"/>
      <c r="H13" s="14"/>
      <c r="I13" s="18"/>
      <c r="J13" s="12"/>
      <c r="K13" s="13"/>
      <c r="L13" s="13"/>
      <c r="M13" s="13"/>
      <c r="N13" s="13"/>
      <c r="O13" s="13"/>
      <c r="P13" s="13"/>
      <c r="Q13" s="13"/>
      <c r="R13" s="18"/>
      <c r="S13" s="41"/>
      <c r="T13" s="12"/>
      <c r="U13" s="13"/>
      <c r="V13" s="13"/>
      <c r="W13" s="13"/>
      <c r="X13" s="13"/>
      <c r="Y13" s="13"/>
      <c r="Z13" s="14"/>
      <c r="AA13" s="18"/>
      <c r="AB13" s="12"/>
      <c r="AC13" s="13"/>
      <c r="AD13" s="13"/>
      <c r="AE13" s="13"/>
      <c r="AF13" s="13"/>
      <c r="AG13" s="13"/>
      <c r="AH13" s="13"/>
      <c r="AI13" s="13"/>
      <c r="AJ13" s="18"/>
      <c r="AK13" s="38"/>
      <c r="AL13" s="12"/>
      <c r="AM13" s="13"/>
      <c r="AN13" s="13"/>
      <c r="AO13" s="13"/>
      <c r="AP13" s="13"/>
      <c r="AQ13" s="13"/>
      <c r="AR13" s="14"/>
      <c r="AS13" s="18"/>
      <c r="AT13" s="12"/>
      <c r="AU13" s="13"/>
      <c r="AV13" s="13"/>
      <c r="AW13" s="13"/>
      <c r="AX13" s="13"/>
      <c r="AY13" s="13"/>
      <c r="AZ13" s="13"/>
      <c r="BA13" s="13"/>
      <c r="BB13" s="18"/>
    </row>
    <row r="14" spans="1:54" ht="15.75" thickBot="1" x14ac:dyDescent="0.3">
      <c r="A14" s="44"/>
      <c r="B14" s="12"/>
      <c r="C14" s="13"/>
      <c r="D14" s="13"/>
      <c r="E14" s="13"/>
      <c r="F14" s="13"/>
      <c r="G14" s="13"/>
      <c r="H14" s="14"/>
      <c r="I14" s="19"/>
      <c r="J14" s="12"/>
      <c r="K14" s="13"/>
      <c r="L14" s="13"/>
      <c r="M14" s="13"/>
      <c r="N14" s="13"/>
      <c r="O14" s="13"/>
      <c r="P14" s="13"/>
      <c r="Q14" s="13"/>
      <c r="R14" s="19"/>
      <c r="S14" s="41"/>
      <c r="T14" s="12"/>
      <c r="U14" s="13"/>
      <c r="V14" s="13"/>
      <c r="W14" s="13"/>
      <c r="X14" s="13"/>
      <c r="Y14" s="13"/>
      <c r="Z14" s="14"/>
      <c r="AA14" s="19"/>
      <c r="AB14" s="12"/>
      <c r="AC14" s="13"/>
      <c r="AD14" s="13"/>
      <c r="AE14" s="13"/>
      <c r="AF14" s="13"/>
      <c r="AG14" s="13"/>
      <c r="AH14" s="13"/>
      <c r="AI14" s="13"/>
      <c r="AJ14" s="19"/>
      <c r="AK14" s="38"/>
      <c r="AL14" s="12"/>
      <c r="AM14" s="13"/>
      <c r="AN14" s="13"/>
      <c r="AO14" s="13"/>
      <c r="AP14" s="13"/>
      <c r="AQ14" s="13"/>
      <c r="AR14" s="14"/>
      <c r="AS14" s="19"/>
      <c r="AT14" s="12"/>
      <c r="AU14" s="13"/>
      <c r="AV14" s="13"/>
      <c r="AW14" s="13"/>
      <c r="AX14" s="13"/>
      <c r="AY14" s="13"/>
      <c r="AZ14" s="13"/>
      <c r="BA14" s="13"/>
      <c r="BB14" s="19"/>
    </row>
    <row r="15" spans="1:54" ht="30" x14ac:dyDescent="0.25">
      <c r="A15" s="44"/>
      <c r="B15" s="12"/>
      <c r="C15" s="13"/>
      <c r="D15" s="13"/>
      <c r="E15" s="13"/>
      <c r="F15" s="13"/>
      <c r="G15" s="13"/>
      <c r="H15" s="14"/>
      <c r="I15" s="28" t="s">
        <v>47</v>
      </c>
      <c r="J15" s="12"/>
      <c r="K15" s="13"/>
      <c r="L15" s="13"/>
      <c r="M15" s="13"/>
      <c r="N15" s="13"/>
      <c r="O15" s="13"/>
      <c r="P15" s="13"/>
      <c r="Q15" s="13"/>
      <c r="R15" s="28" t="s">
        <v>49</v>
      </c>
      <c r="S15" s="41"/>
      <c r="T15" s="12"/>
      <c r="U15" s="13"/>
      <c r="V15" s="13"/>
      <c r="W15" s="13"/>
      <c r="X15" s="13"/>
      <c r="Y15" s="13"/>
      <c r="Z15" s="14"/>
      <c r="AA15" s="34" t="s">
        <v>47</v>
      </c>
      <c r="AB15" s="12"/>
      <c r="AC15" s="13"/>
      <c r="AD15" s="13"/>
      <c r="AE15" s="13"/>
      <c r="AF15" s="13"/>
      <c r="AG15" s="13"/>
      <c r="AH15" s="13"/>
      <c r="AI15" s="13"/>
      <c r="AJ15" s="34" t="s">
        <v>49</v>
      </c>
      <c r="AK15" s="38"/>
      <c r="AL15" s="12"/>
      <c r="AM15" s="13"/>
      <c r="AN15" s="13"/>
      <c r="AO15" s="13"/>
      <c r="AP15" s="13"/>
      <c r="AQ15" s="13"/>
      <c r="AR15" s="14"/>
      <c r="AS15" s="36" t="s">
        <v>47</v>
      </c>
      <c r="AT15" s="12"/>
      <c r="AU15" s="13"/>
      <c r="AV15" s="13"/>
      <c r="AW15" s="13"/>
      <c r="AX15" s="13"/>
      <c r="AY15" s="13"/>
      <c r="AZ15" s="13"/>
      <c r="BA15" s="13"/>
      <c r="BB15" s="36" t="s">
        <v>49</v>
      </c>
    </row>
    <row r="16" spans="1:54" x14ac:dyDescent="0.25">
      <c r="A16" s="44"/>
      <c r="B16" s="12"/>
      <c r="C16" s="13"/>
      <c r="D16" s="13"/>
      <c r="E16" s="13"/>
      <c r="F16" s="13"/>
      <c r="G16" s="13"/>
      <c r="H16" s="14"/>
      <c r="I16" s="20">
        <f>I4/I10</f>
        <v>101.43333333333334</v>
      </c>
      <c r="J16" s="12"/>
      <c r="K16" s="13"/>
      <c r="L16" s="13"/>
      <c r="M16" s="13"/>
      <c r="N16" s="13"/>
      <c r="O16" s="13"/>
      <c r="P16" s="13"/>
      <c r="Q16" s="13"/>
      <c r="R16" s="18">
        <f>COUNTIF(situacaoChegada, "Em Aberto*")</f>
        <v>11</v>
      </c>
      <c r="S16" s="41"/>
      <c r="T16" s="12"/>
      <c r="U16" s="13"/>
      <c r="V16" s="13"/>
      <c r="W16" s="13"/>
      <c r="X16" s="13"/>
      <c r="Y16" s="13"/>
      <c r="Z16" s="14"/>
      <c r="AA16" s="20">
        <f>AA4/AA10</f>
        <v>101.43333333333334</v>
      </c>
      <c r="AB16" s="12"/>
      <c r="AC16" s="13"/>
      <c r="AD16" s="13"/>
      <c r="AE16" s="13"/>
      <c r="AF16" s="13"/>
      <c r="AG16" s="13"/>
      <c r="AH16" s="13"/>
      <c r="AI16" s="13"/>
      <c r="AJ16" s="18">
        <f>COUNTIF(situacaoChegada, "Em Aberto*")</f>
        <v>11</v>
      </c>
      <c r="AK16" s="38"/>
      <c r="AL16" s="12"/>
      <c r="AM16" s="13"/>
      <c r="AN16" s="13"/>
      <c r="AO16" s="13"/>
      <c r="AP16" s="13"/>
      <c r="AQ16" s="13"/>
      <c r="AR16" s="14"/>
      <c r="AS16" s="20">
        <f>AS4/AS10</f>
        <v>101.43333333333334</v>
      </c>
      <c r="AT16" s="12"/>
      <c r="AU16" s="13"/>
      <c r="AV16" s="13"/>
      <c r="AW16" s="13"/>
      <c r="AX16" s="13"/>
      <c r="AY16" s="13"/>
      <c r="AZ16" s="13"/>
      <c r="BA16" s="13"/>
      <c r="BB16" s="18">
        <f>COUNTIF(situacaoChegada, "Em Aberto*")</f>
        <v>11</v>
      </c>
    </row>
    <row r="17" spans="1:54" x14ac:dyDescent="0.25">
      <c r="A17" s="44"/>
      <c r="B17" s="12"/>
      <c r="C17" s="13"/>
      <c r="D17" s="13"/>
      <c r="E17" s="13"/>
      <c r="F17" s="13"/>
      <c r="G17" s="13"/>
      <c r="H17" s="14"/>
      <c r="I17" s="20"/>
      <c r="J17" s="12"/>
      <c r="K17" s="13"/>
      <c r="L17" s="13"/>
      <c r="M17" s="13"/>
      <c r="N17" s="13"/>
      <c r="O17" s="13"/>
      <c r="P17" s="13"/>
      <c r="Q17" s="13"/>
      <c r="R17" s="18"/>
      <c r="S17" s="41"/>
      <c r="T17" s="12"/>
      <c r="U17" s="13"/>
      <c r="V17" s="13"/>
      <c r="W17" s="13"/>
      <c r="X17" s="13"/>
      <c r="Y17" s="13"/>
      <c r="Z17" s="14"/>
      <c r="AA17" s="20"/>
      <c r="AB17" s="12"/>
      <c r="AC17" s="13"/>
      <c r="AD17" s="13"/>
      <c r="AE17" s="13"/>
      <c r="AF17" s="13"/>
      <c r="AG17" s="13"/>
      <c r="AH17" s="13"/>
      <c r="AI17" s="13"/>
      <c r="AJ17" s="18"/>
      <c r="AK17" s="38"/>
      <c r="AL17" s="12"/>
      <c r="AM17" s="13"/>
      <c r="AN17" s="13"/>
      <c r="AO17" s="13"/>
      <c r="AP17" s="13"/>
      <c r="AQ17" s="13"/>
      <c r="AR17" s="14"/>
      <c r="AS17" s="20"/>
      <c r="AT17" s="12"/>
      <c r="AU17" s="13"/>
      <c r="AV17" s="13"/>
      <c r="AW17" s="13"/>
      <c r="AX17" s="13"/>
      <c r="AY17" s="13"/>
      <c r="AZ17" s="13"/>
      <c r="BA17" s="13"/>
      <c r="BB17" s="18"/>
    </row>
    <row r="18" spans="1:54" x14ac:dyDescent="0.25">
      <c r="A18" s="44"/>
      <c r="B18" s="12"/>
      <c r="C18" s="13"/>
      <c r="D18" s="13"/>
      <c r="E18" s="13"/>
      <c r="F18" s="13"/>
      <c r="G18" s="13"/>
      <c r="H18" s="14"/>
      <c r="I18" s="20"/>
      <c r="J18" s="12"/>
      <c r="K18" s="13"/>
      <c r="L18" s="13"/>
      <c r="M18" s="13"/>
      <c r="N18" s="13"/>
      <c r="O18" s="13"/>
      <c r="P18" s="13"/>
      <c r="Q18" s="13"/>
      <c r="R18" s="18"/>
      <c r="S18" s="41"/>
      <c r="T18" s="12"/>
      <c r="U18" s="13"/>
      <c r="V18" s="13"/>
      <c r="W18" s="13"/>
      <c r="X18" s="13"/>
      <c r="Y18" s="13"/>
      <c r="Z18" s="14"/>
      <c r="AA18" s="20"/>
      <c r="AB18" s="12"/>
      <c r="AC18" s="13"/>
      <c r="AD18" s="13"/>
      <c r="AE18" s="13"/>
      <c r="AF18" s="13"/>
      <c r="AG18" s="13"/>
      <c r="AH18" s="13"/>
      <c r="AI18" s="13"/>
      <c r="AJ18" s="18"/>
      <c r="AK18" s="38"/>
      <c r="AL18" s="12"/>
      <c r="AM18" s="13"/>
      <c r="AN18" s="13"/>
      <c r="AO18" s="13"/>
      <c r="AP18" s="13"/>
      <c r="AQ18" s="13"/>
      <c r="AR18" s="14"/>
      <c r="AS18" s="20"/>
      <c r="AT18" s="12"/>
      <c r="AU18" s="13"/>
      <c r="AV18" s="13"/>
      <c r="AW18" s="13"/>
      <c r="AX18" s="13"/>
      <c r="AY18" s="13"/>
      <c r="AZ18" s="13"/>
      <c r="BA18" s="13"/>
      <c r="BB18" s="18"/>
    </row>
    <row r="19" spans="1:54" x14ac:dyDescent="0.25">
      <c r="A19" s="44"/>
      <c r="B19" s="12"/>
      <c r="C19" s="13"/>
      <c r="D19" s="13"/>
      <c r="E19" s="13"/>
      <c r="F19" s="13"/>
      <c r="G19" s="13"/>
      <c r="H19" s="14"/>
      <c r="I19" s="20"/>
      <c r="J19" s="12"/>
      <c r="K19" s="13"/>
      <c r="L19" s="13"/>
      <c r="M19" s="13"/>
      <c r="N19" s="13"/>
      <c r="O19" s="13"/>
      <c r="P19" s="13"/>
      <c r="Q19" s="13"/>
      <c r="R19" s="18"/>
      <c r="S19" s="41"/>
      <c r="T19" s="12"/>
      <c r="U19" s="13"/>
      <c r="V19" s="13"/>
      <c r="W19" s="13"/>
      <c r="X19" s="13"/>
      <c r="Y19" s="13"/>
      <c r="Z19" s="14"/>
      <c r="AA19" s="20"/>
      <c r="AB19" s="12"/>
      <c r="AC19" s="13"/>
      <c r="AD19" s="13"/>
      <c r="AE19" s="13"/>
      <c r="AF19" s="13"/>
      <c r="AG19" s="13"/>
      <c r="AH19" s="13"/>
      <c r="AI19" s="13"/>
      <c r="AJ19" s="18"/>
      <c r="AK19" s="38"/>
      <c r="AL19" s="12"/>
      <c r="AM19" s="13"/>
      <c r="AN19" s="13"/>
      <c r="AO19" s="13"/>
      <c r="AP19" s="13"/>
      <c r="AQ19" s="13"/>
      <c r="AR19" s="14"/>
      <c r="AS19" s="20"/>
      <c r="AT19" s="12"/>
      <c r="AU19" s="13"/>
      <c r="AV19" s="13"/>
      <c r="AW19" s="13"/>
      <c r="AX19" s="13"/>
      <c r="AY19" s="13"/>
      <c r="AZ19" s="13"/>
      <c r="BA19" s="13"/>
      <c r="BB19" s="18"/>
    </row>
    <row r="20" spans="1:54" ht="15.75" thickBot="1" x14ac:dyDescent="0.3">
      <c r="A20" s="45"/>
      <c r="B20" s="15"/>
      <c r="C20" s="16"/>
      <c r="D20" s="16"/>
      <c r="E20" s="16"/>
      <c r="F20" s="16"/>
      <c r="G20" s="16"/>
      <c r="H20" s="17"/>
      <c r="I20" s="21"/>
      <c r="J20" s="15"/>
      <c r="K20" s="16"/>
      <c r="L20" s="16"/>
      <c r="M20" s="16"/>
      <c r="N20" s="16"/>
      <c r="O20" s="16"/>
      <c r="P20" s="16"/>
      <c r="Q20" s="16"/>
      <c r="R20" s="19"/>
      <c r="S20" s="42"/>
      <c r="T20" s="15"/>
      <c r="U20" s="16"/>
      <c r="V20" s="16"/>
      <c r="W20" s="16"/>
      <c r="X20" s="16"/>
      <c r="Y20" s="16"/>
      <c r="Z20" s="17"/>
      <c r="AA20" s="21"/>
      <c r="AB20" s="15"/>
      <c r="AC20" s="16"/>
      <c r="AD20" s="16"/>
      <c r="AE20" s="16"/>
      <c r="AF20" s="16"/>
      <c r="AG20" s="16"/>
      <c r="AH20" s="16"/>
      <c r="AI20" s="16"/>
      <c r="AJ20" s="19"/>
      <c r="AK20" s="39"/>
      <c r="AL20" s="15"/>
      <c r="AM20" s="16"/>
      <c r="AN20" s="16"/>
      <c r="AO20" s="16"/>
      <c r="AP20" s="16"/>
      <c r="AQ20" s="16"/>
      <c r="AR20" s="17"/>
      <c r="AS20" s="21"/>
      <c r="AT20" s="15"/>
      <c r="AU20" s="16"/>
      <c r="AV20" s="16"/>
      <c r="AW20" s="16"/>
      <c r="AX20" s="16"/>
      <c r="AY20" s="16"/>
      <c r="AZ20" s="16"/>
      <c r="BA20" s="16"/>
      <c r="BB20" s="19"/>
    </row>
    <row r="21" spans="1:54" x14ac:dyDescent="0.25">
      <c r="A21" s="29"/>
      <c r="AK21" s="37"/>
    </row>
  </sheetData>
  <mergeCells count="31">
    <mergeCell ref="AS16:AS20"/>
    <mergeCell ref="BB16:BB20"/>
    <mergeCell ref="AL2:BB2"/>
    <mergeCell ref="AA16:AA20"/>
    <mergeCell ref="AJ16:AJ20"/>
    <mergeCell ref="AK1:AK20"/>
    <mergeCell ref="AL1:BB1"/>
    <mergeCell ref="AL3:AR20"/>
    <mergeCell ref="AT3:BA20"/>
    <mergeCell ref="AS4:AS8"/>
    <mergeCell ref="BB4:BB8"/>
    <mergeCell ref="AS10:AS14"/>
    <mergeCell ref="BB10:BB14"/>
    <mergeCell ref="R16:R20"/>
    <mergeCell ref="A1:A20"/>
    <mergeCell ref="S1:S20"/>
    <mergeCell ref="T1:AJ1"/>
    <mergeCell ref="T3:Z20"/>
    <mergeCell ref="AB3:AI20"/>
    <mergeCell ref="AA4:AA8"/>
    <mergeCell ref="AJ4:AJ8"/>
    <mergeCell ref="AA10:AA14"/>
    <mergeCell ref="AJ10:AJ14"/>
    <mergeCell ref="B1:R1"/>
    <mergeCell ref="B3:H20"/>
    <mergeCell ref="J3:Q20"/>
    <mergeCell ref="I4:I8"/>
    <mergeCell ref="I10:I14"/>
    <mergeCell ref="I16:I20"/>
    <mergeCell ref="R4:R8"/>
    <mergeCell ref="R10:R14"/>
  </mergeCells>
  <conditionalFormatting sqref="R10:R14">
    <cfRule type="expression" dxfId="12" priority="6">
      <formula>$R$10=$R$16</formula>
    </cfRule>
    <cfRule type="expression" dxfId="11" priority="7">
      <formula>$R$10&gt;=($R$16/2)</formula>
    </cfRule>
  </conditionalFormatting>
  <conditionalFormatting sqref="AJ10:AJ14">
    <cfRule type="expression" dxfId="10" priority="4">
      <formula>$R$10=$R$16</formula>
    </cfRule>
    <cfRule type="expression" dxfId="9" priority="5">
      <formula>$R$10&gt;=($R$16/2)</formula>
    </cfRule>
  </conditionalFormatting>
  <conditionalFormatting sqref="BB10:BB14">
    <cfRule type="expression" dxfId="8" priority="2">
      <formula>$R$10=$R$16</formula>
    </cfRule>
    <cfRule type="expression" dxfId="7" priority="3">
      <formula>$R$10&gt;=($R$16/2)</formula>
    </cfRule>
  </conditionalFormatting>
  <conditionalFormatting sqref="AL2:BB2">
    <cfRule type="containsText" dxfId="0" priority="1" operator="containsText" text="Média">
      <formula>NOT(ISERROR(SEARCH("Média",AL2)))</formula>
    </cfRule>
  </conditionalFormatting>
  <pageMargins left="0.511811024" right="0.511811024" top="0.78740157499999996" bottom="0.78740157499999996" header="0.31496062000000002" footer="0.31496062000000002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B58E-3056-4F04-8FF4-26CB352BE2A5}">
  <dimension ref="A1:A2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</cols>
  <sheetData>
    <row r="1" spans="1:1" x14ac:dyDescent="0.25">
      <c r="A1" t="s">
        <v>55</v>
      </c>
    </row>
    <row r="2" spans="1:1" x14ac:dyDescent="0.25">
      <c r="A2">
        <f>AVERAGE(PesoOrigem)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077D-33A7-4B63-B421-D26AB229D591}">
  <dimension ref="A10:F19"/>
  <sheetViews>
    <sheetView showGridLines="0" topLeftCell="A7" zoomScaleNormal="100" workbookViewId="0">
      <selection activeCell="B26" sqref="B26"/>
    </sheetView>
  </sheetViews>
  <sheetFormatPr defaultRowHeight="15" x14ac:dyDescent="0.25"/>
  <cols>
    <col min="1" max="1" width="19.42578125" bestFit="1" customWidth="1"/>
    <col min="2" max="2" width="25" bestFit="1" customWidth="1"/>
    <col min="4" max="4" width="19" bestFit="1" customWidth="1"/>
    <col min="5" max="5" width="17.5703125" bestFit="1" customWidth="1"/>
    <col min="6" max="7" width="20.28515625" bestFit="1" customWidth="1"/>
  </cols>
  <sheetData>
    <row r="10" spans="1:6" x14ac:dyDescent="0.25">
      <c r="A10" s="6" t="s">
        <v>40</v>
      </c>
      <c r="B10" t="s">
        <v>41</v>
      </c>
      <c r="D10" s="6" t="s">
        <v>40</v>
      </c>
      <c r="E10" t="s">
        <v>43</v>
      </c>
      <c r="F10" t="s">
        <v>44</v>
      </c>
    </row>
    <row r="11" spans="1:6" x14ac:dyDescent="0.25">
      <c r="A11" s="7" t="s">
        <v>36</v>
      </c>
      <c r="B11" s="9">
        <v>5316.2790697674418</v>
      </c>
      <c r="D11" s="7" t="s">
        <v>39</v>
      </c>
      <c r="E11" s="8">
        <v>382</v>
      </c>
      <c r="F11" s="8">
        <v>9</v>
      </c>
    </row>
    <row r="12" spans="1:6" x14ac:dyDescent="0.25">
      <c r="A12" s="7" t="s">
        <v>31</v>
      </c>
      <c r="B12" s="9">
        <v>8330.1311953352779</v>
      </c>
      <c r="D12" s="7" t="s">
        <v>29</v>
      </c>
      <c r="E12" s="8">
        <v>1193</v>
      </c>
      <c r="F12" s="8">
        <v>5</v>
      </c>
    </row>
    <row r="13" spans="1:6" x14ac:dyDescent="0.25">
      <c r="A13" s="7" t="s">
        <v>22</v>
      </c>
      <c r="B13" s="9">
        <v>12010.796978704524</v>
      </c>
      <c r="D13" s="7" t="s">
        <v>34</v>
      </c>
      <c r="E13" s="8">
        <v>5</v>
      </c>
      <c r="F13" s="8">
        <v>2</v>
      </c>
    </row>
    <row r="14" spans="1:6" x14ac:dyDescent="0.25">
      <c r="A14" s="7" t="s">
        <v>42</v>
      </c>
      <c r="B14" s="9">
        <v>25657.207243807243</v>
      </c>
      <c r="D14" s="7" t="s">
        <v>32</v>
      </c>
      <c r="E14" s="8">
        <v>55</v>
      </c>
      <c r="F14" s="8">
        <v>4</v>
      </c>
    </row>
    <row r="15" spans="1:6" x14ac:dyDescent="0.25">
      <c r="D15" s="7" t="s">
        <v>20</v>
      </c>
      <c r="E15" s="8">
        <v>76</v>
      </c>
      <c r="F15" s="8">
        <v>3</v>
      </c>
    </row>
    <row r="16" spans="1:6" x14ac:dyDescent="0.25">
      <c r="D16" s="7" t="s">
        <v>35</v>
      </c>
      <c r="E16" s="8">
        <v>1270</v>
      </c>
      <c r="F16" s="8">
        <v>3</v>
      </c>
    </row>
    <row r="17" spans="4:6" x14ac:dyDescent="0.25">
      <c r="D17" s="7" t="s">
        <v>5</v>
      </c>
      <c r="E17" s="8">
        <v>39</v>
      </c>
      <c r="F17" s="8">
        <v>3</v>
      </c>
    </row>
    <row r="18" spans="4:6" x14ac:dyDescent="0.25">
      <c r="D18" s="7" t="s">
        <v>33</v>
      </c>
      <c r="E18" s="8">
        <v>23</v>
      </c>
      <c r="F18" s="8">
        <v>1</v>
      </c>
    </row>
    <row r="19" spans="4:6" x14ac:dyDescent="0.25">
      <c r="D19" s="7" t="s">
        <v>42</v>
      </c>
      <c r="E19" s="8">
        <v>3043</v>
      </c>
      <c r="F19" s="8">
        <v>30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activeCell="F1" sqref="F1:F1048576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Dashboard</vt:lpstr>
      <vt:lpstr>Indicadores base</vt:lpstr>
      <vt:lpstr>Tabelas Dinamicas</vt:lpstr>
      <vt:lpstr>Controle de Entregas</vt:lpstr>
      <vt:lpstr>LinhaC</vt:lpstr>
      <vt:lpstr>OrigemDinamica</vt:lpstr>
      <vt:lpstr>PesoOrigem</vt:lpstr>
      <vt:lpstr>situacaoChegada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Raphael Lopes</cp:lastModifiedBy>
  <dcterms:created xsi:type="dcterms:W3CDTF">2020-01-28T18:38:11Z</dcterms:created>
  <dcterms:modified xsi:type="dcterms:W3CDTF">2022-05-29T16:17:27Z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