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aiane de Sá\Documents\DIO\Santander - Excel com IA\"/>
    </mc:Choice>
  </mc:AlternateContent>
  <xr:revisionPtr revIDLastSave="0" documentId="13_ncr:1_{832BD5CC-EA63-47CD-8D59-AE8044EB252D}" xr6:coauthVersionLast="47" xr6:coauthVersionMax="47" xr10:uidLastSave="{00000000-0000-0000-0000-000000000000}"/>
  <bookViews>
    <workbookView xWindow="-108" yWindow="-108" windowWidth="23256" windowHeight="12576" xr2:uid="{660E90A4-E0C0-4BE5-A81A-0011846C29A0}"/>
  </bookViews>
  <sheets>
    <sheet name="APP" sheetId="1" r:id="rId1"/>
    <sheet name="Planilha2" sheetId="2" state="hidden" r:id="rId2"/>
  </sheets>
  <definedNames>
    <definedName name="aporte">APP!$D$15</definedName>
    <definedName name="patrimonio">APP!$D$18</definedName>
    <definedName name="qtd_anos">APP!$D$16</definedName>
    <definedName name="rendimento_carteira">APP!$D$11</definedName>
    <definedName name="salario">APP!$D$10</definedName>
    <definedName name="sugestao_investimento">APP!$D$12</definedName>
    <definedName name="taxa_mensal">APP!$D$17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4" i="1"/>
  <c r="C35" i="1"/>
  <c r="C36" i="1"/>
  <c r="C37" i="1"/>
  <c r="C38" i="1"/>
  <c r="C33" i="1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A4" i="2"/>
  <c r="A5" i="2"/>
  <c r="A6" i="2"/>
  <c r="A7" i="2"/>
  <c r="A8" i="2"/>
  <c r="D18" i="1"/>
  <c r="D19" i="1" s="1"/>
  <c r="D12" i="1"/>
  <c r="C24" i="1"/>
  <c r="D24" i="1" s="1"/>
  <c r="C25" i="1"/>
  <c r="D25" i="1" s="1"/>
  <c r="C26" i="1"/>
  <c r="D26" i="1" s="1"/>
  <c r="C23" i="1"/>
  <c r="D23" i="1" s="1"/>
  <c r="C22" i="1"/>
  <c r="D22" i="1" s="1"/>
  <c r="D36" i="1" l="1"/>
  <c r="D38" i="1"/>
  <c r="D34" i="1"/>
  <c r="D37" i="1"/>
  <c r="D39" i="1" s="1"/>
  <c r="D33" i="1"/>
  <c r="D35" i="1"/>
</calcChain>
</file>

<file path=xl/sharedStrings.xml><?xml version="1.0" encoding="utf-8"?>
<sst xmlns="http://schemas.openxmlformats.org/spreadsheetml/2006/main" count="69" uniqueCount="34">
  <si>
    <t>Quanto investir por mês ?</t>
  </si>
  <si>
    <t>Por Quantos Anos ?</t>
  </si>
  <si>
    <t>Taxa de Rendimento mensal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</si>
  <si>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</si>
  <si>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</si>
  <si>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</si>
  <si>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</si>
  <si>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</si>
  <si>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</si>
  <si>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</si>
  <si>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CENÁRIOS</t>
  </si>
  <si>
    <t>Dividendo</t>
  </si>
  <si>
    <t>CONFIGURAÇÕES</t>
  </si>
  <si>
    <t>Salário</t>
  </si>
  <si>
    <t>Rendimento Carteira</t>
  </si>
  <si>
    <t>Sugestão de Investimento (30%)</t>
  </si>
  <si>
    <t>Perfil</t>
  </si>
  <si>
    <t>Agressivo</t>
  </si>
  <si>
    <t>Conservador</t>
  </si>
  <si>
    <t>PERFIL</t>
  </si>
  <si>
    <t>VALOR A SER INNVESTIDO POR MÊS</t>
  </si>
  <si>
    <t>TIPO DE FII</t>
  </si>
  <si>
    <t>Valores</t>
  </si>
  <si>
    <t>Percentagem Sugerida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</si>
  <si>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</si>
  <si>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</si>
  <si>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</si>
  <si>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</si>
  <si>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</si>
  <si>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</si>
  <si>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</si>
  <si>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</si>
  <si>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</t>
  </si>
  <si>
    <t>Patrimônio Acumulado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</si>
</sst>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5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egoe UI4"/>
    </font>
    <font>
      <b/>
      <sz val="18"/>
      <color theme="0"/>
      <name val="Segoe UI"/>
      <family val="2"/>
    </font>
    <font>
      <b/>
      <sz val="16"/>
      <color theme="0"/>
      <name val="Segoe UI"/>
      <family val="2"/>
    </font>
    <font>
      <sz val="14"/>
      <color theme="0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Segor ui"/>
    </font>
    <font>
      <sz val="11"/>
      <color theme="1"/>
      <name val="Segor ui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2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0" fontId="1" fillId="2" borderId="10" xfId="1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164" fontId="4" fillId="6" borderId="10" xfId="2" applyNumberFormat="1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164" fontId="4" fillId="6" borderId="13" xfId="2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indent="3"/>
    </xf>
    <xf numFmtId="8" fontId="1" fillId="4" borderId="6" xfId="0" applyNumberFormat="1" applyFont="1" applyFill="1" applyBorder="1" applyAlignment="1">
      <alignment horizontal="left" indent="3"/>
    </xf>
    <xf numFmtId="8" fontId="1" fillId="4" borderId="7" xfId="0" applyNumberFormat="1" applyFont="1" applyFill="1" applyBorder="1" applyAlignment="1">
      <alignment horizontal="left" indent="3"/>
    </xf>
    <xf numFmtId="0" fontId="1" fillId="4" borderId="8" xfId="0" applyFont="1" applyFill="1" applyBorder="1" applyAlignment="1">
      <alignment horizontal="left" indent="3"/>
    </xf>
    <xf numFmtId="8" fontId="1" fillId="4" borderId="9" xfId="0" applyNumberFormat="1" applyFont="1" applyFill="1" applyBorder="1" applyAlignment="1">
      <alignment horizontal="left" indent="3"/>
    </xf>
    <xf numFmtId="8" fontId="1" fillId="4" borderId="10" xfId="0" applyNumberFormat="1" applyFont="1" applyFill="1" applyBorder="1" applyAlignment="1">
      <alignment horizontal="left" indent="3"/>
    </xf>
    <xf numFmtId="0" fontId="1" fillId="4" borderId="11" xfId="0" applyFont="1" applyFill="1" applyBorder="1" applyAlignment="1">
      <alignment horizontal="left" indent="3"/>
    </xf>
    <xf numFmtId="8" fontId="1" fillId="4" borderId="12" xfId="0" applyNumberFormat="1" applyFont="1" applyFill="1" applyBorder="1" applyAlignment="1">
      <alignment horizontal="left" indent="3"/>
    </xf>
    <xf numFmtId="8" fontId="1" fillId="4" borderId="13" xfId="0" applyNumberFormat="1" applyFont="1" applyFill="1" applyBorder="1" applyAlignment="1">
      <alignment horizontal="left" indent="3"/>
    </xf>
    <xf numFmtId="0" fontId="9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0" fontId="1" fillId="2" borderId="10" xfId="0" applyNumberFormat="1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 vertical="center"/>
    </xf>
    <xf numFmtId="0" fontId="12" fillId="7" borderId="0" xfId="0" applyFont="1" applyFill="1"/>
    <xf numFmtId="0" fontId="0" fillId="7" borderId="0" xfId="0" applyFill="1"/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0" borderId="4" xfId="0" applyNumberFormat="1" applyBorder="1"/>
    <xf numFmtId="0" fontId="11" fillId="3" borderId="2" xfId="0" applyFont="1" applyFill="1" applyBorder="1" applyAlignment="1">
      <alignment horizontal="center" vertical="center"/>
    </xf>
    <xf numFmtId="164" fontId="7" fillId="7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9" fontId="14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vertical="center"/>
    </xf>
    <xf numFmtId="0" fontId="8" fillId="10" borderId="0" xfId="0" applyFont="1" applyFill="1" applyBorder="1" applyAlignment="1">
      <alignment vertical="center"/>
    </xf>
    <xf numFmtId="0" fontId="8" fillId="10" borderId="0" xfId="0" applyFont="1" applyFill="1" applyAlignment="1">
      <alignment horizontal="center" vertical="center"/>
    </xf>
    <xf numFmtId="0" fontId="8" fillId="10" borderId="0" xfId="0" applyFont="1" applyFill="1" applyBorder="1" applyAlignment="1">
      <alignment horizontal="left" indent="3"/>
    </xf>
    <xf numFmtId="0" fontId="1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164" fontId="13" fillId="5" borderId="0" xfId="0" applyNumberFormat="1" applyFont="1" applyFill="1" applyAlignment="1">
      <alignment horizontal="center" vertic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APP!$C$32</c:f>
              <c:strCache>
                <c:ptCount val="1"/>
                <c:pt idx="0">
                  <c:v>Percentagem Sugerida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 w="3175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3175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3175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3175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3175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3175">
                <a:solidFill>
                  <a:sysClr val="windowText" lastClr="000000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APP!$C$33:$C$38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3-4BF2-B39C-192E1E4615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25853018372717"/>
          <c:y val="0.24247521143190434"/>
          <c:w val="0.25174146981627299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754380</xdr:colOff>
      <xdr:row>39</xdr:row>
      <xdr:rowOff>148590</xdr:rowOff>
    </xdr:from>
    <xdr:to>
      <xdr:col>3</xdr:col>
      <xdr:colOff>685800</xdr:colOff>
      <xdr:row>54</xdr:row>
      <xdr:rowOff>148590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EADCF1-E7BA-D010-715F-1E5252958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129540</xdr:colOff>
      <xdr:row>0</xdr:row>
      <xdr:rowOff>22860</xdr:rowOff>
    </xdr:from>
    <xdr:to>
      <xdr:col>5</xdr:col>
      <xdr:colOff>411480</xdr:colOff>
      <xdr:row>7</xdr:row>
      <xdr:rowOff>45720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CFF3619-09F1-2F18-CE5B-FB49F67D8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22860"/>
          <a:ext cx="7665720" cy="1303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56E4-D6B6-4051-941F-76225ED703E8}">
  <dimension ref="A8:E39"/>
  <sheetViews>
    <sheetView showGridLines="0" tabSelected="1" workbookViewId="0">
      <selection activeCell="E42" sqref="E42"/>
    </sheetView>
  </sheetViews>
  <sheetFormatPr defaultColWidth="0" defaultRowHeight="14.4"/>
  <cols>
    <col min="1" max="1" width="11.88671875" customWidth="1"/>
    <col min="2" max="2" width="40" customWidth="1"/>
    <col min="3" max="3" width="27.6640625" customWidth="1"/>
    <col min="4" max="4" width="19.21875" bestFit="1" customWidth="1"/>
    <col min="5" max="6" width="8.88671875" customWidth="1"/>
    <col min="7" max="7" width="8.88671875" hidden="1" customWidth="1"/>
    <col min="8" max="16384" width="8.88671875" hidden="1"/>
  </cols>
  <sheetData>
    <row r="8" spans="2:4" ht="15" thickBot="1"/>
    <row r="9" spans="2:4" ht="35.4" customHeight="1">
      <c r="B9" s="53" t="s">
        <v>12</v>
      </c>
      <c r="C9" s="54"/>
      <c r="D9" s="55"/>
    </row>
    <row r="10" spans="2:4" ht="19.8" thickBot="1">
      <c r="B10" s="30" t="s">
        <v>13</v>
      </c>
      <c r="C10" s="31"/>
      <c r="D10" s="6">
        <v>2000</v>
      </c>
    </row>
    <row r="11" spans="2:4" ht="19.8" thickBot="1">
      <c r="B11" s="32" t="s">
        <v>14</v>
      </c>
      <c r="C11" s="33"/>
      <c r="D11" s="34">
        <v>6.0000000000000001E-3</v>
      </c>
    </row>
    <row r="12" spans="2:4" ht="19.8" thickBot="1">
      <c r="B12" s="35" t="s">
        <v>15</v>
      </c>
      <c r="C12" s="36"/>
      <c r="D12" s="37">
        <f>D10*30%</f>
        <v>600</v>
      </c>
    </row>
    <row r="13" spans="2:4" ht="15" thickBot="1"/>
    <row r="14" spans="2:4" ht="37.799999999999997" customHeight="1">
      <c r="B14" s="26" t="s">
        <v>4</v>
      </c>
      <c r="C14" s="27"/>
      <c r="D14" s="3"/>
    </row>
    <row r="15" spans="2:4" ht="19.8" thickBot="1">
      <c r="B15" s="4" t="s">
        <v>0</v>
      </c>
      <c r="C15" s="5"/>
      <c r="D15" s="6">
        <v>200</v>
      </c>
    </row>
    <row r="16" spans="2:4" ht="19.8" thickBot="1">
      <c r="B16" s="7" t="s">
        <v>1</v>
      </c>
      <c r="C16" s="8"/>
      <c r="D16" s="9">
        <v>5</v>
      </c>
    </row>
    <row r="17" spans="1:4" ht="19.8" thickBot="1">
      <c r="B17" s="7" t="s">
        <v>2</v>
      </c>
      <c r="C17" s="8"/>
      <c r="D17" s="10">
        <v>1.0789999999999999E-2</v>
      </c>
    </row>
    <row r="18" spans="1:4" ht="19.8" thickBot="1">
      <c r="B18" s="11" t="s">
        <v>33</v>
      </c>
      <c r="C18" s="12"/>
      <c r="D18" s="13">
        <f>FV(taxa_mensal,qtd_anos*12,aporte*-1)</f>
        <v>16755.382799697527</v>
      </c>
    </row>
    <row r="19" spans="1:4" ht="19.8" thickBot="1">
      <c r="B19" s="14" t="s">
        <v>3</v>
      </c>
      <c r="C19" s="15"/>
      <c r="D19" s="16">
        <f>patrimonio*rendimento_carteira</f>
        <v>100.53229679818516</v>
      </c>
    </row>
    <row r="20" spans="1:4" ht="15" thickBot="1"/>
    <row r="21" spans="1:4" ht="24.6">
      <c r="B21" s="28" t="s">
        <v>10</v>
      </c>
      <c r="C21" s="29"/>
      <c r="D21" s="48" t="s">
        <v>11</v>
      </c>
    </row>
    <row r="22" spans="1:4" ht="19.8" thickBot="1">
      <c r="A22" s="1">
        <v>2</v>
      </c>
      <c r="B22" s="17" t="s">
        <v>5</v>
      </c>
      <c r="C22" s="18">
        <f>FV($D$17,$A22*12,$D$15*-1)</f>
        <v>5445.5254595290435</v>
      </c>
      <c r="D22" s="19">
        <f>C22*rendimento_carteira</f>
        <v>32.673152757174265</v>
      </c>
    </row>
    <row r="23" spans="1:4" ht="19.8" thickBot="1">
      <c r="A23" s="1">
        <v>5</v>
      </c>
      <c r="B23" s="20" t="s">
        <v>6</v>
      </c>
      <c r="C23" s="21">
        <f>FV($D$17,$A23*12,$D$15*-1)</f>
        <v>16755.382799697527</v>
      </c>
      <c r="D23" s="22">
        <f>C23*rendimento_carteira</f>
        <v>100.53229679818516</v>
      </c>
    </row>
    <row r="24" spans="1:4" ht="19.8" thickBot="1">
      <c r="A24" s="1">
        <v>10</v>
      </c>
      <c r="B24" s="20" t="s">
        <v>7</v>
      </c>
      <c r="C24" s="21">
        <f>FV($D$17,$A24*12,$D$15*-1)</f>
        <v>48656.842506034438</v>
      </c>
      <c r="D24" s="22">
        <f>C24*rendimento_carteira</f>
        <v>291.94105503620665</v>
      </c>
    </row>
    <row r="25" spans="1:4" ht="19.8" thickBot="1">
      <c r="A25" s="1">
        <v>20</v>
      </c>
      <c r="B25" s="20" t="s">
        <v>8</v>
      </c>
      <c r="C25" s="21">
        <f>FV($D$17,$A25*12,$D$15*-1)</f>
        <v>225039.68001941612</v>
      </c>
      <c r="D25" s="22">
        <f>C25*rendimento_carteira</f>
        <v>1350.2380801164968</v>
      </c>
    </row>
    <row r="26" spans="1:4" ht="19.8" thickBot="1">
      <c r="A26" s="1">
        <v>30</v>
      </c>
      <c r="B26" s="23" t="s">
        <v>9</v>
      </c>
      <c r="C26" s="24">
        <f>FV($D$17,$A26*12,$D$15*-1)</f>
        <v>864433.93100094295</v>
      </c>
      <c r="D26" s="25">
        <f>C26*rendimento_carteira</f>
        <v>5186.6035860056581</v>
      </c>
    </row>
    <row r="29" spans="1:4" ht="15.6">
      <c r="B29" s="56" t="s">
        <v>19</v>
      </c>
      <c r="C29" s="57" t="s">
        <v>32</v>
      </c>
      <c r="D29" s="58"/>
    </row>
    <row r="30" spans="1:4" ht="15.6">
      <c r="B30" s="38" t="s">
        <v>20</v>
      </c>
      <c r="C30" s="49">
        <f>aporte</f>
        <v>200</v>
      </c>
      <c r="D30" s="39"/>
    </row>
    <row r="32" spans="1:4">
      <c r="B32" s="59" t="s">
        <v>21</v>
      </c>
      <c r="C32" s="59" t="s">
        <v>23</v>
      </c>
      <c r="D32" s="59" t="s">
        <v>22</v>
      </c>
    </row>
    <row r="33" spans="2:4">
      <c r="B33" s="50" t="s">
        <v>24</v>
      </c>
      <c r="C33" s="51">
        <f>VLOOKUP($C$29&amp;"_"&amp;B33,Planilha2!$A:$D,4,0)</f>
        <v>0.32</v>
      </c>
      <c r="D33" s="52">
        <f>C33*$C$30</f>
        <v>64</v>
      </c>
    </row>
    <row r="34" spans="2:4">
      <c r="B34" s="50" t="s">
        <v>25</v>
      </c>
      <c r="C34" s="51">
        <f>VLOOKUP($C$29&amp;"_"&amp;B34,Planilha2!$A:$D,4,0)</f>
        <v>0.35</v>
      </c>
      <c r="D34" s="52">
        <f t="shared" ref="D34:D38" si="0">C34*$C$30</f>
        <v>70</v>
      </c>
    </row>
    <row r="35" spans="2:4">
      <c r="B35" s="50" t="s">
        <v>26</v>
      </c>
      <c r="C35" s="51">
        <f>VLOOKUP($C$29&amp;"_"&amp;B35,Planilha2!$A:$D,4,0)</f>
        <v>0.08</v>
      </c>
      <c r="D35" s="52">
        <f t="shared" si="0"/>
        <v>16</v>
      </c>
    </row>
    <row r="36" spans="2:4">
      <c r="B36" s="50" t="s">
        <v>27</v>
      </c>
      <c r="C36" s="51">
        <f>VLOOKUP($C$29&amp;"_"&amp;B36,Planilha2!$A:$D,4,0)</f>
        <v>0.05</v>
      </c>
      <c r="D36" s="52">
        <f t="shared" si="0"/>
        <v>10</v>
      </c>
    </row>
    <row r="37" spans="2:4">
      <c r="B37" s="50" t="s">
        <v>28</v>
      </c>
      <c r="C37" s="51">
        <f>VLOOKUP($C$29&amp;"_"&amp;B37,Planilha2!$A:$D,4,0)</f>
        <v>0.1</v>
      </c>
      <c r="D37" s="52">
        <f t="shared" si="0"/>
        <v>20</v>
      </c>
    </row>
    <row r="38" spans="2:4">
      <c r="B38" s="50" t="s">
        <v>29</v>
      </c>
      <c r="C38" s="51">
        <f>VLOOKUP($C$29&amp;"_"&amp;B38,Planilha2!$A:$D,4,0)</f>
        <v>0.1</v>
      </c>
      <c r="D38" s="52">
        <f t="shared" si="0"/>
        <v>20</v>
      </c>
    </row>
    <row r="39" spans="2:4">
      <c r="B39" s="60"/>
      <c r="C39" s="60"/>
      <c r="D39" s="61">
        <f>SUM(D33:D38)</f>
        <v>200</v>
      </c>
    </row>
  </sheetData>
  <mergeCells count="11">
    <mergeCell ref="B9:C9"/>
    <mergeCell ref="B10:C10"/>
    <mergeCell ref="B11:C11"/>
    <mergeCell ref="B12:C12"/>
    <mergeCell ref="B21:C21"/>
    <mergeCell ref="B14:C14"/>
    <mergeCell ref="B15:C15"/>
    <mergeCell ref="B16:C16"/>
    <mergeCell ref="B17:C17"/>
    <mergeCell ref="B18:C18"/>
    <mergeCell ref="B19:C19"/>
  </mergeCells>
  <dataValidations count="1">
    <dataValidation type="list" allowBlank="1" showInputMessage="1" showErrorMessage="1" sqref="C29" xr:uid="{C960A661-4219-4DE6-A682-73C3ED46D83F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731B-0A4E-41A7-849A-5EB76C17E09E}">
  <dimension ref="A2:D20"/>
  <sheetViews>
    <sheetView workbookViewId="0">
      <selection activeCell="D13" sqref="D13"/>
    </sheetView>
  </sheetViews>
  <sheetFormatPr defaultRowHeight="14.4"/>
  <cols>
    <col min="1" max="1" width="29.6640625" bestFit="1" customWidth="1"/>
    <col min="2" max="2" width="11.33203125" bestFit="1" customWidth="1"/>
    <col min="3" max="3" width="18" bestFit="1" customWidth="1"/>
  </cols>
  <sheetData>
    <row r="2" spans="1:4">
      <c r="A2" s="42" t="s">
        <v>31</v>
      </c>
      <c r="B2" s="42" t="s">
        <v>16</v>
      </c>
      <c r="C2" s="42" t="s">
        <v>21</v>
      </c>
      <c r="D2" s="42" t="s">
        <v>30</v>
      </c>
    </row>
    <row r="3" spans="1:4">
      <c r="A3" t="str">
        <f>B3&amp;"_"&amp;C3</f>
        <v>Conservador_PAPEL</v>
      </c>
      <c r="B3" t="s">
        <v>18</v>
      </c>
      <c r="C3" s="2" t="s">
        <v>24</v>
      </c>
      <c r="D3" s="41">
        <v>0.3</v>
      </c>
    </row>
    <row r="4" spans="1:4">
      <c r="A4" t="str">
        <f t="shared" ref="A4:A20" si="0">B4&amp;"_"&amp;C4</f>
        <v>Conservador_TIJOLO</v>
      </c>
      <c r="B4" t="s">
        <v>18</v>
      </c>
      <c r="C4" s="2" t="s">
        <v>25</v>
      </c>
      <c r="D4" s="41">
        <v>0.5</v>
      </c>
    </row>
    <row r="5" spans="1:4">
      <c r="A5" t="str">
        <f t="shared" si="0"/>
        <v>Conservador_HÍBRIDOS</v>
      </c>
      <c r="B5" t="s">
        <v>18</v>
      </c>
      <c r="C5" s="2" t="s">
        <v>26</v>
      </c>
      <c r="D5" s="41">
        <v>0.1</v>
      </c>
    </row>
    <row r="6" spans="1:4">
      <c r="A6" t="str">
        <f t="shared" si="0"/>
        <v>Conservador_FOFs</v>
      </c>
      <c r="B6" t="s">
        <v>18</v>
      </c>
      <c r="C6" s="2" t="s">
        <v>27</v>
      </c>
      <c r="D6" s="41">
        <v>0.1</v>
      </c>
    </row>
    <row r="7" spans="1:4">
      <c r="A7" t="str">
        <f t="shared" si="0"/>
        <v>Conservador_DESENVOLVIMENTO</v>
      </c>
      <c r="B7" t="s">
        <v>18</v>
      </c>
      <c r="C7" s="2" t="s">
        <v>28</v>
      </c>
      <c r="D7" s="41">
        <v>0</v>
      </c>
    </row>
    <row r="8" spans="1:4" ht="15" thickBot="1">
      <c r="A8" s="43" t="str">
        <f t="shared" si="0"/>
        <v>Conservador_HOTELARIAS</v>
      </c>
      <c r="B8" s="43" t="s">
        <v>18</v>
      </c>
      <c r="C8" s="44" t="s">
        <v>29</v>
      </c>
      <c r="D8" s="45">
        <v>0</v>
      </c>
    </row>
    <row r="9" spans="1:4">
      <c r="A9" t="str">
        <f t="shared" si="0"/>
        <v>Moderado_PAPEL</v>
      </c>
      <c r="B9" t="s">
        <v>32</v>
      </c>
      <c r="C9" s="2" t="s">
        <v>24</v>
      </c>
      <c r="D9" s="46">
        <v>0.32</v>
      </c>
    </row>
    <row r="10" spans="1:4">
      <c r="A10" t="str">
        <f t="shared" si="0"/>
        <v>Moderado_TIJOLO</v>
      </c>
      <c r="B10" t="s">
        <v>32</v>
      </c>
      <c r="C10" s="2" t="s">
        <v>25</v>
      </c>
      <c r="D10" s="46">
        <v>0.35</v>
      </c>
    </row>
    <row r="11" spans="1:4">
      <c r="A11" t="str">
        <f t="shared" si="0"/>
        <v>Moderado_HÍBRIDOS</v>
      </c>
      <c r="B11" t="s">
        <v>32</v>
      </c>
      <c r="C11" s="2" t="s">
        <v>26</v>
      </c>
      <c r="D11" s="46">
        <v>0.08</v>
      </c>
    </row>
    <row r="12" spans="1:4">
      <c r="A12" t="str">
        <f t="shared" si="0"/>
        <v>Moderado_FOFs</v>
      </c>
      <c r="B12" t="s">
        <v>32</v>
      </c>
      <c r="C12" s="2" t="s">
        <v>27</v>
      </c>
      <c r="D12" s="46">
        <v>0.05</v>
      </c>
    </row>
    <row r="13" spans="1:4">
      <c r="A13" t="str">
        <f t="shared" si="0"/>
        <v>Moderado_DESENVOLVIMENTO</v>
      </c>
      <c r="B13" t="s">
        <v>32</v>
      </c>
      <c r="C13" s="2" t="s">
        <v>28</v>
      </c>
      <c r="D13" s="46">
        <v>0.1</v>
      </c>
    </row>
    <row r="14" spans="1:4" ht="15" thickBot="1">
      <c r="A14" s="43" t="str">
        <f t="shared" si="0"/>
        <v>Moderado_HOTELARIAS</v>
      </c>
      <c r="B14" s="43" t="s">
        <v>32</v>
      </c>
      <c r="C14" s="44" t="s">
        <v>29</v>
      </c>
      <c r="D14" s="47">
        <v>0.1</v>
      </c>
    </row>
    <row r="15" spans="1:4">
      <c r="A15" t="str">
        <f t="shared" si="0"/>
        <v>Agressivo_PAPEL</v>
      </c>
      <c r="B15" t="s">
        <v>17</v>
      </c>
      <c r="C15" s="2" t="s">
        <v>24</v>
      </c>
      <c r="D15" s="46">
        <v>0.5</v>
      </c>
    </row>
    <row r="16" spans="1:4">
      <c r="A16" t="str">
        <f t="shared" si="0"/>
        <v>Agressivo_TIJOLO</v>
      </c>
      <c r="B16" t="s">
        <v>17</v>
      </c>
      <c r="C16" s="2" t="s">
        <v>25</v>
      </c>
      <c r="D16" s="46">
        <v>0.1</v>
      </c>
    </row>
    <row r="17" spans="1:4">
      <c r="A17" t="str">
        <f t="shared" si="0"/>
        <v>Agressivo_HÍBRIDOS</v>
      </c>
      <c r="B17" t="s">
        <v>17</v>
      </c>
      <c r="C17" s="2" t="s">
        <v>26</v>
      </c>
      <c r="D17" s="46">
        <v>0.05</v>
      </c>
    </row>
    <row r="18" spans="1:4">
      <c r="A18" t="str">
        <f t="shared" si="0"/>
        <v>Agressivo_FOFs</v>
      </c>
      <c r="B18" t="s">
        <v>17</v>
      </c>
      <c r="C18" s="2" t="s">
        <v>27</v>
      </c>
      <c r="D18" s="46">
        <v>0.05</v>
      </c>
    </row>
    <row r="19" spans="1:4">
      <c r="A19" t="str">
        <f t="shared" si="0"/>
        <v>Agressivo_DESENVOLVIMENTO</v>
      </c>
      <c r="B19" t="s">
        <v>17</v>
      </c>
      <c r="C19" s="2" t="s">
        <v>28</v>
      </c>
      <c r="D19" s="40">
        <v>0.2</v>
      </c>
    </row>
    <row r="20" spans="1:4">
      <c r="A20" t="str">
        <f t="shared" si="0"/>
        <v>Agressivo_HOTELARIAS</v>
      </c>
      <c r="B20" t="s">
        <v>17</v>
      </c>
      <c r="C20" s="2" t="s">
        <v>29</v>
      </c>
      <c r="D20" s="4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Raiane Sá</dc:creator>
  <cp:lastModifiedBy>Raiane Sá</cp:lastModifiedBy>
  <dcterms:created xsi:type="dcterms:W3CDTF">2025-09-15T02:10:05Z</dcterms:created>
  <dcterms:modified xsi:type="dcterms:W3CDTF">2025-09-29T02:53:53Z</dcterms:modified>
</cp:coreProperties>
</file>