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w78\Desktop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6" i="1" s="1"/>
  <c r="H19" i="1" s="1"/>
  <c r="C23" i="1"/>
  <c r="C6" i="1" l="1"/>
  <c r="C10" i="1" s="1"/>
  <c r="C13" i="1" l="1"/>
  <c r="C12" i="1"/>
  <c r="C14" i="1" s="1"/>
  <c r="C15" i="1" s="1"/>
  <c r="C17" i="1" s="1"/>
  <c r="C18" i="1" l="1"/>
  <c r="C20" i="1" s="1"/>
  <c r="C22" i="1" s="1"/>
  <c r="A23" i="1" s="1"/>
</calcChain>
</file>

<file path=xl/sharedStrings.xml><?xml version="1.0" encoding="utf-8"?>
<sst xmlns="http://schemas.openxmlformats.org/spreadsheetml/2006/main" count="29" uniqueCount="27">
  <si>
    <t>Runescape Potion Profit Margin Sheet</t>
  </si>
  <si>
    <t>Amount of gold:</t>
  </si>
  <si>
    <t># to buy:</t>
  </si>
  <si>
    <t>$ of Ingredient A:</t>
  </si>
  <si>
    <t>$ of Ingredient B:</t>
  </si>
  <si>
    <t>$ of water vial:</t>
  </si>
  <si>
    <t>$ of all ingredients:</t>
  </si>
  <si>
    <t>With 5%</t>
  </si>
  <si>
    <t>5% extra A</t>
  </si>
  <si>
    <t>11.5% of Both</t>
  </si>
  <si>
    <t>Total Extra from A</t>
  </si>
  <si>
    <t>&lt; default is 0</t>
  </si>
  <si>
    <t># of Unf Potions</t>
  </si>
  <si>
    <t># of B</t>
  </si>
  <si>
    <t>after 5%</t>
  </si>
  <si>
    <t>$ of final product</t>
  </si>
  <si>
    <t>Total $ made</t>
  </si>
  <si>
    <t>XP of product:</t>
  </si>
  <si>
    <t>Well (0/1):</t>
  </si>
  <si>
    <t>dxp (0/1):</t>
  </si>
  <si>
    <t>From ^</t>
  </si>
  <si>
    <t>Total XP</t>
  </si>
  <si>
    <t>Bonus xp:</t>
  </si>
  <si>
    <t>Final XP:</t>
  </si>
  <si>
    <t>Current XP:</t>
  </si>
  <si>
    <t># of  Botany Gear:</t>
  </si>
  <si>
    <t>0 thru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</si>
</sst>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;[Red]#,##0.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H19" sqref="H19:I19"/>
    </sheetView>
  </sheetViews>
  <sheetFormatPr defaultRowHeight="15" x14ac:dyDescent="0.25"/>
  <cols>
    <col min="3" max="4" width="9.140625" style="1"/>
  </cols>
  <sheetData>
    <row r="1" spans="1:12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A2" s="5" t="s">
        <v>1</v>
      </c>
      <c r="B2" s="5"/>
      <c r="C2" s="7">
        <v>40550199</v>
      </c>
      <c r="D2" s="7"/>
    </row>
    <row r="3" spans="1:12" x14ac:dyDescent="0.25">
      <c r="A3" s="5" t="s">
        <v>3</v>
      </c>
      <c r="B3" s="5"/>
      <c r="C3" s="7">
        <v>4893</v>
      </c>
      <c r="D3" s="7"/>
    </row>
    <row r="4" spans="1:12" x14ac:dyDescent="0.25">
      <c r="A4" s="5" t="s">
        <v>4</v>
      </c>
      <c r="B4" s="5"/>
      <c r="C4" s="7">
        <v>1359</v>
      </c>
      <c r="D4" s="7"/>
      <c r="F4" s="5" t="s">
        <v>11</v>
      </c>
      <c r="G4" s="5"/>
    </row>
    <row r="5" spans="1:12" x14ac:dyDescent="0.25">
      <c r="A5" s="5" t="s">
        <v>5</v>
      </c>
      <c r="B5" s="5"/>
      <c r="C5" s="7">
        <v>67</v>
      </c>
      <c r="D5" s="7"/>
    </row>
    <row r="6" spans="1:12" x14ac:dyDescent="0.25">
      <c r="A6" s="5" t="s">
        <v>6</v>
      </c>
      <c r="B6" s="5"/>
      <c r="C6" s="6">
        <f>SUM(C3:C5)</f>
        <v>6319</v>
      </c>
      <c r="D6" s="6"/>
    </row>
    <row r="7" spans="1:12" x14ac:dyDescent="0.25">
      <c r="A7" s="5" t="s">
        <v>15</v>
      </c>
      <c r="B7" s="5"/>
      <c r="C7" s="6">
        <v>4725</v>
      </c>
      <c r="D7" s="6"/>
      <c r="F7" s="5" t="s">
        <v>11</v>
      </c>
      <c r="G7" s="5"/>
    </row>
    <row r="8" spans="1:12" x14ac:dyDescent="0.25">
      <c r="C8" s="2"/>
      <c r="D8" s="2"/>
    </row>
    <row r="9" spans="1:12" x14ac:dyDescent="0.25">
      <c r="C9" s="2"/>
      <c r="D9" s="2"/>
    </row>
    <row r="10" spans="1:12" x14ac:dyDescent="0.25">
      <c r="A10" s="5" t="s">
        <v>2</v>
      </c>
      <c r="B10" s="5"/>
      <c r="C10" s="4">
        <f>QUOTIENT(C2,C6)</f>
        <v>6417</v>
      </c>
      <c r="D10" s="4"/>
      <c r="F10" s="5" t="s">
        <v>17</v>
      </c>
      <c r="G10" s="5"/>
      <c r="H10" s="9">
        <v>175.5</v>
      </c>
      <c r="I10" s="9"/>
      <c r="K10" s="5" t="s">
        <v>11</v>
      </c>
      <c r="L10" s="5"/>
    </row>
    <row r="11" spans="1:12" x14ac:dyDescent="0.25">
      <c r="F11" s="5" t="s">
        <v>25</v>
      </c>
      <c r="G11" s="5"/>
      <c r="H11" s="8">
        <v>3</v>
      </c>
      <c r="I11" s="8"/>
      <c r="K11" s="10" t="s">
        <v>26</v>
      </c>
      <c r="L11" s="5"/>
    </row>
    <row r="12" spans="1:12" x14ac:dyDescent="0.25">
      <c r="A12" s="5" t="s">
        <v>9</v>
      </c>
      <c r="B12" s="5"/>
      <c r="C12" s="4">
        <f>PRODUCT(C10,0.115)</f>
        <v>737.95500000000004</v>
      </c>
      <c r="D12" s="4"/>
      <c r="F12" s="5" t="s">
        <v>18</v>
      </c>
      <c r="G12" s="5"/>
      <c r="H12" s="8">
        <v>1</v>
      </c>
      <c r="I12" s="8"/>
    </row>
    <row r="13" spans="1:12" x14ac:dyDescent="0.25">
      <c r="A13" s="5" t="s">
        <v>8</v>
      </c>
      <c r="B13" s="5"/>
      <c r="C13" s="4">
        <f>PRODUCT(C10,0.05)</f>
        <v>320.85000000000002</v>
      </c>
      <c r="D13" s="4"/>
      <c r="F13" s="5" t="s">
        <v>19</v>
      </c>
      <c r="G13" s="5"/>
      <c r="H13" s="8">
        <v>1</v>
      </c>
      <c r="I13" s="8"/>
    </row>
    <row r="14" spans="1:12" x14ac:dyDescent="0.25">
      <c r="A14" s="5" t="s">
        <v>7</v>
      </c>
      <c r="B14" s="5"/>
      <c r="C14" s="4">
        <f>SUM(C12,C13,PRODUCT(C12,0.05))</f>
        <v>1095.7027500000002</v>
      </c>
      <c r="D14" s="4"/>
      <c r="F14" s="5" t="s">
        <v>20</v>
      </c>
      <c r="G14" s="5"/>
      <c r="H14" s="9">
        <f>SUM(H10 + (H10*IF(H11&lt;5,H11*0.01,0.06)) + (H10* IF(H12=1,0.1,1)) + ( IF(H13=1,H10,0)))</f>
        <v>373.815</v>
      </c>
      <c r="I14" s="9"/>
    </row>
    <row r="15" spans="1:12" x14ac:dyDescent="0.25">
      <c r="A15" s="5" t="s">
        <v>10</v>
      </c>
      <c r="B15" s="5"/>
      <c r="C15" s="4">
        <f>C14</f>
        <v>1095.7027500000002</v>
      </c>
      <c r="D15" s="4"/>
      <c r="F15" s="5" t="s">
        <v>22</v>
      </c>
      <c r="G15" s="5"/>
      <c r="H15" s="6">
        <v>184839</v>
      </c>
      <c r="I15" s="6"/>
    </row>
    <row r="16" spans="1:12" x14ac:dyDescent="0.25">
      <c r="F16" s="5" t="s">
        <v>21</v>
      </c>
      <c r="G16" s="5"/>
      <c r="H16" s="9">
        <f>SUM( PRODUCT(H14 *C20) + H15)</f>
        <v>2993199.97849125</v>
      </c>
      <c r="I16" s="9"/>
    </row>
    <row r="17" spans="1:9" x14ac:dyDescent="0.25">
      <c r="A17" s="5" t="s">
        <v>12</v>
      </c>
      <c r="B17" s="5"/>
      <c r="C17" s="4">
        <f>SUM(C15,C10)</f>
        <v>7512.7027500000004</v>
      </c>
      <c r="D17" s="5"/>
    </row>
    <row r="18" spans="1:9" x14ac:dyDescent="0.25">
      <c r="A18" s="5" t="s">
        <v>13</v>
      </c>
      <c r="B18" s="5"/>
      <c r="C18" s="4">
        <f>SUM(C10,C12)</f>
        <v>7154.9549999999999</v>
      </c>
      <c r="D18" s="5"/>
      <c r="F18" s="5" t="s">
        <v>24</v>
      </c>
      <c r="G18" s="5"/>
      <c r="H18" s="9">
        <v>7108896</v>
      </c>
      <c r="I18" s="9"/>
    </row>
    <row r="19" spans="1:9" x14ac:dyDescent="0.25">
      <c r="C19" s="3"/>
      <c r="D19" s="3"/>
      <c r="F19" s="5" t="s">
        <v>23</v>
      </c>
      <c r="G19" s="5"/>
      <c r="H19" s="9">
        <f>SUM(H16 + H18)</f>
        <v>10102095.97849125</v>
      </c>
      <c r="I19" s="9"/>
    </row>
    <row r="20" spans="1:9" x14ac:dyDescent="0.25">
      <c r="A20" s="5" t="s">
        <v>14</v>
      </c>
      <c r="B20" s="5"/>
      <c r="C20" s="4">
        <f>SUM(C18,PRODUCT(C18,0.05))</f>
        <v>7512.7027500000004</v>
      </c>
      <c r="D20" s="5"/>
    </row>
    <row r="22" spans="1:9" x14ac:dyDescent="0.25">
      <c r="A22" s="5" t="s">
        <v>16</v>
      </c>
      <c r="B22" s="5"/>
      <c r="C22" s="6">
        <f>PRODUCT(C20,C7)</f>
        <v>35497520.493749999</v>
      </c>
      <c r="D22" s="6"/>
    </row>
    <row r="23" spans="1:9" x14ac:dyDescent="0.25">
      <c r="A23" s="5" t="str">
        <f>IF(C23&gt;0,"GAIN","LOSS")</f>
        <v>LOSS</v>
      </c>
      <c r="B23" s="5"/>
      <c r="C23" s="4">
        <f>C22 - C2</f>
        <v>-5052678.5062500015</v>
      </c>
      <c r="D23" s="4"/>
    </row>
  </sheetData>
  <mergeCells count="55">
    <mergeCell ref="A18:B18"/>
    <mergeCell ref="A20:B20"/>
    <mergeCell ref="A22:B22"/>
    <mergeCell ref="A23:B23"/>
    <mergeCell ref="K10:L10"/>
    <mergeCell ref="K11:L11"/>
    <mergeCell ref="A12:B12"/>
    <mergeCell ref="A13:B13"/>
    <mergeCell ref="A14:B14"/>
    <mergeCell ref="A15:B15"/>
    <mergeCell ref="A17:B17"/>
    <mergeCell ref="A10:B10"/>
    <mergeCell ref="A7:B7"/>
    <mergeCell ref="A6:B6"/>
    <mergeCell ref="A5:B5"/>
    <mergeCell ref="A4:B4"/>
    <mergeCell ref="F14:G14"/>
    <mergeCell ref="F15:G15"/>
    <mergeCell ref="F16:G16"/>
    <mergeCell ref="F19:G19"/>
    <mergeCell ref="F18:G18"/>
    <mergeCell ref="H14:I14"/>
    <mergeCell ref="H15:I15"/>
    <mergeCell ref="H16:I16"/>
    <mergeCell ref="H18:I18"/>
    <mergeCell ref="H19:I19"/>
    <mergeCell ref="C6:D6"/>
    <mergeCell ref="H10:I10"/>
    <mergeCell ref="H11:I11"/>
    <mergeCell ref="H12:I12"/>
    <mergeCell ref="H13:I13"/>
    <mergeCell ref="F7:G7"/>
    <mergeCell ref="F10:G10"/>
    <mergeCell ref="F11:G11"/>
    <mergeCell ref="F12:G12"/>
    <mergeCell ref="F13:G13"/>
    <mergeCell ref="C2:D2"/>
    <mergeCell ref="C3:D3"/>
    <mergeCell ref="C4:D4"/>
    <mergeCell ref="C5:D5"/>
    <mergeCell ref="F4:G4"/>
    <mergeCell ref="A3:B3"/>
    <mergeCell ref="A2:B2"/>
    <mergeCell ref="A1:L1"/>
    <mergeCell ref="C23:D23"/>
    <mergeCell ref="C17:D17"/>
    <mergeCell ref="C18:D18"/>
    <mergeCell ref="C20:D20"/>
    <mergeCell ref="C7:D7"/>
    <mergeCell ref="C22:D22"/>
    <mergeCell ref="C10:D10"/>
    <mergeCell ref="C12:D12"/>
    <mergeCell ref="C13:D13"/>
    <mergeCell ref="C14:D14"/>
    <mergeCell ref="C15:D15"/>
  </mergeCells>
  <conditionalFormatting sqref="C2:D5">
    <cfRule type="cellIs" dxfId="5" priority="4" operator="greaterThan">
      <formula>0</formula>
    </cfRule>
  </conditionalFormatting>
  <conditionalFormatting sqref="C23:D23">
    <cfRule type="expression" dxfId="4" priority="2">
      <formula>IF(C23&gt;=0,TRUE,FALSE)</formula>
    </cfRule>
    <cfRule type="expression" dxfId="3" priority="1">
      <formula>IF(C23&lt;0,TRUE,FALSE)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Ryan Williams</cp:lastModifiedBy>
  <dcterms:created xsi:type="dcterms:W3CDTF">2017-02-03T05:20:47Z</dcterms:created>
  <dcterms:modified xsi:type="dcterms:W3CDTF">2017-02-16T07:13:18Z</dcterms:modified>
</cp:coreProperties>
</file>