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65151\Documents\GitHub\CAPS-Workbook\CW2_Data\"/>
    </mc:Choice>
  </mc:AlternateContent>
  <bookViews>
    <workbookView xWindow="0" yWindow="0" windowWidth="28800" windowHeight="12300"/>
  </bookViews>
  <sheets>
    <sheet name="Blocks Comparison" sheetId="4" r:id="rId1"/>
    <sheet name="Sheet1" sheetId="1" r:id="rId2"/>
    <sheet name="Particle scale comparis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I26" i="1"/>
  <c r="I25" i="1"/>
  <c r="I24" i="1"/>
  <c r="I23" i="1"/>
  <c r="I22" i="1"/>
  <c r="I21" i="1"/>
  <c r="I20" i="1"/>
  <c r="I19" i="1"/>
  <c r="F14" i="1"/>
  <c r="C14" i="1"/>
  <c r="I14" i="1"/>
  <c r="I13" i="1"/>
  <c r="I12" i="1"/>
  <c r="I11" i="1"/>
  <c r="I9" i="1"/>
  <c r="I8" i="1"/>
  <c r="I10" i="1"/>
  <c r="I7" i="1"/>
  <c r="I6" i="1"/>
  <c r="I5" i="1"/>
  <c r="F13" i="1"/>
  <c r="F12" i="1"/>
  <c r="F11" i="1"/>
  <c r="F10" i="1"/>
  <c r="F9" i="1"/>
  <c r="F8" i="1"/>
  <c r="F7" i="1"/>
  <c r="F6" i="1"/>
  <c r="F5" i="1"/>
  <c r="C13" i="1"/>
  <c r="C12" i="1"/>
  <c r="C11" i="1"/>
  <c r="C10" i="1"/>
  <c r="C9" i="1"/>
  <c r="C7" i="1"/>
  <c r="C6" i="1"/>
  <c r="C5" i="1"/>
</calcChain>
</file>

<file path=xl/sharedStrings.xml><?xml version="1.0" encoding="utf-8"?>
<sst xmlns="http://schemas.openxmlformats.org/spreadsheetml/2006/main" count="16" uniqueCount="8">
  <si>
    <t>Particles</t>
  </si>
  <si>
    <t>Serial</t>
  </si>
  <si>
    <t>OMP</t>
  </si>
  <si>
    <t>CUDA</t>
  </si>
  <si>
    <t>1000 Iterations</t>
  </si>
  <si>
    <t>1000 Iterations, 2048 particles</t>
  </si>
  <si>
    <t>Threads per Block</t>
  </si>
  <si>
    <t>Time Taken(ms)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</si>
</sst>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Sheet1!$H$19:$H$26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Sheet1!$I$19:$I$26</c:f>
              <c:numCache>
                <c:formatCode>General</c:formatCode>
                <c:ptCount val="8"/>
                <c:pt idx="0">
                  <c:v>966.11</c:v>
                </c:pt>
                <c:pt idx="1">
                  <c:v>912.31</c:v>
                </c:pt>
                <c:pt idx="2">
                  <c:v>899.2</c:v>
                </c:pt>
                <c:pt idx="3">
                  <c:v>896.32</c:v>
                </c:pt>
                <c:pt idx="4">
                  <c:v>898.95</c:v>
                </c:pt>
                <c:pt idx="5">
                  <c:v>904.90000000000009</c:v>
                </c:pt>
                <c:pt idx="6">
                  <c:v>913.14</c:v>
                </c:pt>
                <c:pt idx="7">
                  <c:v>955.39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3-4341-98E1-E9CDE32F9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973848"/>
        <c:axId val="455974504"/>
      </c:lineChart>
      <c:catAx>
        <c:axId val="45597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Threads per Block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74504"/>
        <c:crosses val="autoZero"/>
        <c:auto val="1"/>
        <c:lblAlgn val="ctr"/>
        <c:lblOffset val="100"/>
        <c:noMultiLvlLbl val="0"/>
      </c:catAx>
      <c:valAx>
        <c:axId val="45597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7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</a:t>
            </a:r>
            <a:r>
              <a:rPr lang="en-GB" baseline="0"/>
              <a:t> Scale Comparison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Sheet1!$H$5:$H$14</c15:sqref>
                  </c15:fullRef>
                </c:ext>
              </c:extLst>
              <c:f>Sheet1!$H$6:$H$14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Sheet1!$C$5:$C$14</c15:sqref>
                  </c15:fullRef>
                </c:ext>
              </c:extLst>
              <c:f>Sheet1!$C$6:$C$14</c:f>
              <c:numCache>
                <c:formatCode>General</c:formatCode>
                <c:ptCount val="9"/>
                <c:pt idx="0">
                  <c:v>1.66</c:v>
                </c:pt>
                <c:pt idx="1">
                  <c:v>6.56</c:v>
                </c:pt>
                <c:pt idx="2">
                  <c:v>23.75</c:v>
                </c:pt>
                <c:pt idx="3">
                  <c:v>91.47</c:v>
                </c:pt>
                <c:pt idx="4">
                  <c:v>378.93</c:v>
                </c:pt>
                <c:pt idx="5">
                  <c:v>1516.4899999999998</c:v>
                </c:pt>
                <c:pt idx="6">
                  <c:v>5962.12</c:v>
                </c:pt>
                <c:pt idx="7">
                  <c:v>24593.56</c:v>
                </c:pt>
                <c:pt idx="8">
                  <c:v>97000.53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E-4A77-8F65-B06087A332AA}"/>
            </c:ext>
          </c:extLst>
        </c:ser>
        <c:ser>
          <c:idx val="1"/>
          <c:order val="1"/>
          <c:tx>
            <c:v>OMP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Sheet1!$H$5:$H$14</c15:sqref>
                  </c15:fullRef>
                </c:ext>
              </c:extLst>
              <c:f>Sheet1!$H$6:$H$14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Sheet1!$F$5:$F$14</c15:sqref>
                  </c15:fullRef>
                </c:ext>
              </c:extLst>
              <c:f>Sheet1!$F$6:$F$14</c:f>
              <c:numCache>
                <c:formatCode>General</c:formatCode>
                <c:ptCount val="9"/>
                <c:pt idx="0">
                  <c:v>1.82</c:v>
                </c:pt>
                <c:pt idx="1">
                  <c:v>3.5100000000000002</c:v>
                </c:pt>
                <c:pt idx="2">
                  <c:v>9.27</c:v>
                </c:pt>
                <c:pt idx="3">
                  <c:v>29.62</c:v>
                </c:pt>
                <c:pt idx="4">
                  <c:v>110.83</c:v>
                </c:pt>
                <c:pt idx="5">
                  <c:v>403.14</c:v>
                </c:pt>
                <c:pt idx="6">
                  <c:v>1549.4</c:v>
                </c:pt>
                <c:pt idx="7">
                  <c:v>6020.6</c:v>
                </c:pt>
                <c:pt idx="8">
                  <c:v>24014.41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E-4A77-8F65-B06087A332AA}"/>
            </c:ext>
          </c:extLst>
        </c:ser>
        <c:ser>
          <c:idx val="2"/>
          <c:order val="2"/>
          <c:tx>
            <c:v>CUDA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Sheet1!$H$5:$H$14</c15:sqref>
                  </c15:fullRef>
                </c:ext>
              </c:extLst>
              <c:f>Sheet1!$H$6:$H$14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Sheet1!$I$5:$I$14</c15:sqref>
                  </c15:fullRef>
                </c:ext>
              </c:extLst>
              <c:f>Sheet1!$I$6:$I$14</c:f>
              <c:numCache>
                <c:formatCode>General</c:formatCode>
                <c:ptCount val="9"/>
                <c:pt idx="0">
                  <c:v>69.25</c:v>
                </c:pt>
                <c:pt idx="1">
                  <c:v>77.3</c:v>
                </c:pt>
                <c:pt idx="2">
                  <c:v>88.84</c:v>
                </c:pt>
                <c:pt idx="3">
                  <c:v>115.11</c:v>
                </c:pt>
                <c:pt idx="4">
                  <c:v>159.17000000000002</c:v>
                </c:pt>
                <c:pt idx="5">
                  <c:v>261.7</c:v>
                </c:pt>
                <c:pt idx="6">
                  <c:v>463.94</c:v>
                </c:pt>
                <c:pt idx="7">
                  <c:v>915.8</c:v>
                </c:pt>
                <c:pt idx="8">
                  <c:v>1777.55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E-4A77-8F65-B06087A33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433592"/>
        <c:axId val="560277304"/>
      </c:barChart>
      <c:catAx>
        <c:axId val="55743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77304"/>
        <c:crosses val="autoZero"/>
        <c:auto val="1"/>
        <c:lblAlgn val="ctr"/>
        <c:lblOffset val="100"/>
        <c:noMultiLvlLbl val="0"/>
      </c:catAx>
      <c:valAx>
        <c:axId val="56027730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3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19" sqref="I19:I26"/>
    </sheetView>
  </sheetViews>
  <sheetFormatPr defaultRowHeight="15" x14ac:dyDescent="0.25"/>
  <cols>
    <col min="3" max="3" width="15.28515625" bestFit="1" customWidth="1"/>
    <col min="6" max="6" width="15.28515625" bestFit="1" customWidth="1"/>
    <col min="8" max="8" width="16.7109375" customWidth="1"/>
    <col min="9" max="9" width="15.28515625" bestFit="1" customWidth="1"/>
  </cols>
  <sheetData>
    <row r="2" spans="2:9" x14ac:dyDescent="0.25">
      <c r="B2" t="s">
        <v>1</v>
      </c>
      <c r="E2" t="s">
        <v>2</v>
      </c>
      <c r="H2" t="s">
        <v>3</v>
      </c>
    </row>
    <row r="3" spans="2:9" x14ac:dyDescent="0.25">
      <c r="B3" t="s">
        <v>4</v>
      </c>
      <c r="E3" t="s">
        <v>4</v>
      </c>
      <c r="H3" t="s">
        <v>4</v>
      </c>
    </row>
    <row r="4" spans="2:9" x14ac:dyDescent="0.25">
      <c r="B4" t="s">
        <v>0</v>
      </c>
      <c r="C4" t="s">
        <v>7</v>
      </c>
      <c r="E4" t="s">
        <v>0</v>
      </c>
      <c r="F4" t="s">
        <v>7</v>
      </c>
      <c r="H4" t="s">
        <v>0</v>
      </c>
      <c r="I4" t="s">
        <v>7</v>
      </c>
    </row>
    <row r="5" spans="2:9" x14ac:dyDescent="0.25">
      <c r="B5">
        <v>8</v>
      </c>
      <c r="C5">
        <f>0.001*1000</f>
        <v>1</v>
      </c>
      <c r="E5">
        <v>8</v>
      </c>
      <c r="F5">
        <f>0.00121*1000</f>
        <v>1.21</v>
      </c>
      <c r="H5">
        <v>8</v>
      </c>
      <c r="I5">
        <f>0.06774*1000</f>
        <v>67.739999999999995</v>
      </c>
    </row>
    <row r="6" spans="2:9" x14ac:dyDescent="0.25">
      <c r="B6">
        <v>16</v>
      </c>
      <c r="C6">
        <f>0.00166*1000</f>
        <v>1.66</v>
      </c>
      <c r="E6">
        <v>16</v>
      </c>
      <c r="F6">
        <f>0.00182*1000</f>
        <v>1.82</v>
      </c>
      <c r="H6">
        <v>16</v>
      </c>
      <c r="I6">
        <f>0.06925*1000</f>
        <v>69.25</v>
      </c>
    </row>
    <row r="7" spans="2:9" x14ac:dyDescent="0.25">
      <c r="B7">
        <v>32</v>
      </c>
      <c r="C7">
        <f>0.00656*1000</f>
        <v>6.56</v>
      </c>
      <c r="E7">
        <v>32</v>
      </c>
      <c r="F7">
        <f>0.00351*1000</f>
        <v>3.5100000000000002</v>
      </c>
      <c r="H7">
        <v>32</v>
      </c>
      <c r="I7">
        <f>0.0773*1000</f>
        <v>77.3</v>
      </c>
    </row>
    <row r="8" spans="2:9" x14ac:dyDescent="0.25">
      <c r="B8">
        <v>64</v>
      </c>
      <c r="C8">
        <f>0.02375*1000</f>
        <v>23.75</v>
      </c>
      <c r="E8">
        <v>64</v>
      </c>
      <c r="F8">
        <f>0.00927*1000</f>
        <v>9.27</v>
      </c>
      <c r="H8">
        <v>64</v>
      </c>
      <c r="I8">
        <f>0.08884*1000</f>
        <v>88.84</v>
      </c>
    </row>
    <row r="9" spans="2:9" x14ac:dyDescent="0.25">
      <c r="B9">
        <v>128</v>
      </c>
      <c r="C9">
        <f>0.09147*1000</f>
        <v>91.47</v>
      </c>
      <c r="E9">
        <v>128</v>
      </c>
      <c r="F9">
        <f>0.02962*1000</f>
        <v>29.62</v>
      </c>
      <c r="H9">
        <v>128</v>
      </c>
      <c r="I9">
        <f>0.11511*1000</f>
        <v>115.11</v>
      </c>
    </row>
    <row r="10" spans="2:9" x14ac:dyDescent="0.25">
      <c r="B10">
        <v>256</v>
      </c>
      <c r="C10">
        <f>0.37893*1000</f>
        <v>378.93</v>
      </c>
      <c r="E10">
        <v>256</v>
      </c>
      <c r="F10">
        <f>0.11083*1000</f>
        <v>110.83</v>
      </c>
      <c r="H10">
        <v>256</v>
      </c>
      <c r="I10">
        <f>0.15917*1000</f>
        <v>159.17000000000002</v>
      </c>
    </row>
    <row r="11" spans="2:9" x14ac:dyDescent="0.25">
      <c r="B11">
        <v>512</v>
      </c>
      <c r="C11">
        <f>1.51649*1000</f>
        <v>1516.4899999999998</v>
      </c>
      <c r="E11">
        <v>512</v>
      </c>
      <c r="F11">
        <f>0.40314*1000</f>
        <v>403.14</v>
      </c>
      <c r="H11">
        <v>512</v>
      </c>
      <c r="I11">
        <f>0.2617*1000</f>
        <v>261.7</v>
      </c>
    </row>
    <row r="12" spans="2:9" x14ac:dyDescent="0.25">
      <c r="B12">
        <v>1024</v>
      </c>
      <c r="C12">
        <f>5.96212*1000</f>
        <v>5962.12</v>
      </c>
      <c r="E12">
        <v>1024</v>
      </c>
      <c r="F12">
        <f>1.5494*1000</f>
        <v>1549.4</v>
      </c>
      <c r="H12">
        <v>1024</v>
      </c>
      <c r="I12">
        <f>0.46394*1000</f>
        <v>463.94</v>
      </c>
    </row>
    <row r="13" spans="2:9" x14ac:dyDescent="0.25">
      <c r="B13">
        <v>2048</v>
      </c>
      <c r="C13">
        <f>24.59356*1000</f>
        <v>24593.56</v>
      </c>
      <c r="E13">
        <v>2048</v>
      </c>
      <c r="F13">
        <f>6.0206*1000</f>
        <v>6020.6</v>
      </c>
      <c r="H13">
        <v>2048</v>
      </c>
      <c r="I13">
        <f>0.9158*1000</f>
        <v>915.8</v>
      </c>
    </row>
    <row r="14" spans="2:9" x14ac:dyDescent="0.25">
      <c r="B14">
        <v>4096</v>
      </c>
      <c r="C14">
        <f>97.00053*1000</f>
        <v>97000.53</v>
      </c>
      <c r="E14">
        <v>4096</v>
      </c>
      <c r="F14">
        <f>24.01441*1000</f>
        <v>24014.41</v>
      </c>
      <c r="H14">
        <v>4096</v>
      </c>
      <c r="I14">
        <f>1.77755*1000</f>
        <v>1777.55</v>
      </c>
    </row>
    <row r="16" spans="2:9" x14ac:dyDescent="0.25">
      <c r="H16" t="s">
        <v>3</v>
      </c>
    </row>
    <row r="17" spans="8:9" x14ac:dyDescent="0.25">
      <c r="H17" t="s">
        <v>5</v>
      </c>
    </row>
    <row r="18" spans="8:9" x14ac:dyDescent="0.25">
      <c r="H18" t="s">
        <v>6</v>
      </c>
      <c r="I18" t="s">
        <v>7</v>
      </c>
    </row>
    <row r="19" spans="8:9" x14ac:dyDescent="0.25">
      <c r="H19">
        <v>8</v>
      </c>
      <c r="I19">
        <f>0.96611*1000</f>
        <v>966.11</v>
      </c>
    </row>
    <row r="20" spans="8:9" x14ac:dyDescent="0.25">
      <c r="H20">
        <v>16</v>
      </c>
      <c r="I20">
        <f>0.91231*1000</f>
        <v>912.31</v>
      </c>
    </row>
    <row r="21" spans="8:9" x14ac:dyDescent="0.25">
      <c r="H21">
        <v>32</v>
      </c>
      <c r="I21">
        <f>0.8992*1000</f>
        <v>899.2</v>
      </c>
    </row>
    <row r="22" spans="8:9" x14ac:dyDescent="0.25">
      <c r="H22">
        <v>64</v>
      </c>
      <c r="I22">
        <f>0.89632*1000</f>
        <v>896.32</v>
      </c>
    </row>
    <row r="23" spans="8:9" x14ac:dyDescent="0.25">
      <c r="H23">
        <v>128</v>
      </c>
      <c r="I23">
        <f>0.89895*1000</f>
        <v>898.95</v>
      </c>
    </row>
    <row r="24" spans="8:9" x14ac:dyDescent="0.25">
      <c r="H24">
        <v>256</v>
      </c>
      <c r="I24">
        <f>0.9049*1000</f>
        <v>904.90000000000009</v>
      </c>
    </row>
    <row r="25" spans="8:9" x14ac:dyDescent="0.25">
      <c r="H25">
        <v>512</v>
      </c>
      <c r="I25">
        <f>0.91314*1000</f>
        <v>913.14</v>
      </c>
    </row>
    <row r="26" spans="8:9" x14ac:dyDescent="0.25">
      <c r="H26">
        <v>1024</v>
      </c>
      <c r="I26">
        <f>0.95539*1000</f>
        <v>955.39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Blocks Comparison</vt:lpstr>
      <vt:lpstr>Particle scale comparison</vt:lpstr>
    </vt:vector>
  </TitlesOfParts>
  <Company>HADES-SCCM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2017-12-02T16:50:07Z</dcterms:created>
  <dcterms:modified xsi:type="dcterms:W3CDTF">2017-12-02T18:07:10Z</dcterms:modified>
</cp:coreProperties>
</file>