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Ruan Franklin\Desktop\Educação\IFRN\Estágio\"/>
    </mc:Choice>
  </mc:AlternateContent>
  <xr:revisionPtr revIDLastSave="0" documentId="13_ncr:1_{47A9F847-4D34-43D2-8B94-20BFEFAA7C8C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Demandas" sheetId="1" r:id="rId1"/>
    <sheet name="Tabela dinâmica diacon" sheetId="10" r:id="rId2"/>
    <sheet name="Planilha6" sheetId="12" r:id="rId3"/>
    <sheet name="Dashboard" sheetId="11" r:id="rId4"/>
    <sheet name="Cálculo dos Indicadores" sheetId="4" r:id="rId5"/>
    <sheet name="Resumo" sheetId="5" r:id="rId6"/>
  </sheets>
  <definedNames>
    <definedName name="_xlnm._FilterDatabase" localSheetId="0" hidden="1">Demandas!$A$1:$M$218</definedName>
  </definedNames>
  <calcPr calcId="191029"/>
  <pivotCaches>
    <pivotCache cacheId="15" r:id="rId7"/>
  </pivotCaches>
</workbook>
</file>

<file path=xl/calcChain.xml><?xml version="1.0" encoding="utf-8"?>
<calcChain xmlns="http://schemas.openxmlformats.org/spreadsheetml/2006/main">
  <c r="J215" i="1" l="1"/>
  <c r="J214" i="1"/>
  <c r="J213" i="1"/>
  <c r="J212" i="1"/>
  <c r="J210" i="1"/>
  <c r="J209" i="1"/>
  <c r="J208" i="1"/>
  <c r="J207" i="1"/>
  <c r="J205" i="1"/>
  <c r="J204" i="1"/>
  <c r="J203" i="1"/>
  <c r="J202" i="1"/>
  <c r="J201" i="1"/>
  <c r="J200" i="1"/>
  <c r="J199" i="1"/>
  <c r="J198" i="1"/>
  <c r="J195" i="1"/>
  <c r="J194" i="1"/>
  <c r="J193" i="1"/>
  <c r="J192" i="1"/>
  <c r="J191" i="1"/>
  <c r="J190" i="1"/>
  <c r="J189" i="1"/>
  <c r="J188" i="1"/>
  <c r="J185" i="1"/>
  <c r="J184" i="1"/>
  <c r="J183" i="1"/>
  <c r="J182" i="1"/>
  <c r="J181" i="1"/>
  <c r="J180" i="1"/>
  <c r="J179" i="1"/>
  <c r="J178" i="1"/>
  <c r="J171" i="1"/>
  <c r="J170" i="1"/>
  <c r="J169" i="1"/>
  <c r="J168" i="1"/>
  <c r="J167" i="1"/>
  <c r="J166" i="1"/>
  <c r="J165" i="1"/>
  <c r="J164" i="1"/>
  <c r="J157" i="1"/>
  <c r="J156" i="1"/>
  <c r="J155" i="1"/>
  <c r="J154" i="1"/>
  <c r="J153" i="1"/>
  <c r="J152" i="1"/>
  <c r="J151" i="1"/>
  <c r="J150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09" i="1"/>
  <c r="J108" i="1"/>
  <c r="J107" i="1"/>
  <c r="J106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5" i="1"/>
  <c r="J54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4" i="1"/>
  <c r="J33" i="1"/>
  <c r="J32" i="1"/>
  <c r="J31" i="1"/>
  <c r="J30" i="1"/>
  <c r="J29" i="1"/>
  <c r="J28" i="1"/>
  <c r="J26" i="1"/>
  <c r="J25" i="1"/>
  <c r="J23" i="1"/>
  <c r="J22" i="1"/>
  <c r="J21" i="1"/>
  <c r="J18" i="1"/>
  <c r="J17" i="1"/>
  <c r="J16" i="1"/>
  <c r="J15" i="1"/>
  <c r="J14" i="1"/>
  <c r="J13" i="1"/>
  <c r="J12" i="1"/>
  <c r="J9" i="1"/>
  <c r="J8" i="1"/>
  <c r="C36" i="4"/>
  <c r="J3" i="1"/>
  <c r="J4" i="1"/>
  <c r="J5" i="1"/>
  <c r="J6" i="1"/>
  <c r="J7" i="1"/>
  <c r="J10" i="1"/>
  <c r="J11" i="1"/>
  <c r="J19" i="1"/>
  <c r="J20" i="1"/>
  <c r="J24" i="1"/>
  <c r="J27" i="1"/>
  <c r="J35" i="1"/>
  <c r="J39" i="1"/>
  <c r="J51" i="1"/>
  <c r="J52" i="1"/>
  <c r="J53" i="1"/>
  <c r="J56" i="1"/>
  <c r="J57" i="1"/>
  <c r="J74" i="1"/>
  <c r="J76" i="1"/>
  <c r="J75" i="1"/>
  <c r="J77" i="1"/>
  <c r="J100" i="1"/>
  <c r="J102" i="1"/>
  <c r="J104" i="1"/>
  <c r="J110" i="1"/>
  <c r="J101" i="1"/>
  <c r="J103" i="1"/>
  <c r="J105" i="1"/>
  <c r="J111" i="1"/>
  <c r="J128" i="1"/>
  <c r="J129" i="1"/>
  <c r="J144" i="1"/>
  <c r="J146" i="1"/>
  <c r="J148" i="1"/>
  <c r="J145" i="1"/>
  <c r="J147" i="1"/>
  <c r="J149" i="1"/>
  <c r="J158" i="1"/>
  <c r="J160" i="1"/>
  <c r="J162" i="1"/>
  <c r="J159" i="1"/>
  <c r="J161" i="1"/>
  <c r="J163" i="1"/>
  <c r="J172" i="1"/>
  <c r="J174" i="1"/>
  <c r="J176" i="1"/>
  <c r="J173" i="1"/>
  <c r="J175" i="1"/>
  <c r="J177" i="1"/>
  <c r="J186" i="1"/>
  <c r="J196" i="1"/>
  <c r="J187" i="1"/>
  <c r="J197" i="1"/>
  <c r="J206" i="1"/>
  <c r="J211" i="1"/>
  <c r="J216" i="1"/>
  <c r="J217" i="1"/>
  <c r="J218" i="1"/>
  <c r="J2" i="1"/>
  <c r="U32" i="4"/>
  <c r="U31" i="4"/>
  <c r="U30" i="4"/>
  <c r="U40" i="4" s="1"/>
  <c r="U29" i="4"/>
  <c r="U28" i="4"/>
  <c r="U27" i="4"/>
  <c r="U26" i="4"/>
  <c r="U24" i="4"/>
  <c r="U23" i="4"/>
  <c r="U22" i="4"/>
  <c r="U21" i="4"/>
  <c r="U35" i="4"/>
  <c r="U34" i="4"/>
  <c r="T30" i="4"/>
  <c r="T41" i="4"/>
  <c r="T25" i="4"/>
  <c r="T20" i="4"/>
  <c r="T36" i="4"/>
  <c r="U36" i="4"/>
  <c r="T43" i="4"/>
  <c r="C18" i="4"/>
  <c r="C17" i="4"/>
  <c r="C16" i="4"/>
  <c r="C34" i="4"/>
  <c r="C7" i="4"/>
  <c r="H196" i="1"/>
  <c r="H197" i="1"/>
  <c r="H194" i="1"/>
  <c r="H195" i="1"/>
  <c r="H192" i="1"/>
  <c r="H193" i="1"/>
  <c r="H190" i="1"/>
  <c r="H191" i="1"/>
  <c r="H189" i="1"/>
  <c r="H188" i="1"/>
  <c r="H187" i="1"/>
  <c r="H186" i="1"/>
  <c r="H180" i="1"/>
  <c r="H181" i="1"/>
  <c r="H184" i="1"/>
  <c r="H185" i="1"/>
  <c r="H179" i="1"/>
  <c r="H178" i="1"/>
  <c r="H176" i="1"/>
  <c r="H177" i="1"/>
  <c r="H174" i="1"/>
  <c r="H175" i="1"/>
  <c r="H182" i="1"/>
  <c r="H183" i="1"/>
  <c r="H172" i="1"/>
  <c r="H173" i="1"/>
  <c r="H170" i="1"/>
  <c r="H171" i="1"/>
  <c r="H166" i="1"/>
  <c r="H167" i="1"/>
  <c r="H168" i="1"/>
  <c r="H169" i="1"/>
  <c r="H164" i="1"/>
  <c r="H165" i="1"/>
  <c r="H163" i="1"/>
  <c r="H162" i="1"/>
  <c r="H160" i="1"/>
  <c r="H161" i="1"/>
  <c r="H158" i="1"/>
  <c r="H159" i="1"/>
  <c r="H156" i="1"/>
  <c r="H157" i="1"/>
  <c r="H148" i="1"/>
  <c r="H149" i="1"/>
  <c r="H154" i="1"/>
  <c r="H155" i="1"/>
  <c r="H152" i="1"/>
  <c r="H153" i="1"/>
  <c r="H146" i="1"/>
  <c r="H147" i="1"/>
  <c r="H150" i="1"/>
  <c r="H151" i="1"/>
  <c r="H144" i="1"/>
  <c r="H145" i="1"/>
  <c r="H131" i="1"/>
  <c r="H130" i="1"/>
  <c r="H141" i="1"/>
  <c r="H140" i="1"/>
  <c r="H129" i="1"/>
  <c r="H128" i="1"/>
  <c r="H139" i="1"/>
  <c r="H138" i="1"/>
  <c r="H135" i="1"/>
  <c r="H134" i="1"/>
  <c r="H127" i="1"/>
  <c r="H126" i="1"/>
  <c r="H137" i="1"/>
  <c r="H136" i="1"/>
  <c r="H125" i="1"/>
  <c r="H124" i="1"/>
  <c r="H123" i="1"/>
  <c r="H122" i="1"/>
  <c r="H111" i="1"/>
  <c r="H110" i="1"/>
  <c r="H121" i="1"/>
  <c r="H120" i="1"/>
  <c r="H109" i="1"/>
  <c r="H108" i="1"/>
  <c r="H119" i="1"/>
  <c r="H118" i="1"/>
  <c r="H117" i="1"/>
  <c r="H116" i="1"/>
  <c r="H105" i="1"/>
  <c r="H104" i="1"/>
  <c r="H103" i="1"/>
  <c r="H102" i="1"/>
  <c r="H115" i="1"/>
  <c r="H114" i="1"/>
  <c r="H113" i="1"/>
  <c r="H112" i="1"/>
  <c r="H101" i="1"/>
  <c r="H100" i="1"/>
  <c r="H99" i="1"/>
  <c r="H98" i="1"/>
  <c r="H97" i="1"/>
  <c r="H96" i="1"/>
  <c r="H95" i="1"/>
  <c r="H94" i="1"/>
  <c r="H79" i="1"/>
  <c r="H78" i="1"/>
  <c r="H77" i="1"/>
  <c r="H76" i="1"/>
  <c r="H93" i="1"/>
  <c r="H92" i="1"/>
  <c r="H91" i="1"/>
  <c r="H90" i="1"/>
  <c r="H81" i="1"/>
  <c r="H80" i="1"/>
  <c r="H89" i="1"/>
  <c r="H88" i="1"/>
  <c r="H87" i="1"/>
  <c r="H86" i="1"/>
  <c r="H85" i="1"/>
  <c r="H84" i="1"/>
  <c r="H83" i="1"/>
  <c r="H82" i="1"/>
  <c r="H75" i="1"/>
  <c r="H74" i="1"/>
  <c r="H73" i="1"/>
  <c r="H72" i="1"/>
  <c r="H59" i="1"/>
  <c r="H58" i="1"/>
  <c r="H71" i="1"/>
  <c r="H70" i="1"/>
  <c r="H69" i="1"/>
  <c r="H68" i="1"/>
  <c r="H67" i="1"/>
  <c r="H66" i="1"/>
  <c r="H65" i="1"/>
  <c r="H64" i="1"/>
  <c r="H63" i="1"/>
  <c r="H62" i="1"/>
  <c r="H61" i="1"/>
  <c r="H60" i="1"/>
  <c r="H57" i="1"/>
  <c r="H56" i="1"/>
  <c r="H55" i="1"/>
  <c r="H54" i="1"/>
  <c r="C25" i="4"/>
  <c r="C30" i="4"/>
  <c r="C40" i="4"/>
  <c r="E5" i="5" s="1"/>
  <c r="H38" i="1"/>
  <c r="H41" i="1"/>
  <c r="H39" i="1"/>
  <c r="H43" i="1"/>
  <c r="H40" i="1"/>
  <c r="H37" i="1"/>
  <c r="H42" i="1"/>
  <c r="H36" i="1"/>
  <c r="H35" i="1"/>
  <c r="H34" i="1"/>
  <c r="H33" i="1"/>
  <c r="H32" i="1"/>
  <c r="H30" i="1"/>
  <c r="H31" i="1"/>
  <c r="H28" i="1"/>
  <c r="H27" i="1"/>
  <c r="H26" i="1"/>
  <c r="H25" i="1"/>
  <c r="H24" i="1"/>
  <c r="H29" i="1"/>
  <c r="H23" i="1"/>
  <c r="H20" i="1"/>
  <c r="H17" i="1"/>
  <c r="H22" i="1"/>
  <c r="H19" i="1"/>
  <c r="H18" i="1"/>
  <c r="H16" i="1"/>
  <c r="H21" i="1"/>
  <c r="H13" i="1"/>
  <c r="H12" i="1"/>
  <c r="H11" i="1"/>
  <c r="H10" i="1"/>
  <c r="H9" i="1"/>
  <c r="C9" i="4" s="1"/>
  <c r="C45" i="4" s="1"/>
  <c r="J5" i="5" s="1"/>
  <c r="H15" i="1"/>
  <c r="H14" i="1"/>
  <c r="H8" i="1"/>
  <c r="H5" i="1"/>
  <c r="H6" i="1"/>
  <c r="H3" i="1"/>
  <c r="C10" i="4" s="1"/>
  <c r="C46" i="4" s="1"/>
  <c r="K5" i="5" s="1"/>
  <c r="H2" i="1"/>
  <c r="H7" i="1"/>
  <c r="H4" i="1"/>
  <c r="U43" i="4"/>
  <c r="U25" i="4"/>
  <c r="C39" i="4"/>
  <c r="D5" i="5" s="1"/>
  <c r="U20" i="4"/>
  <c r="C11" i="4"/>
  <c r="C47" i="4" s="1"/>
  <c r="L5" i="5" s="1"/>
  <c r="U39" i="4"/>
  <c r="U41" i="4"/>
  <c r="T39" i="4"/>
  <c r="T40" i="4"/>
  <c r="T37" i="4"/>
  <c r="T42" i="4" s="1"/>
  <c r="T44" i="4" s="1"/>
  <c r="U37" i="4"/>
  <c r="U42" i="4" s="1"/>
  <c r="U44" i="4" s="1"/>
  <c r="C20" i="4"/>
  <c r="C41" i="4"/>
  <c r="F5" i="5" s="1"/>
  <c r="C35" i="4" l="1"/>
  <c r="C43" i="4" l="1"/>
  <c r="H5" i="5" s="1"/>
  <c r="C37" i="4"/>
  <c r="C42" i="4" s="1"/>
  <c r="C44" i="4" l="1"/>
  <c r="I5" i="5" s="1"/>
  <c r="G5" i="5"/>
</calcChain>
</file>

<file path=xl/sharedStrings.xml><?xml version="1.0" encoding="utf-8"?>
<sst xmlns="http://schemas.openxmlformats.org/spreadsheetml/2006/main" count="1752" uniqueCount="232">
  <si>
    <t>Curso</t>
  </si>
  <si>
    <t>Ano/Período</t>
  </si>
  <si>
    <t>Semestre</t>
  </si>
  <si>
    <t>Turno</t>
  </si>
  <si>
    <t>Disciplina</t>
  </si>
  <si>
    <t>CH total
 (h/a)</t>
  </si>
  <si>
    <t>CH 
semanal</t>
  </si>
  <si>
    <t>Grupo/Diretoria Oferta</t>
  </si>
  <si>
    <t>Matutino</t>
  </si>
  <si>
    <t>Algoritmo e Linguagem de Programação</t>
  </si>
  <si>
    <t>DIATINF</t>
  </si>
  <si>
    <t>Cálculo para Engenharia I</t>
  </si>
  <si>
    <t>Matemática</t>
  </si>
  <si>
    <t>Desenho Técnico</t>
  </si>
  <si>
    <t>DIACON</t>
  </si>
  <si>
    <t>Introdução à Engenharia</t>
  </si>
  <si>
    <t>Leitura e Produção de Textos</t>
  </si>
  <si>
    <t>Língua Portuguesa</t>
  </si>
  <si>
    <t>Mecânica Clássica</t>
  </si>
  <si>
    <t>Física</t>
  </si>
  <si>
    <t>Química Geral</t>
  </si>
  <si>
    <t>Química</t>
  </si>
  <si>
    <t>Vespertino</t>
  </si>
  <si>
    <t>Álgebra Linear Aplicada</t>
  </si>
  <si>
    <t>Cálculo para Engenharia II</t>
  </si>
  <si>
    <t>Ciências e Tecn dos Materiais</t>
  </si>
  <si>
    <t>Desenho Arquitetônico</t>
  </si>
  <si>
    <t xml:space="preserve">Desenho Técnico Assistido por Computador </t>
  </si>
  <si>
    <t>Introdução às Ativ de Extensão</t>
  </si>
  <si>
    <t>Mecânica Técnica</t>
  </si>
  <si>
    <t>Estatística para Engenharia</t>
  </si>
  <si>
    <t>Estatística</t>
  </si>
  <si>
    <t xml:space="preserve">Fenômenos de Transporte </t>
  </si>
  <si>
    <t>DIACIN</t>
  </si>
  <si>
    <t>Legislação Urbana Aplicada a Construção Civil</t>
  </si>
  <si>
    <t>Materiais de Construção Civil I</t>
  </si>
  <si>
    <t>Metodologia Científica e Tecnológica</t>
  </si>
  <si>
    <t>NDPE</t>
  </si>
  <si>
    <t>Resistência dos Materiais I</t>
  </si>
  <si>
    <t>Topografia</t>
  </si>
  <si>
    <t>Ciências do Ambiente</t>
  </si>
  <si>
    <t>Eletromagnetismo</t>
  </si>
  <si>
    <t>Geoprocessamento Aplicado à Engenharia</t>
  </si>
  <si>
    <t>Hidráulica Geral</t>
  </si>
  <si>
    <t>Isostática</t>
  </si>
  <si>
    <t>Materiais de Construção Civil II</t>
  </si>
  <si>
    <t>Resistência dos Materiais II</t>
  </si>
  <si>
    <t>Construção Civil I</t>
  </si>
  <si>
    <t>Eletrotécnica Básica</t>
  </si>
  <si>
    <t>Geologia Aplicada à Engenharia</t>
  </si>
  <si>
    <t>Hiperestática</t>
  </si>
  <si>
    <t>Infraestrutura Viária</t>
  </si>
  <si>
    <t>Modelagem da Informação na Construção (BIM)</t>
  </si>
  <si>
    <t>Saneamento Ambiental</t>
  </si>
  <si>
    <t>2022.2</t>
  </si>
  <si>
    <t>Lab. Info (DIACON)</t>
  </si>
  <si>
    <t>Lab. Materias (DIACON)</t>
  </si>
  <si>
    <t>Lab. Topografia (DIACON)</t>
  </si>
  <si>
    <t>Engenharia Econômica</t>
  </si>
  <si>
    <t>Construção Civil II</t>
  </si>
  <si>
    <t>Mecânica dos Solos I</t>
  </si>
  <si>
    <t>Hidrologia Aplicada à Engenharia Civil</t>
  </si>
  <si>
    <t>DIAREN</t>
  </si>
  <si>
    <t>Instalações Elétricas Prediais</t>
  </si>
  <si>
    <t>Planejamento dos Transportes</t>
  </si>
  <si>
    <t>Estruturas de Concreto I</t>
  </si>
  <si>
    <t>Professores afastados</t>
  </si>
  <si>
    <t>Responsáveis por programas ou projetos institucionais, mediante portaria</t>
  </si>
  <si>
    <t xml:space="preserve">Em cargos de função gratificada (FG), função comissionada de coordenação (FGG) ou função de apoio à gestão (FAG) </t>
  </si>
  <si>
    <t>Em cargos de direção acadêmica, diretoria de administração e demais diretorias</t>
  </si>
  <si>
    <t>Em cargos de reitor, pró-reitor, direção-geral, direção sistêmica, assessorias sistêmicas, ouvidoria</t>
  </si>
  <si>
    <t>Professores em atividades de ensino e gestão</t>
  </si>
  <si>
    <t xml:space="preserve">Professores substitutos em regime de 20 horas </t>
  </si>
  <si>
    <t xml:space="preserve">Professores substitutos em regime de 40 horas </t>
  </si>
  <si>
    <t xml:space="preserve">Professores efetivos em regime de 20 horas </t>
  </si>
  <si>
    <t xml:space="preserve">Professores efetivos em regime de 40 horas </t>
  </si>
  <si>
    <t>Professores em atividades de ensino</t>
  </si>
  <si>
    <t>Engenharia Civil</t>
  </si>
  <si>
    <t>Engenharia Sanitária e Ambiental</t>
  </si>
  <si>
    <t>Desenho Técnico Assistido por Computador</t>
  </si>
  <si>
    <t>Materiais de Construção</t>
  </si>
  <si>
    <t>Subsequente em Segurança do Trabalho</t>
  </si>
  <si>
    <t>Noturno</t>
  </si>
  <si>
    <t>Tecnologia em Comércio Exterior</t>
  </si>
  <si>
    <t xml:space="preserve">Logística e Transporte Internacional  </t>
  </si>
  <si>
    <t>Sala de Desenho (DIACON)</t>
  </si>
  <si>
    <t>Integrado em Edificações</t>
  </si>
  <si>
    <t>Arte II</t>
  </si>
  <si>
    <t>Arte</t>
  </si>
  <si>
    <t>Anual</t>
  </si>
  <si>
    <t>Educação Física I</t>
  </si>
  <si>
    <t>Educação Física</t>
  </si>
  <si>
    <t>Física I</t>
  </si>
  <si>
    <t>Geografia I</t>
  </si>
  <si>
    <t>Geografia</t>
  </si>
  <si>
    <t>Língua Portuguesa e Literatura I</t>
  </si>
  <si>
    <t>Matemática I</t>
  </si>
  <si>
    <t>Química I</t>
  </si>
  <si>
    <t>Segurança do Trabalho</t>
  </si>
  <si>
    <t>Sociologia I</t>
  </si>
  <si>
    <t>Sociologia</t>
  </si>
  <si>
    <t>Educação Física II</t>
  </si>
  <si>
    <t>Filosofia II</t>
  </si>
  <si>
    <t>Filosofia</t>
  </si>
  <si>
    <t>Física II</t>
  </si>
  <si>
    <t>Geografia II</t>
  </si>
  <si>
    <t>Gestão Organizacional</t>
  </si>
  <si>
    <t>Língua Portuguesa e Literatura II</t>
  </si>
  <si>
    <t>Matemática II</t>
  </si>
  <si>
    <t>Mecânica dos Solos</t>
  </si>
  <si>
    <t>Química II</t>
  </si>
  <si>
    <t>Biologia I</t>
  </si>
  <si>
    <t>Biologia</t>
  </si>
  <si>
    <t>Desenho Assistido por Computador</t>
  </si>
  <si>
    <t>História I</t>
  </si>
  <si>
    <t>História</t>
  </si>
  <si>
    <t>Inglês I</t>
  </si>
  <si>
    <t>Língua Inglesa</t>
  </si>
  <si>
    <t xml:space="preserve">Instalações Elétricas </t>
  </si>
  <si>
    <t>Instalações Hidrossanitárias I</t>
  </si>
  <si>
    <t>Língua Portuguesa e Literatura III</t>
  </si>
  <si>
    <t>Matemática III</t>
  </si>
  <si>
    <t>Projeto Integrador I</t>
  </si>
  <si>
    <t>Seminario de Pratica Profissional II</t>
  </si>
  <si>
    <t>Sociologia III</t>
  </si>
  <si>
    <t>Biologia II</t>
  </si>
  <si>
    <t>Espanhol</t>
  </si>
  <si>
    <t>Língua Espanhola</t>
  </si>
  <si>
    <t>Estabilidade</t>
  </si>
  <si>
    <t>História II</t>
  </si>
  <si>
    <t>Inglês II</t>
  </si>
  <si>
    <t>Instalações de Segurança</t>
  </si>
  <si>
    <t>Língua Portuguesa e Literatura IV</t>
  </si>
  <si>
    <t>Manutenção Predial</t>
  </si>
  <si>
    <t>Orçamento</t>
  </si>
  <si>
    <t>Seminario de Sociologia do Trabalho</t>
  </si>
  <si>
    <t>Subsequente em Edificações</t>
  </si>
  <si>
    <t>Informática</t>
  </si>
  <si>
    <t>Instalações Elétricas</t>
  </si>
  <si>
    <t>Seminário de Iniciação à Pesquisa e à  Extensão</t>
  </si>
  <si>
    <t>Instalações Hidrossanitárias</t>
  </si>
  <si>
    <t>Projeto Integrador II</t>
  </si>
  <si>
    <t>Seminario de Filosofia, Ciencia e Tecnologia</t>
  </si>
  <si>
    <t>Seminario de Pratica Profissional I</t>
  </si>
  <si>
    <t>Elementos de Projeto Arquitetônico</t>
  </si>
  <si>
    <t>Seminario de Qualidade de Vida</t>
  </si>
  <si>
    <t>Subsequente em Estradas</t>
  </si>
  <si>
    <t>Geologia Aplicada e Mecânica dos Solos</t>
  </si>
  <si>
    <t>Topografia Básica</t>
  </si>
  <si>
    <t>Sistemas de Transportes</t>
  </si>
  <si>
    <t>Estradas e Meio Ambiente</t>
  </si>
  <si>
    <t>Seminário de Filosofia, Ciência e Tecnologia</t>
  </si>
  <si>
    <t>Conservação de Estradas</t>
  </si>
  <si>
    <t>Drenagem, Obras d'Arte e Correntes</t>
  </si>
  <si>
    <t>Orçamento e Acompanhamento de Obras</t>
  </si>
  <si>
    <t>Tráfego e Transporte Urbano</t>
  </si>
  <si>
    <t>Lab. Eletrotécnica (DIACIN)</t>
  </si>
  <si>
    <t>Lab. Solos (DIACON)</t>
  </si>
  <si>
    <t>Sala Temática (DIACON)</t>
  </si>
  <si>
    <t>DA</t>
  </si>
  <si>
    <t>Sala 1</t>
  </si>
  <si>
    <t>Sala 2</t>
  </si>
  <si>
    <t>Sala 3</t>
  </si>
  <si>
    <t>Lab. Elétrica (DIACON)</t>
  </si>
  <si>
    <t>Sala Desenho (DIACON)</t>
  </si>
  <si>
    <t>Lab Materiais (DIACON)</t>
  </si>
  <si>
    <t>Lab. Hidro (DIACON)</t>
  </si>
  <si>
    <t>Libras</t>
  </si>
  <si>
    <t>Tópicos Especiais em Engenhaira Civil I</t>
  </si>
  <si>
    <t>Indicadores</t>
  </si>
  <si>
    <t>% de professores afastados</t>
  </si>
  <si>
    <t>Nº de professores afastados</t>
  </si>
  <si>
    <t>Nº de professores substitutos</t>
  </si>
  <si>
    <t>Professores</t>
  </si>
  <si>
    <t>Carga horária total</t>
  </si>
  <si>
    <t>Nº de turmas no turno da matutino</t>
  </si>
  <si>
    <t>Nº de turmas no turno noturno</t>
  </si>
  <si>
    <t>Nº de turmas no turno vespertino</t>
  </si>
  <si>
    <t>Nº total de turmas</t>
  </si>
  <si>
    <t>Carga horária de professores atividade de gestão</t>
  </si>
  <si>
    <t>Carga horária de professores em atividades de ensino</t>
  </si>
  <si>
    <t>Nº de componentes curriculares (disciplinas)</t>
  </si>
  <si>
    <t>Salas de aula</t>
  </si>
  <si>
    <t>Carga horária média por componente (disciplina)</t>
  </si>
  <si>
    <t>Nº médio de turmas/disciplinas por professor</t>
  </si>
  <si>
    <t>Nº de SA geridas pela DA</t>
  </si>
  <si>
    <t>Nº de SA geridas pela DE no turno matutino</t>
  </si>
  <si>
    <t>Nº de SA geridas pela DE no turno vespertino</t>
  </si>
  <si>
    <t>Nº de SA geridas pela DE no turno noturno</t>
  </si>
  <si>
    <t>Nº de SA disponíveis no turno matutino</t>
  </si>
  <si>
    <t>Nº de SA disponíveis no turno vespertino</t>
  </si>
  <si>
    <t>Nº de SA disponíveis no turno noturno</t>
  </si>
  <si>
    <t xml:space="preserve">CH média de professores em atividade de ensino </t>
  </si>
  <si>
    <t>Artes</t>
  </si>
  <si>
    <t>Ed. Física</t>
  </si>
  <si>
    <t>L Espanhol</t>
  </si>
  <si>
    <t>L Francês</t>
  </si>
  <si>
    <t>L Inglês</t>
  </si>
  <si>
    <t>L Português</t>
  </si>
  <si>
    <t>NDP</t>
  </si>
  <si>
    <t>DIAC</t>
  </si>
  <si>
    <t>Carga horária em SA no turno matutino</t>
  </si>
  <si>
    <t>Carga horária em SA no turno vespertino</t>
  </si>
  <si>
    <t>Carga horária em SA no turno noturno</t>
  </si>
  <si>
    <t xml:space="preserve">Turmas </t>
  </si>
  <si>
    <t>Dados e Indicadores / Grupo</t>
  </si>
  <si>
    <t>Média/Total</t>
  </si>
  <si>
    <t>Nº médio de turmas / disciplinas por professor</t>
  </si>
  <si>
    <t>% de aprove. de SA no turno matutino</t>
  </si>
  <si>
    <t>% de aprove. de SA no turno vespertino</t>
  </si>
  <si>
    <t>% de aprove. de SA no turno noturno</t>
  </si>
  <si>
    <t>Sala</t>
  </si>
  <si>
    <t>Sala de Aula</t>
  </si>
  <si>
    <t>CH média por componente curricular (disciplina)</t>
  </si>
  <si>
    <t>Demandas (carga horária)</t>
  </si>
  <si>
    <t>% de aproveitamento de SAs no turno matutino</t>
  </si>
  <si>
    <t>% de aproveitamento de SAs no turno vespertino</t>
  </si>
  <si>
    <t>% de aproveitamento de SAs no turno noturno</t>
  </si>
  <si>
    <t>Grupo / Indicador</t>
  </si>
  <si>
    <t>INDICADORES APLICADOS AO PLANEJAMENTO E À GESTÃO 
DE CONTRATAÇÕES E SALAS DE AULA (2022.2)</t>
  </si>
  <si>
    <t>Gestão da inovação e Empreendedorismo</t>
  </si>
  <si>
    <t>Controle de Qualidade em Edificações</t>
  </si>
  <si>
    <t>Manutenção Predial e Patologia</t>
  </si>
  <si>
    <t xml:space="preserve">Administração e Logística na Construção Civil </t>
  </si>
  <si>
    <t>opt</t>
  </si>
  <si>
    <t>Licença (&gt;90 dias)</t>
  </si>
  <si>
    <t>Cooperação Técnica (&gt;90 dias)</t>
  </si>
  <si>
    <t>(vazio)</t>
  </si>
  <si>
    <t>Total Geral</t>
  </si>
  <si>
    <t>Soma de DIACON</t>
  </si>
  <si>
    <t>Rótulos de Linha</t>
  </si>
  <si>
    <t>Contagem de DIAC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</si>
</sst>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9" fontId="1" fillId="0" borderId="0" xfId="2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9" fontId="4" fillId="0" borderId="6" xfId="1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10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0" fontId="4" fillId="5" borderId="6" xfId="1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2" fontId="4" fillId="5" borderId="6" xfId="0" applyNumberFormat="1" applyFont="1" applyFill="1" applyBorder="1" applyAlignment="1">
      <alignment horizontal="center" vertical="center"/>
    </xf>
    <xf numFmtId="10" fontId="4" fillId="6" borderId="6" xfId="1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2" fontId="4" fillId="6" borderId="6" xfId="0" applyNumberFormat="1" applyFont="1" applyFill="1" applyBorder="1" applyAlignment="1">
      <alignment horizontal="center" vertical="center"/>
    </xf>
    <xf numFmtId="10" fontId="4" fillId="4" borderId="6" xfId="1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10" fontId="4" fillId="7" borderId="6" xfId="1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10" fontId="4" fillId="8" borderId="6" xfId="1" applyNumberFormat="1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2" fontId="4" fillId="8" borderId="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8" borderId="7" xfId="0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6" fillId="9" borderId="6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/>
    </xf>
    <xf numFmtId="10" fontId="4" fillId="9" borderId="6" xfId="1" applyNumberFormat="1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2" fontId="4" fillId="9" borderId="6" xfId="0" applyNumberFormat="1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textRotation="90"/>
    </xf>
    <xf numFmtId="0" fontId="6" fillId="8" borderId="10" xfId="0" applyFont="1" applyFill="1" applyBorder="1" applyAlignment="1">
      <alignment horizontal="center" vertical="center" textRotation="90"/>
    </xf>
    <xf numFmtId="0" fontId="6" fillId="8" borderId="7" xfId="0" applyFont="1" applyFill="1" applyBorder="1" applyAlignment="1">
      <alignment horizontal="center" vertical="center" textRotation="90"/>
    </xf>
    <xf numFmtId="0" fontId="9" fillId="9" borderId="11" xfId="0" applyFont="1" applyFill="1" applyBorder="1" applyAlignment="1">
      <alignment horizontal="right" vertical="center" wrapText="1" indent="1"/>
    </xf>
    <xf numFmtId="0" fontId="6" fillId="9" borderId="6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Normal" xfId="0" builtinId="0"/>
    <cellStyle name="Porcentagem" xfId="1" builtinId="5"/>
    <cellStyle name="Porcentagem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[DadosAtividadePratica.xlsx]Tabela dinâmica diacon!Tabela dinâmica3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 diacon'!$B$3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 diacon'!$A$4:$A$15</c:f>
              <c:strCache>
                <c:ptCount val="11"/>
                <c:pt idx="0">
                  <c:v>5</c:v>
                </c:pt>
                <c:pt idx="1">
                  <c:v>20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  <c:pt idx="6">
                  <c:v>125</c:v>
                </c:pt>
                <c:pt idx="7">
                  <c:v>165</c:v>
                </c:pt>
                <c:pt idx="8">
                  <c:v>231</c:v>
                </c:pt>
                <c:pt idx="9">
                  <c:v>394</c:v>
                </c:pt>
                <c:pt idx="10">
                  <c:v>414</c:v>
                </c:pt>
              </c:strCache>
            </c:strRef>
          </c:cat>
          <c:val>
            <c:numRef>
              <c:f>'Tabela dinâmica diacon'!$B$4:$B$15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  <c:pt idx="6">
                  <c:v>125</c:v>
                </c:pt>
                <c:pt idx="7">
                  <c:v>165</c:v>
                </c:pt>
                <c:pt idx="8">
                  <c:v>231</c:v>
                </c:pt>
                <c:pt idx="9">
                  <c:v>394</c:v>
                </c:pt>
                <c:pt idx="1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A-405B-9B22-CD5B6CD2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337312"/>
        <c:axId val="751341472"/>
      </c:barChart>
      <c:catAx>
        <c:axId val="7513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341472"/>
        <c:crosses val="autoZero"/>
        <c:auto val="1"/>
        <c:lblAlgn val="ctr"/>
        <c:lblOffset val="100"/>
        <c:noMultiLvlLbl val="0"/>
      </c:catAx>
      <c:valAx>
        <c:axId val="7513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3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[DadosAtividadePratica.xlsx]Planilha6!Tabela dinâmica4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Planilha6!$B$3</c:f>
              <c:strCache>
                <c:ptCount val="1"/>
                <c:pt idx="0">
                  <c:v>Contagem de DIAC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Planilha6!$A$4:$A$96</c:f>
              <c:multiLvlStrCache>
                <c:ptCount val="46"/>
                <c:lvl>
                  <c:pt idx="0">
                    <c:v>(vazio)</c:v>
                  </c:pt>
                  <c:pt idx="1">
                    <c:v>(vazio)</c:v>
                  </c:pt>
                  <c:pt idx="2">
                    <c:v>(vazio)</c:v>
                  </c:pt>
                  <c:pt idx="3">
                    <c:v>(vazio)</c:v>
                  </c:pt>
                  <c:pt idx="4">
                    <c:v>(vazio)</c:v>
                  </c:pt>
                  <c:pt idx="5">
                    <c:v>(vazio)</c:v>
                  </c:pt>
                  <c:pt idx="6">
                    <c:v>(vazio)</c:v>
                  </c:pt>
                  <c:pt idx="7">
                    <c:v>(vazio)</c:v>
                  </c:pt>
                  <c:pt idx="8">
                    <c:v>(vazio)</c:v>
                  </c:pt>
                  <c:pt idx="9">
                    <c:v>(vazio)</c:v>
                  </c:pt>
                  <c:pt idx="10">
                    <c:v>(vazio)</c:v>
                  </c:pt>
                  <c:pt idx="11">
                    <c:v>(vazio)</c:v>
                  </c:pt>
                  <c:pt idx="12">
                    <c:v>(vazio)</c:v>
                  </c:pt>
                  <c:pt idx="13">
                    <c:v>(vazio)</c:v>
                  </c:pt>
                  <c:pt idx="14">
                    <c:v>(vazio)</c:v>
                  </c:pt>
                  <c:pt idx="15">
                    <c:v>(vazio)</c:v>
                  </c:pt>
                  <c:pt idx="16">
                    <c:v>(vazio)</c:v>
                  </c:pt>
                  <c:pt idx="17">
                    <c:v>(vazio)</c:v>
                  </c:pt>
                  <c:pt idx="18">
                    <c:v>(vazio)</c:v>
                  </c:pt>
                  <c:pt idx="19">
                    <c:v>(vazio)</c:v>
                  </c:pt>
                  <c:pt idx="20">
                    <c:v>(vazio)</c:v>
                  </c:pt>
                  <c:pt idx="21">
                    <c:v>(vazio)</c:v>
                  </c:pt>
                  <c:pt idx="22">
                    <c:v>(vazio)</c:v>
                  </c:pt>
                  <c:pt idx="23">
                    <c:v>(vazio)</c:v>
                  </c:pt>
                  <c:pt idx="24">
                    <c:v>(vazio)</c:v>
                  </c:pt>
                  <c:pt idx="25">
                    <c:v>(vazio)</c:v>
                  </c:pt>
                  <c:pt idx="26">
                    <c:v>(vazio)</c:v>
                  </c:pt>
                  <c:pt idx="27">
                    <c:v>(vazio)</c:v>
                  </c:pt>
                  <c:pt idx="28">
                    <c:v>(vazio)</c:v>
                  </c:pt>
                  <c:pt idx="29">
                    <c:v>(vazio)</c:v>
                  </c:pt>
                  <c:pt idx="30">
                    <c:v>(vazio)</c:v>
                  </c:pt>
                  <c:pt idx="31">
                    <c:v>(vazio)</c:v>
                  </c:pt>
                  <c:pt idx="32">
                    <c:v>(vazio)</c:v>
                  </c:pt>
                  <c:pt idx="33">
                    <c:v>(vazio)</c:v>
                  </c:pt>
                  <c:pt idx="34">
                    <c:v>(vazio)</c:v>
                  </c:pt>
                  <c:pt idx="35">
                    <c:v>(vazio)</c:v>
                  </c:pt>
                  <c:pt idx="36">
                    <c:v>(vazio)</c:v>
                  </c:pt>
                  <c:pt idx="37">
                    <c:v>(vazio)</c:v>
                  </c:pt>
                  <c:pt idx="38">
                    <c:v>(vazio)</c:v>
                  </c:pt>
                  <c:pt idx="39">
                    <c:v>(vazio)</c:v>
                  </c:pt>
                  <c:pt idx="40">
                    <c:v>(vazio)</c:v>
                  </c:pt>
                  <c:pt idx="41">
                    <c:v>(vazio)</c:v>
                  </c:pt>
                  <c:pt idx="42">
                    <c:v>(vazio)</c:v>
                  </c:pt>
                  <c:pt idx="43">
                    <c:v>(vazio)</c:v>
                  </c:pt>
                  <c:pt idx="44">
                    <c:v>(vazio)</c:v>
                  </c:pt>
                  <c:pt idx="45">
                    <c:v>Artes</c:v>
                  </c:pt>
                </c:lvl>
                <c:lvl>
                  <c:pt idx="0">
                    <c:v>% de aproveitamento de SAs no turno matutino</c:v>
                  </c:pt>
                  <c:pt idx="1">
                    <c:v>% de aproveitamento de SAs no turno noturno</c:v>
                  </c:pt>
                  <c:pt idx="2">
                    <c:v>% de aproveitamento de SAs no turno vespertino</c:v>
                  </c:pt>
                  <c:pt idx="3">
                    <c:v>% de professores afastados</c:v>
                  </c:pt>
                  <c:pt idx="4">
                    <c:v>Carga horária de professores atividade de gestão</c:v>
                  </c:pt>
                  <c:pt idx="5">
                    <c:v>Carga horária de professores em atividades de ensino</c:v>
                  </c:pt>
                  <c:pt idx="6">
                    <c:v>Carga horária em SA no turno matutino</c:v>
                  </c:pt>
                  <c:pt idx="7">
                    <c:v>Carga horária em SA no turno noturno</c:v>
                  </c:pt>
                  <c:pt idx="8">
                    <c:v>Carga horária em SA no turno vespertino</c:v>
                  </c:pt>
                  <c:pt idx="9">
                    <c:v>Carga horária total</c:v>
                  </c:pt>
                  <c:pt idx="10">
                    <c:v>CH média de professores em atividade de ensino </c:v>
                  </c:pt>
                  <c:pt idx="11">
                    <c:v>CH média por componente curricular (disciplina)</c:v>
                  </c:pt>
                  <c:pt idx="12">
                    <c:v>Cooperação Técnica (&gt;90 dias)</c:v>
                  </c:pt>
                  <c:pt idx="13">
                    <c:v>Demandas (carga horária)</c:v>
                  </c:pt>
                  <c:pt idx="14">
                    <c:v>Em cargos de direção acadêmica, diretoria de administração e demais diretorias</c:v>
                  </c:pt>
                  <c:pt idx="15">
                    <c:v>Em cargos de função gratificada (FG), função comissionada de coordenação (FGG) ou função de apoio à gestão (FAG) </c:v>
                  </c:pt>
                  <c:pt idx="16">
                    <c:v>Em cargos de reitor, pró-reitor, direção-geral, direção sistêmica, assessorias sistêmicas, ouvidoria</c:v>
                  </c:pt>
                  <c:pt idx="17">
                    <c:v>Indicadores</c:v>
                  </c:pt>
                  <c:pt idx="18">
                    <c:v>Licença (&gt;90 dias)</c:v>
                  </c:pt>
                  <c:pt idx="19">
                    <c:v>Nº de componentes curriculares (disciplinas)</c:v>
                  </c:pt>
                  <c:pt idx="20">
                    <c:v>Nº de professores afastados</c:v>
                  </c:pt>
                  <c:pt idx="21">
                    <c:v>Nº de professores substitutos</c:v>
                  </c:pt>
                  <c:pt idx="22">
                    <c:v>Nº de SA disponíveis no turno matutino</c:v>
                  </c:pt>
                  <c:pt idx="23">
                    <c:v>Nº de SA disponíveis no turno noturno</c:v>
                  </c:pt>
                  <c:pt idx="24">
                    <c:v>Nº de SA disponíveis no turno vespertino</c:v>
                  </c:pt>
                  <c:pt idx="25">
                    <c:v>Nº de SA geridas pela DA</c:v>
                  </c:pt>
                  <c:pt idx="26">
                    <c:v>Nº de SA geridas pela DE no turno matutino</c:v>
                  </c:pt>
                  <c:pt idx="27">
                    <c:v>Nº de SA geridas pela DE no turno noturno</c:v>
                  </c:pt>
                  <c:pt idx="28">
                    <c:v>Nº de SA geridas pela DE no turno vespertino</c:v>
                  </c:pt>
                  <c:pt idx="29">
                    <c:v>Nº de turmas no turno da matutino</c:v>
                  </c:pt>
                  <c:pt idx="30">
                    <c:v>Nº de turmas no turno noturno</c:v>
                  </c:pt>
                  <c:pt idx="31">
                    <c:v>Nº de turmas no turno vespertino</c:v>
                  </c:pt>
                  <c:pt idx="32">
                    <c:v>Nº médio de turmas/disciplinas por professor</c:v>
                  </c:pt>
                  <c:pt idx="33">
                    <c:v>Nº total de turmas</c:v>
                  </c:pt>
                  <c:pt idx="34">
                    <c:v>Professores</c:v>
                  </c:pt>
                  <c:pt idx="35">
                    <c:v>Professores afastados</c:v>
                  </c:pt>
                  <c:pt idx="36">
                    <c:v>Professores efetivos em regime de 20 horas </c:v>
                  </c:pt>
                  <c:pt idx="37">
                    <c:v>Professores efetivos em regime de 40 horas </c:v>
                  </c:pt>
                  <c:pt idx="38">
                    <c:v>Professores em atividades de ensino</c:v>
                  </c:pt>
                  <c:pt idx="39">
                    <c:v>Professores em atividades de ensino e gestão</c:v>
                  </c:pt>
                  <c:pt idx="40">
                    <c:v>Professores substitutos em regime de 20 horas </c:v>
                  </c:pt>
                  <c:pt idx="41">
                    <c:v>Professores substitutos em regime de 40 horas </c:v>
                  </c:pt>
                  <c:pt idx="42">
                    <c:v>Responsáveis por programas ou projetos institucionais, mediante portaria</c:v>
                  </c:pt>
                  <c:pt idx="43">
                    <c:v>Salas de aula</c:v>
                  </c:pt>
                  <c:pt idx="44">
                    <c:v>Turmas </c:v>
                  </c:pt>
                  <c:pt idx="45">
                    <c:v>(vazio)</c:v>
                  </c:pt>
                </c:lvl>
              </c:multiLvlStrCache>
            </c:multiLvlStrRef>
          </c:cat>
          <c:val>
            <c:numRef>
              <c:f>Planilha6!$B$4:$B$96</c:f>
              <c:numCache>
                <c:formatCode>General</c:formatCode>
                <c:ptCount val="46"/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F-414A-BD9A-788255D4960C}"/>
            </c:ext>
          </c:extLst>
        </c:ser>
        <c:ser>
          <c:idx val="1"/>
          <c:order val="1"/>
          <c:tx>
            <c:strRef>
              <c:f>Planilha6!$C$3</c:f>
              <c:strCache>
                <c:ptCount val="1"/>
                <c:pt idx="0">
                  <c:v>Soma de DIACON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Planilha6!$A$4:$A$96</c:f>
              <c:multiLvlStrCache>
                <c:ptCount val="46"/>
                <c:lvl>
                  <c:pt idx="0">
                    <c:v>(vazio)</c:v>
                  </c:pt>
                  <c:pt idx="1">
                    <c:v>(vazio)</c:v>
                  </c:pt>
                  <c:pt idx="2">
                    <c:v>(vazio)</c:v>
                  </c:pt>
                  <c:pt idx="3">
                    <c:v>(vazio)</c:v>
                  </c:pt>
                  <c:pt idx="4">
                    <c:v>(vazio)</c:v>
                  </c:pt>
                  <c:pt idx="5">
                    <c:v>(vazio)</c:v>
                  </c:pt>
                  <c:pt idx="6">
                    <c:v>(vazio)</c:v>
                  </c:pt>
                  <c:pt idx="7">
                    <c:v>(vazio)</c:v>
                  </c:pt>
                  <c:pt idx="8">
                    <c:v>(vazio)</c:v>
                  </c:pt>
                  <c:pt idx="9">
                    <c:v>(vazio)</c:v>
                  </c:pt>
                  <c:pt idx="10">
                    <c:v>(vazio)</c:v>
                  </c:pt>
                  <c:pt idx="11">
                    <c:v>(vazio)</c:v>
                  </c:pt>
                  <c:pt idx="12">
                    <c:v>(vazio)</c:v>
                  </c:pt>
                  <c:pt idx="13">
                    <c:v>(vazio)</c:v>
                  </c:pt>
                  <c:pt idx="14">
                    <c:v>(vazio)</c:v>
                  </c:pt>
                  <c:pt idx="15">
                    <c:v>(vazio)</c:v>
                  </c:pt>
                  <c:pt idx="16">
                    <c:v>(vazio)</c:v>
                  </c:pt>
                  <c:pt idx="17">
                    <c:v>(vazio)</c:v>
                  </c:pt>
                  <c:pt idx="18">
                    <c:v>(vazio)</c:v>
                  </c:pt>
                  <c:pt idx="19">
                    <c:v>(vazio)</c:v>
                  </c:pt>
                  <c:pt idx="20">
                    <c:v>(vazio)</c:v>
                  </c:pt>
                  <c:pt idx="21">
                    <c:v>(vazio)</c:v>
                  </c:pt>
                  <c:pt idx="22">
                    <c:v>(vazio)</c:v>
                  </c:pt>
                  <c:pt idx="23">
                    <c:v>(vazio)</c:v>
                  </c:pt>
                  <c:pt idx="24">
                    <c:v>(vazio)</c:v>
                  </c:pt>
                  <c:pt idx="25">
                    <c:v>(vazio)</c:v>
                  </c:pt>
                  <c:pt idx="26">
                    <c:v>(vazio)</c:v>
                  </c:pt>
                  <c:pt idx="27">
                    <c:v>(vazio)</c:v>
                  </c:pt>
                  <c:pt idx="28">
                    <c:v>(vazio)</c:v>
                  </c:pt>
                  <c:pt idx="29">
                    <c:v>(vazio)</c:v>
                  </c:pt>
                  <c:pt idx="30">
                    <c:v>(vazio)</c:v>
                  </c:pt>
                  <c:pt idx="31">
                    <c:v>(vazio)</c:v>
                  </c:pt>
                  <c:pt idx="32">
                    <c:v>(vazio)</c:v>
                  </c:pt>
                  <c:pt idx="33">
                    <c:v>(vazio)</c:v>
                  </c:pt>
                  <c:pt idx="34">
                    <c:v>(vazio)</c:v>
                  </c:pt>
                  <c:pt idx="35">
                    <c:v>(vazio)</c:v>
                  </c:pt>
                  <c:pt idx="36">
                    <c:v>(vazio)</c:v>
                  </c:pt>
                  <c:pt idx="37">
                    <c:v>(vazio)</c:v>
                  </c:pt>
                  <c:pt idx="38">
                    <c:v>(vazio)</c:v>
                  </c:pt>
                  <c:pt idx="39">
                    <c:v>(vazio)</c:v>
                  </c:pt>
                  <c:pt idx="40">
                    <c:v>(vazio)</c:v>
                  </c:pt>
                  <c:pt idx="41">
                    <c:v>(vazio)</c:v>
                  </c:pt>
                  <c:pt idx="42">
                    <c:v>(vazio)</c:v>
                  </c:pt>
                  <c:pt idx="43">
                    <c:v>(vazio)</c:v>
                  </c:pt>
                  <c:pt idx="44">
                    <c:v>(vazio)</c:v>
                  </c:pt>
                  <c:pt idx="45">
                    <c:v>Artes</c:v>
                  </c:pt>
                </c:lvl>
                <c:lvl>
                  <c:pt idx="0">
                    <c:v>% de aproveitamento de SAs no turno matutino</c:v>
                  </c:pt>
                  <c:pt idx="1">
                    <c:v>% de aproveitamento de SAs no turno noturno</c:v>
                  </c:pt>
                  <c:pt idx="2">
                    <c:v>% de aproveitamento de SAs no turno vespertino</c:v>
                  </c:pt>
                  <c:pt idx="3">
                    <c:v>% de professores afastados</c:v>
                  </c:pt>
                  <c:pt idx="4">
                    <c:v>Carga horária de professores atividade de gestão</c:v>
                  </c:pt>
                  <c:pt idx="5">
                    <c:v>Carga horária de professores em atividades de ensino</c:v>
                  </c:pt>
                  <c:pt idx="6">
                    <c:v>Carga horária em SA no turno matutino</c:v>
                  </c:pt>
                  <c:pt idx="7">
                    <c:v>Carga horária em SA no turno noturno</c:v>
                  </c:pt>
                  <c:pt idx="8">
                    <c:v>Carga horária em SA no turno vespertino</c:v>
                  </c:pt>
                  <c:pt idx="9">
                    <c:v>Carga horária total</c:v>
                  </c:pt>
                  <c:pt idx="10">
                    <c:v>CH média de professores em atividade de ensino </c:v>
                  </c:pt>
                  <c:pt idx="11">
                    <c:v>CH média por componente curricular (disciplina)</c:v>
                  </c:pt>
                  <c:pt idx="12">
                    <c:v>Cooperação Técnica (&gt;90 dias)</c:v>
                  </c:pt>
                  <c:pt idx="13">
                    <c:v>Demandas (carga horária)</c:v>
                  </c:pt>
                  <c:pt idx="14">
                    <c:v>Em cargos de direção acadêmica, diretoria de administração e demais diretorias</c:v>
                  </c:pt>
                  <c:pt idx="15">
                    <c:v>Em cargos de função gratificada (FG), função comissionada de coordenação (FGG) ou função de apoio à gestão (FAG) </c:v>
                  </c:pt>
                  <c:pt idx="16">
                    <c:v>Em cargos de reitor, pró-reitor, direção-geral, direção sistêmica, assessorias sistêmicas, ouvidoria</c:v>
                  </c:pt>
                  <c:pt idx="17">
                    <c:v>Indicadores</c:v>
                  </c:pt>
                  <c:pt idx="18">
                    <c:v>Licença (&gt;90 dias)</c:v>
                  </c:pt>
                  <c:pt idx="19">
                    <c:v>Nº de componentes curriculares (disciplinas)</c:v>
                  </c:pt>
                  <c:pt idx="20">
                    <c:v>Nº de professores afastados</c:v>
                  </c:pt>
                  <c:pt idx="21">
                    <c:v>Nº de professores substitutos</c:v>
                  </c:pt>
                  <c:pt idx="22">
                    <c:v>Nº de SA disponíveis no turno matutino</c:v>
                  </c:pt>
                  <c:pt idx="23">
                    <c:v>Nº de SA disponíveis no turno noturno</c:v>
                  </c:pt>
                  <c:pt idx="24">
                    <c:v>Nº de SA disponíveis no turno vespertino</c:v>
                  </c:pt>
                  <c:pt idx="25">
                    <c:v>Nº de SA geridas pela DA</c:v>
                  </c:pt>
                  <c:pt idx="26">
                    <c:v>Nº de SA geridas pela DE no turno matutino</c:v>
                  </c:pt>
                  <c:pt idx="27">
                    <c:v>Nº de SA geridas pela DE no turno noturno</c:v>
                  </c:pt>
                  <c:pt idx="28">
                    <c:v>Nº de SA geridas pela DE no turno vespertino</c:v>
                  </c:pt>
                  <c:pt idx="29">
                    <c:v>Nº de turmas no turno da matutino</c:v>
                  </c:pt>
                  <c:pt idx="30">
                    <c:v>Nº de turmas no turno noturno</c:v>
                  </c:pt>
                  <c:pt idx="31">
                    <c:v>Nº de turmas no turno vespertino</c:v>
                  </c:pt>
                  <c:pt idx="32">
                    <c:v>Nº médio de turmas/disciplinas por professor</c:v>
                  </c:pt>
                  <c:pt idx="33">
                    <c:v>Nº total de turmas</c:v>
                  </c:pt>
                  <c:pt idx="34">
                    <c:v>Professores</c:v>
                  </c:pt>
                  <c:pt idx="35">
                    <c:v>Professores afastados</c:v>
                  </c:pt>
                  <c:pt idx="36">
                    <c:v>Professores efetivos em regime de 20 horas </c:v>
                  </c:pt>
                  <c:pt idx="37">
                    <c:v>Professores efetivos em regime de 40 horas </c:v>
                  </c:pt>
                  <c:pt idx="38">
                    <c:v>Professores em atividades de ensino</c:v>
                  </c:pt>
                  <c:pt idx="39">
                    <c:v>Professores em atividades de ensino e gestão</c:v>
                  </c:pt>
                  <c:pt idx="40">
                    <c:v>Professores substitutos em regime de 20 horas </c:v>
                  </c:pt>
                  <c:pt idx="41">
                    <c:v>Professores substitutos em regime de 40 horas </c:v>
                  </c:pt>
                  <c:pt idx="42">
                    <c:v>Responsáveis por programas ou projetos institucionais, mediante portaria</c:v>
                  </c:pt>
                  <c:pt idx="43">
                    <c:v>Salas de aula</c:v>
                  </c:pt>
                  <c:pt idx="44">
                    <c:v>Turmas </c:v>
                  </c:pt>
                  <c:pt idx="45">
                    <c:v>(vazio)</c:v>
                  </c:pt>
                </c:lvl>
              </c:multiLvlStrCache>
            </c:multiLvlStrRef>
          </c:cat>
          <c:val>
            <c:numRef>
              <c:f>Planilha6!$C$4:$C$96</c:f>
              <c:numCache>
                <c:formatCode>General</c:formatCode>
                <c:ptCount val="46"/>
                <c:pt idx="0">
                  <c:v>0.61111111111111105</c:v>
                </c:pt>
                <c:pt idx="1">
                  <c:v>0.5</c:v>
                </c:pt>
                <c:pt idx="2">
                  <c:v>0.77</c:v>
                </c:pt>
                <c:pt idx="3">
                  <c:v>0.14285714285714285</c:v>
                </c:pt>
                <c:pt idx="4">
                  <c:v>20</c:v>
                </c:pt>
                <c:pt idx="5">
                  <c:v>394</c:v>
                </c:pt>
                <c:pt idx="6">
                  <c:v>165</c:v>
                </c:pt>
                <c:pt idx="7">
                  <c:v>60</c:v>
                </c:pt>
                <c:pt idx="8">
                  <c:v>231</c:v>
                </c:pt>
                <c:pt idx="9">
                  <c:v>414</c:v>
                </c:pt>
                <c:pt idx="10">
                  <c:v>13.133333333333333</c:v>
                </c:pt>
                <c:pt idx="11">
                  <c:v>3.3119999999999998</c:v>
                </c:pt>
                <c:pt idx="12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8">
                  <c:v>4</c:v>
                </c:pt>
                <c:pt idx="19">
                  <c:v>125</c:v>
                </c:pt>
                <c:pt idx="20">
                  <c:v>5</c:v>
                </c:pt>
                <c:pt idx="21">
                  <c:v>0</c:v>
                </c:pt>
                <c:pt idx="22">
                  <c:v>9</c:v>
                </c:pt>
                <c:pt idx="23">
                  <c:v>6</c:v>
                </c:pt>
                <c:pt idx="24">
                  <c:v>10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13</c:v>
                </c:pt>
                <c:pt idx="32">
                  <c:v>3.9653784219001609</c:v>
                </c:pt>
                <c:pt idx="33">
                  <c:v>26</c:v>
                </c:pt>
                <c:pt idx="35">
                  <c:v>5</c:v>
                </c:pt>
                <c:pt idx="36">
                  <c:v>2</c:v>
                </c:pt>
                <c:pt idx="37">
                  <c:v>28</c:v>
                </c:pt>
                <c:pt idx="38">
                  <c:v>30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F-414A-BD9A-788255D4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344800"/>
        <c:axId val="751353120"/>
      </c:barChart>
      <c:catAx>
        <c:axId val="751344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1353120"/>
        <c:crosses val="autoZero"/>
        <c:auto val="1"/>
        <c:lblAlgn val="ctr"/>
        <c:lblOffset val="100"/>
        <c:noMultiLvlLbl val="0"/>
      </c:catAx>
      <c:valAx>
        <c:axId val="7513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3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191D87-6157-45E4-BF8A-668373B72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0</xdr:row>
      <xdr:rowOff>0</xdr:rowOff>
    </xdr:from>
    <xdr:to>
      <xdr:col>13</xdr:col>
      <xdr:colOff>647700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EEE230-091A-4AFB-8A22-16BF3BBEF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85725</xdr:rowOff>
    </xdr:from>
    <xdr:to>
      <xdr:col>3</xdr:col>
      <xdr:colOff>466725</xdr:colOff>
      <xdr:row>1</xdr:row>
      <xdr:rowOff>561975</xdr:rowOff>
    </xdr:to>
    <xdr:pic>
      <xdr:nvPicPr>
        <xdr:cNvPr id="1025" name="Imagem 2">
          <a:extLst>
            <a:ext uri="{FF2B5EF4-FFF2-40B4-BE49-F238E27FC236}">
              <a16:creationId xmlns:a16="http://schemas.microsoft.com/office/drawing/2014/main" id="{B735F5AC-B499-44AF-B103-C3813FD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09550"/>
          <a:ext cx="16573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an Franklin" refreshedDate="44782.365713194442" createdVersion="7" refreshedVersion="7" minRefreshableVersion="3" recordCount="46" xr:uid="{A07A5558-8709-4625-AD56-005EA8CBDE93}">
  <cacheSource type="worksheet">
    <worksheetSource ref="A1:F47" sheet="Cálculo dos Indicadores"/>
  </cacheSource>
  <cacheFields count="6">
    <cacheField name="Dados e Indicadores / Grupo" numFmtId="0">
      <sharedItems containsBlank="1" count="46">
        <m/>
        <s v="Turmas "/>
        <s v="Nº de turmas no turno da matutino"/>
        <s v="Nº de turmas no turno vespertino"/>
        <s v="Nº de turmas no turno noturno"/>
        <s v="Nº total de turmas"/>
        <s v="Salas de aula"/>
        <s v="Carga horária em SA no turno matutino"/>
        <s v="Carga horária em SA no turno vespertino"/>
        <s v="Carga horária em SA no turno noturno"/>
        <s v="Nº de SA geridas pela DA"/>
        <s v="Nº de SA geridas pela DE no turno matutino"/>
        <s v="Nº de SA geridas pela DE no turno vespertino"/>
        <s v="Nº de SA geridas pela DE no turno noturno"/>
        <s v="Nº de SA disponíveis no turno matutino"/>
        <s v="Nº de SA disponíveis no turno vespertino"/>
        <s v="Nº de SA disponíveis no turno noturno"/>
        <s v="Professores"/>
        <s v="Professores em atividades de ensino"/>
        <s v="Professores efetivos em regime de 40 horas "/>
        <s v="Professores efetivos em regime de 20 horas "/>
        <s v="Professores substitutos em regime de 40 horas "/>
        <s v="Professores substitutos em regime de 20 horas "/>
        <s v="Professores em atividades de ensino e gestão"/>
        <s v="Em cargos de reitor, pró-reitor, direção-geral, direção sistêmica, assessorias sistêmicas, ouvidoria"/>
        <s v="Em cargos de direção acadêmica, diretoria de administração e demais diretorias"/>
        <s v="Em cargos de função gratificada (FG), função comissionada de coordenação (FGG) ou função de apoio à gestão (FAG) "/>
        <s v="Responsáveis por programas ou projetos institucionais, mediante portaria"/>
        <s v="Professores afastados"/>
        <s v="Licença (&gt;90 dias)"/>
        <s v="Cooperação Técnica (&gt;90 dias)"/>
        <s v="Demandas (carga horária)"/>
        <s v="Nº de componentes curriculares (disciplinas)"/>
        <s v="Carga horária total"/>
        <s v="Carga horária de professores atividade de gestão"/>
        <s v="Carga horária de professores em atividades de ensino"/>
        <s v="Indicadores"/>
        <s v="% de professores afastados"/>
        <s v="Nº de professores afastados"/>
        <s v="Nº de professores substitutos"/>
        <s v="CH média de professores em atividade de ensino "/>
        <s v="CH média por componente curricular (disciplina)"/>
        <s v="Nº médio de turmas/disciplinas por professor"/>
        <s v="% de aproveitamento de SAs no turno matutino"/>
        <s v="% de aproveitamento de SAs no turno vespertino"/>
        <s v="% de aproveitamento de SAs no turno noturno"/>
      </sharedItems>
    </cacheField>
    <cacheField name="DIACIN" numFmtId="0">
      <sharedItems containsNonDate="0" containsString="0" containsBlank="1" count="1">
        <m/>
      </sharedItems>
    </cacheField>
    <cacheField name="DIACON" numFmtId="0">
      <sharedItems containsString="0" containsBlank="1" containsNumber="1" minValue="0" maxValue="414" count="29">
        <m/>
        <n v="8"/>
        <n v="13"/>
        <n v="5"/>
        <n v="26"/>
        <n v="165"/>
        <n v="231"/>
        <n v="60"/>
        <n v="6"/>
        <n v="3"/>
        <n v="4"/>
        <n v="0"/>
        <n v="9"/>
        <n v="10"/>
        <n v="30"/>
        <n v="28"/>
        <n v="2"/>
        <n v="1"/>
        <n v="125"/>
        <n v="414"/>
        <n v="20"/>
        <n v="394"/>
        <n v="0.14285714285714285"/>
        <n v="13.133333333333333"/>
        <n v="3.3119999999999998"/>
        <n v="3.9653784219001609"/>
        <n v="0.61111111111111105"/>
        <n v="0.77"/>
        <n v="0.5"/>
      </sharedItems>
    </cacheField>
    <cacheField name="DIAREN" numFmtId="0">
      <sharedItems containsNonDate="0" containsString="0" containsBlank="1" count="1">
        <m/>
      </sharedItems>
    </cacheField>
    <cacheField name="DIATINF" numFmtId="0">
      <sharedItems containsNonDate="0" containsString="0" containsBlank="1" count="1">
        <m/>
      </sharedItems>
    </cacheField>
    <cacheField name="DIAC" numFmtId="0">
      <sharedItems containsBlank="1" count="2">
        <s v="Art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  <x v="0"/>
    <x v="0"/>
    <x v="0"/>
  </r>
  <r>
    <x v="1"/>
    <x v="0"/>
    <x v="0"/>
    <x v="0"/>
    <x v="0"/>
    <x v="1"/>
  </r>
  <r>
    <x v="2"/>
    <x v="0"/>
    <x v="1"/>
    <x v="0"/>
    <x v="0"/>
    <x v="1"/>
  </r>
  <r>
    <x v="3"/>
    <x v="0"/>
    <x v="2"/>
    <x v="0"/>
    <x v="0"/>
    <x v="1"/>
  </r>
  <r>
    <x v="4"/>
    <x v="0"/>
    <x v="3"/>
    <x v="0"/>
    <x v="0"/>
    <x v="1"/>
  </r>
  <r>
    <x v="5"/>
    <x v="0"/>
    <x v="4"/>
    <x v="0"/>
    <x v="0"/>
    <x v="1"/>
  </r>
  <r>
    <x v="6"/>
    <x v="0"/>
    <x v="0"/>
    <x v="0"/>
    <x v="0"/>
    <x v="1"/>
  </r>
  <r>
    <x v="7"/>
    <x v="0"/>
    <x v="5"/>
    <x v="0"/>
    <x v="0"/>
    <x v="1"/>
  </r>
  <r>
    <x v="8"/>
    <x v="0"/>
    <x v="6"/>
    <x v="0"/>
    <x v="0"/>
    <x v="1"/>
  </r>
  <r>
    <x v="9"/>
    <x v="0"/>
    <x v="7"/>
    <x v="0"/>
    <x v="0"/>
    <x v="1"/>
  </r>
  <r>
    <x v="10"/>
    <x v="0"/>
    <x v="8"/>
    <x v="0"/>
    <x v="0"/>
    <x v="1"/>
  </r>
  <r>
    <x v="11"/>
    <x v="0"/>
    <x v="9"/>
    <x v="0"/>
    <x v="0"/>
    <x v="1"/>
  </r>
  <r>
    <x v="12"/>
    <x v="0"/>
    <x v="10"/>
    <x v="0"/>
    <x v="0"/>
    <x v="1"/>
  </r>
  <r>
    <x v="13"/>
    <x v="0"/>
    <x v="11"/>
    <x v="0"/>
    <x v="0"/>
    <x v="1"/>
  </r>
  <r>
    <x v="14"/>
    <x v="0"/>
    <x v="12"/>
    <x v="0"/>
    <x v="0"/>
    <x v="1"/>
  </r>
  <r>
    <x v="15"/>
    <x v="0"/>
    <x v="13"/>
    <x v="0"/>
    <x v="0"/>
    <x v="1"/>
  </r>
  <r>
    <x v="16"/>
    <x v="0"/>
    <x v="8"/>
    <x v="0"/>
    <x v="0"/>
    <x v="1"/>
  </r>
  <r>
    <x v="17"/>
    <x v="0"/>
    <x v="0"/>
    <x v="0"/>
    <x v="0"/>
    <x v="1"/>
  </r>
  <r>
    <x v="18"/>
    <x v="0"/>
    <x v="14"/>
    <x v="0"/>
    <x v="0"/>
    <x v="1"/>
  </r>
  <r>
    <x v="19"/>
    <x v="0"/>
    <x v="15"/>
    <x v="0"/>
    <x v="0"/>
    <x v="1"/>
  </r>
  <r>
    <x v="20"/>
    <x v="0"/>
    <x v="16"/>
    <x v="0"/>
    <x v="0"/>
    <x v="1"/>
  </r>
  <r>
    <x v="21"/>
    <x v="0"/>
    <x v="11"/>
    <x v="0"/>
    <x v="0"/>
    <x v="1"/>
  </r>
  <r>
    <x v="22"/>
    <x v="0"/>
    <x v="11"/>
    <x v="0"/>
    <x v="0"/>
    <x v="1"/>
  </r>
  <r>
    <x v="23"/>
    <x v="0"/>
    <x v="3"/>
    <x v="0"/>
    <x v="0"/>
    <x v="1"/>
  </r>
  <r>
    <x v="24"/>
    <x v="0"/>
    <x v="11"/>
    <x v="0"/>
    <x v="0"/>
    <x v="1"/>
  </r>
  <r>
    <x v="25"/>
    <x v="0"/>
    <x v="17"/>
    <x v="0"/>
    <x v="0"/>
    <x v="1"/>
  </r>
  <r>
    <x v="26"/>
    <x v="0"/>
    <x v="10"/>
    <x v="0"/>
    <x v="0"/>
    <x v="1"/>
  </r>
  <r>
    <x v="27"/>
    <x v="0"/>
    <x v="11"/>
    <x v="0"/>
    <x v="0"/>
    <x v="1"/>
  </r>
  <r>
    <x v="28"/>
    <x v="0"/>
    <x v="3"/>
    <x v="0"/>
    <x v="0"/>
    <x v="1"/>
  </r>
  <r>
    <x v="29"/>
    <x v="0"/>
    <x v="10"/>
    <x v="0"/>
    <x v="0"/>
    <x v="1"/>
  </r>
  <r>
    <x v="30"/>
    <x v="0"/>
    <x v="17"/>
    <x v="0"/>
    <x v="0"/>
    <x v="1"/>
  </r>
  <r>
    <x v="31"/>
    <x v="0"/>
    <x v="0"/>
    <x v="0"/>
    <x v="0"/>
    <x v="1"/>
  </r>
  <r>
    <x v="32"/>
    <x v="0"/>
    <x v="18"/>
    <x v="0"/>
    <x v="0"/>
    <x v="1"/>
  </r>
  <r>
    <x v="33"/>
    <x v="0"/>
    <x v="19"/>
    <x v="0"/>
    <x v="0"/>
    <x v="1"/>
  </r>
  <r>
    <x v="34"/>
    <x v="0"/>
    <x v="20"/>
    <x v="0"/>
    <x v="0"/>
    <x v="1"/>
  </r>
  <r>
    <x v="35"/>
    <x v="0"/>
    <x v="21"/>
    <x v="0"/>
    <x v="0"/>
    <x v="1"/>
  </r>
  <r>
    <x v="36"/>
    <x v="0"/>
    <x v="0"/>
    <x v="0"/>
    <x v="0"/>
    <x v="1"/>
  </r>
  <r>
    <x v="37"/>
    <x v="0"/>
    <x v="22"/>
    <x v="0"/>
    <x v="0"/>
    <x v="1"/>
  </r>
  <r>
    <x v="38"/>
    <x v="0"/>
    <x v="3"/>
    <x v="0"/>
    <x v="0"/>
    <x v="1"/>
  </r>
  <r>
    <x v="39"/>
    <x v="0"/>
    <x v="11"/>
    <x v="0"/>
    <x v="0"/>
    <x v="1"/>
  </r>
  <r>
    <x v="40"/>
    <x v="0"/>
    <x v="23"/>
    <x v="0"/>
    <x v="0"/>
    <x v="1"/>
  </r>
  <r>
    <x v="41"/>
    <x v="0"/>
    <x v="24"/>
    <x v="0"/>
    <x v="0"/>
    <x v="1"/>
  </r>
  <r>
    <x v="42"/>
    <x v="0"/>
    <x v="25"/>
    <x v="0"/>
    <x v="0"/>
    <x v="1"/>
  </r>
  <r>
    <x v="43"/>
    <x v="0"/>
    <x v="26"/>
    <x v="0"/>
    <x v="0"/>
    <x v="1"/>
  </r>
  <r>
    <x v="44"/>
    <x v="0"/>
    <x v="27"/>
    <x v="0"/>
    <x v="0"/>
    <x v="1"/>
  </r>
  <r>
    <x v="45"/>
    <x v="0"/>
    <x v="28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F7FD4-F3A2-4B41-A109-178FEE94075D}" name="Tabela dinâmica3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:B15" firstHeaderRow="1" firstDataRow="1" firstDataCol="1"/>
  <pivotFields count="6">
    <pivotField showAll="0"/>
    <pivotField showAll="0"/>
    <pivotField axis="axisRow" dataField="1" showAll="0" measureFilter="1">
      <items count="30">
        <item x="11"/>
        <item x="22"/>
        <item x="28"/>
        <item x="26"/>
        <item x="27"/>
        <item x="17"/>
        <item x="16"/>
        <item x="9"/>
        <item x="24"/>
        <item x="25"/>
        <item x="10"/>
        <item x="3"/>
        <item x="8"/>
        <item x="1"/>
        <item x="12"/>
        <item x="13"/>
        <item x="2"/>
        <item x="23"/>
        <item x="20"/>
        <item x="4"/>
        <item x="15"/>
        <item x="14"/>
        <item x="7"/>
        <item x="18"/>
        <item x="5"/>
        <item x="6"/>
        <item x="21"/>
        <item x="19"/>
        <item x="0"/>
        <item t="default"/>
      </items>
    </pivotField>
    <pivotField showAll="0"/>
    <pivotField showAll="0"/>
    <pivotField showAll="0"/>
  </pivotFields>
  <rowFields count="1">
    <field x="2"/>
  </rowFields>
  <rowItems count="12">
    <i>
      <x v="11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oma de DIAC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CAD73-D20E-4BC9-9057-94361812F24B}" name="Tabela dinâmica4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C96" firstHeaderRow="0" firstDataRow="1" firstDataCol="1"/>
  <pivotFields count="6">
    <pivotField axis="axisRow" showAll="0">
      <items count="47">
        <item x="43"/>
        <item x="45"/>
        <item x="44"/>
        <item x="37"/>
        <item x="34"/>
        <item x="35"/>
        <item x="7"/>
        <item x="9"/>
        <item x="8"/>
        <item x="33"/>
        <item x="40"/>
        <item x="41"/>
        <item x="30"/>
        <item x="31"/>
        <item x="25"/>
        <item x="26"/>
        <item x="24"/>
        <item x="36"/>
        <item x="29"/>
        <item x="32"/>
        <item x="38"/>
        <item x="39"/>
        <item x="14"/>
        <item x="16"/>
        <item x="15"/>
        <item x="10"/>
        <item x="11"/>
        <item x="13"/>
        <item x="12"/>
        <item x="2"/>
        <item x="4"/>
        <item x="3"/>
        <item x="42"/>
        <item x="5"/>
        <item x="17"/>
        <item x="28"/>
        <item x="20"/>
        <item x="19"/>
        <item x="18"/>
        <item x="23"/>
        <item x="22"/>
        <item x="21"/>
        <item x="27"/>
        <item x="6"/>
        <item x="1"/>
        <item x="0"/>
        <item t="default"/>
      </items>
    </pivotField>
    <pivotField showAll="0">
      <items count="2">
        <item x="0"/>
        <item t="default"/>
      </items>
    </pivotField>
    <pivotField dataField="1" showAll="0">
      <items count="30">
        <item x="11"/>
        <item x="22"/>
        <item x="28"/>
        <item x="26"/>
        <item x="27"/>
        <item x="17"/>
        <item x="16"/>
        <item x="9"/>
        <item x="24"/>
        <item x="25"/>
        <item x="10"/>
        <item x="3"/>
        <item x="8"/>
        <item x="1"/>
        <item x="12"/>
        <item x="13"/>
        <item x="2"/>
        <item x="23"/>
        <item x="20"/>
        <item x="4"/>
        <item x="15"/>
        <item x="14"/>
        <item x="7"/>
        <item x="18"/>
        <item x="5"/>
        <item x="6"/>
        <item x="21"/>
        <item x="19"/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0"/>
    <field x="5"/>
  </rowFields>
  <rowItems count="93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DIAC" fld="5" subtotal="count" baseField="0" baseItem="0"/>
    <dataField name="Soma de DIACON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elo">
  <a:themeElements>
    <a:clrScheme name="Sel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Sel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l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/>
  </sheetPr>
  <dimension ref="A1:IV873"/>
  <sheetViews>
    <sheetView zoomScale="85" zoomScaleNormal="85" workbookViewId="0">
      <selection activeCell="G41" sqref="G41"/>
    </sheetView>
  </sheetViews>
  <sheetFormatPr defaultColWidth="12.625" defaultRowHeight="15" x14ac:dyDescent="0.2"/>
  <cols>
    <col min="1" max="1" width="11.875" style="5" customWidth="1"/>
    <col min="2" max="2" width="20.125" style="4" customWidth="1"/>
    <col min="3" max="3" width="6.875" style="4" customWidth="1"/>
    <col min="4" max="4" width="9.125" style="4" customWidth="1"/>
    <col min="5" max="5" width="9.875" style="4" bestFit="1" customWidth="1"/>
    <col min="6" max="6" width="29.125" style="4" customWidth="1"/>
    <col min="7" max="8" width="8.625" style="5" customWidth="1"/>
    <col min="9" max="9" width="16.375" style="5" customWidth="1"/>
    <col min="10" max="10" width="16.375" style="5" hidden="1" customWidth="1"/>
    <col min="11" max="11" width="19" style="4" customWidth="1"/>
    <col min="12" max="13" width="15.625" style="5" customWidth="1"/>
    <col min="14" max="21" width="7.625" style="4" customWidth="1"/>
    <col min="22" max="16384" width="12.625" style="4"/>
  </cols>
  <sheetData>
    <row r="1" spans="1:13" s="3" customFormat="1" ht="27.75" customHeight="1" x14ac:dyDescent="0.2">
      <c r="A1" s="1" t="s">
        <v>159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212</v>
      </c>
      <c r="K1" s="1" t="s">
        <v>160</v>
      </c>
      <c r="L1" s="1" t="s">
        <v>161</v>
      </c>
      <c r="M1" s="1" t="s">
        <v>162</v>
      </c>
    </row>
    <row r="2" spans="1:13" s="44" customFormat="1" hidden="1" x14ac:dyDescent="0.2">
      <c r="A2" s="47" t="s">
        <v>14</v>
      </c>
      <c r="B2" s="48" t="s">
        <v>77</v>
      </c>
      <c r="C2" s="7">
        <v>1</v>
      </c>
      <c r="D2" s="7" t="s">
        <v>54</v>
      </c>
      <c r="E2" s="7" t="s">
        <v>22</v>
      </c>
      <c r="F2" s="8" t="s">
        <v>13</v>
      </c>
      <c r="G2" s="7">
        <v>80</v>
      </c>
      <c r="H2" s="7">
        <f t="shared" ref="H2:H43" si="0">G2/10/2</f>
        <v>4</v>
      </c>
      <c r="I2" s="7" t="s">
        <v>14</v>
      </c>
      <c r="J2" s="7" t="str">
        <f t="shared" ref="J2:J50" si="1">IF(K2="sala","X","")</f>
        <v/>
      </c>
      <c r="K2" s="8" t="s">
        <v>55</v>
      </c>
      <c r="L2" s="7" t="s">
        <v>164</v>
      </c>
      <c r="M2" s="7"/>
    </row>
    <row r="3" spans="1:13" s="44" customFormat="1" x14ac:dyDescent="0.2">
      <c r="A3" s="47" t="s">
        <v>14</v>
      </c>
      <c r="B3" s="48" t="s">
        <v>77</v>
      </c>
      <c r="C3" s="7">
        <v>1</v>
      </c>
      <c r="D3" s="7" t="s">
        <v>54</v>
      </c>
      <c r="E3" s="7" t="s">
        <v>22</v>
      </c>
      <c r="F3" s="8" t="s">
        <v>15</v>
      </c>
      <c r="G3" s="7">
        <v>40</v>
      </c>
      <c r="H3" s="7">
        <f t="shared" si="0"/>
        <v>2</v>
      </c>
      <c r="I3" s="7" t="s">
        <v>14</v>
      </c>
      <c r="J3" s="7" t="str">
        <f t="shared" si="1"/>
        <v>X</v>
      </c>
      <c r="K3" s="8" t="s">
        <v>211</v>
      </c>
      <c r="L3" s="7"/>
      <c r="M3" s="7"/>
    </row>
    <row r="4" spans="1:13" s="44" customFormat="1" hidden="1" x14ac:dyDescent="0.2">
      <c r="A4" s="47" t="s">
        <v>14</v>
      </c>
      <c r="B4" s="48" t="s">
        <v>77</v>
      </c>
      <c r="C4" s="7">
        <v>1</v>
      </c>
      <c r="D4" s="7" t="s">
        <v>54</v>
      </c>
      <c r="E4" s="7" t="s">
        <v>22</v>
      </c>
      <c r="F4" s="8" t="s">
        <v>9</v>
      </c>
      <c r="G4" s="7">
        <v>80</v>
      </c>
      <c r="H4" s="7">
        <f t="shared" si="0"/>
        <v>4</v>
      </c>
      <c r="I4" s="7" t="s">
        <v>10</v>
      </c>
      <c r="J4" s="7" t="str">
        <f t="shared" si="1"/>
        <v/>
      </c>
      <c r="K4" s="8" t="s">
        <v>55</v>
      </c>
      <c r="L4" s="7"/>
      <c r="M4" s="7"/>
    </row>
    <row r="5" spans="1:13" s="44" customFormat="1" x14ac:dyDescent="0.2">
      <c r="A5" s="47" t="s">
        <v>14</v>
      </c>
      <c r="B5" s="48" t="s">
        <v>77</v>
      </c>
      <c r="C5" s="7">
        <v>1</v>
      </c>
      <c r="D5" s="7" t="s">
        <v>54</v>
      </c>
      <c r="E5" s="7" t="s">
        <v>22</v>
      </c>
      <c r="F5" s="8" t="s">
        <v>18</v>
      </c>
      <c r="G5" s="7">
        <v>120</v>
      </c>
      <c r="H5" s="7">
        <f t="shared" si="0"/>
        <v>6</v>
      </c>
      <c r="I5" s="7" t="s">
        <v>19</v>
      </c>
      <c r="J5" s="7" t="str">
        <f t="shared" si="1"/>
        <v>X</v>
      </c>
      <c r="K5" s="8" t="s">
        <v>211</v>
      </c>
      <c r="L5" s="7"/>
      <c r="M5" s="7"/>
    </row>
    <row r="6" spans="1:13" s="44" customFormat="1" x14ac:dyDescent="0.2">
      <c r="A6" s="47" t="s">
        <v>14</v>
      </c>
      <c r="B6" s="48" t="s">
        <v>77</v>
      </c>
      <c r="C6" s="7">
        <v>1</v>
      </c>
      <c r="D6" s="7" t="s">
        <v>54</v>
      </c>
      <c r="E6" s="7" t="s">
        <v>22</v>
      </c>
      <c r="F6" s="8" t="s">
        <v>16</v>
      </c>
      <c r="G6" s="7">
        <v>80</v>
      </c>
      <c r="H6" s="7">
        <f t="shared" si="0"/>
        <v>4</v>
      </c>
      <c r="I6" s="7" t="s">
        <v>17</v>
      </c>
      <c r="J6" s="7" t="str">
        <f t="shared" si="1"/>
        <v>X</v>
      </c>
      <c r="K6" s="8" t="s">
        <v>211</v>
      </c>
      <c r="L6" s="7"/>
      <c r="M6" s="7"/>
    </row>
    <row r="7" spans="1:13" s="44" customFormat="1" x14ac:dyDescent="0.2">
      <c r="A7" s="47" t="s">
        <v>14</v>
      </c>
      <c r="B7" s="48" t="s">
        <v>77</v>
      </c>
      <c r="C7" s="7">
        <v>1</v>
      </c>
      <c r="D7" s="7" t="s">
        <v>54</v>
      </c>
      <c r="E7" s="7" t="s">
        <v>22</v>
      </c>
      <c r="F7" s="8" t="s">
        <v>11</v>
      </c>
      <c r="G7" s="7">
        <v>120</v>
      </c>
      <c r="H7" s="7">
        <f t="shared" si="0"/>
        <v>6</v>
      </c>
      <c r="I7" s="7" t="s">
        <v>12</v>
      </c>
      <c r="J7" s="7" t="str">
        <f t="shared" si="1"/>
        <v>X</v>
      </c>
      <c r="K7" s="8" t="s">
        <v>211</v>
      </c>
      <c r="L7" s="7"/>
      <c r="M7" s="7"/>
    </row>
    <row r="8" spans="1:13" s="44" customFormat="1" x14ac:dyDescent="0.2">
      <c r="A8" s="47" t="s">
        <v>14</v>
      </c>
      <c r="B8" s="48" t="s">
        <v>77</v>
      </c>
      <c r="C8" s="7">
        <v>1</v>
      </c>
      <c r="D8" s="7" t="s">
        <v>54</v>
      </c>
      <c r="E8" s="7" t="s">
        <v>22</v>
      </c>
      <c r="F8" s="8" t="s">
        <v>20</v>
      </c>
      <c r="G8" s="7">
        <v>80</v>
      </c>
      <c r="H8" s="7">
        <f t="shared" si="0"/>
        <v>4</v>
      </c>
      <c r="I8" s="7" t="s">
        <v>21</v>
      </c>
      <c r="J8" s="7" t="str">
        <f t="shared" si="1"/>
        <v>X</v>
      </c>
      <c r="K8" s="8" t="s">
        <v>211</v>
      </c>
      <c r="L8" s="7"/>
      <c r="M8" s="7"/>
    </row>
    <row r="9" spans="1:13" s="44" customFormat="1" x14ac:dyDescent="0.2">
      <c r="A9" s="47" t="s">
        <v>14</v>
      </c>
      <c r="B9" s="48" t="s">
        <v>77</v>
      </c>
      <c r="C9" s="7">
        <v>2</v>
      </c>
      <c r="D9" s="7" t="s">
        <v>54</v>
      </c>
      <c r="E9" s="7" t="s">
        <v>8</v>
      </c>
      <c r="F9" s="8" t="s">
        <v>25</v>
      </c>
      <c r="G9" s="7">
        <v>40</v>
      </c>
      <c r="H9" s="7">
        <f t="shared" si="0"/>
        <v>2</v>
      </c>
      <c r="I9" s="7" t="s">
        <v>14</v>
      </c>
      <c r="J9" s="7" t="str">
        <f t="shared" si="1"/>
        <v>X</v>
      </c>
      <c r="K9" s="8" t="s">
        <v>211</v>
      </c>
      <c r="L9" s="7"/>
      <c r="M9" s="7"/>
    </row>
    <row r="10" spans="1:13" s="44" customFormat="1" hidden="1" x14ac:dyDescent="0.2">
      <c r="A10" s="47" t="s">
        <v>14</v>
      </c>
      <c r="B10" s="48" t="s">
        <v>77</v>
      </c>
      <c r="C10" s="7">
        <v>2</v>
      </c>
      <c r="D10" s="7" t="s">
        <v>54</v>
      </c>
      <c r="E10" s="7" t="s">
        <v>8</v>
      </c>
      <c r="F10" s="8" t="s">
        <v>26</v>
      </c>
      <c r="G10" s="7">
        <v>80</v>
      </c>
      <c r="H10" s="7">
        <f t="shared" si="0"/>
        <v>4</v>
      </c>
      <c r="I10" s="7" t="s">
        <v>14</v>
      </c>
      <c r="J10" s="7" t="str">
        <f t="shared" si="1"/>
        <v/>
      </c>
      <c r="K10" s="8" t="s">
        <v>55</v>
      </c>
      <c r="L10" s="7" t="s">
        <v>164</v>
      </c>
      <c r="M10" s="7"/>
    </row>
    <row r="11" spans="1:13" s="44" customFormat="1" hidden="1" x14ac:dyDescent="0.2">
      <c r="A11" s="47" t="s">
        <v>14</v>
      </c>
      <c r="B11" s="48" t="s">
        <v>77</v>
      </c>
      <c r="C11" s="7">
        <v>2</v>
      </c>
      <c r="D11" s="7" t="s">
        <v>54</v>
      </c>
      <c r="E11" s="7" t="s">
        <v>8</v>
      </c>
      <c r="F11" s="8" t="s">
        <v>27</v>
      </c>
      <c r="G11" s="7">
        <v>40</v>
      </c>
      <c r="H11" s="7">
        <f t="shared" si="0"/>
        <v>2</v>
      </c>
      <c r="I11" s="6" t="s">
        <v>14</v>
      </c>
      <c r="J11" s="7" t="str">
        <f t="shared" si="1"/>
        <v/>
      </c>
      <c r="K11" s="8" t="s">
        <v>55</v>
      </c>
      <c r="L11" s="7"/>
      <c r="M11" s="7"/>
    </row>
    <row r="12" spans="1:13" s="44" customFormat="1" x14ac:dyDescent="0.2">
      <c r="A12" s="47" t="s">
        <v>14</v>
      </c>
      <c r="B12" s="48" t="s">
        <v>77</v>
      </c>
      <c r="C12" s="7">
        <v>2</v>
      </c>
      <c r="D12" s="7" t="s">
        <v>54</v>
      </c>
      <c r="E12" s="7" t="s">
        <v>8</v>
      </c>
      <c r="F12" s="8" t="s">
        <v>28</v>
      </c>
      <c r="G12" s="7">
        <v>40</v>
      </c>
      <c r="H12" s="7">
        <f t="shared" si="0"/>
        <v>2</v>
      </c>
      <c r="I12" s="7" t="s">
        <v>14</v>
      </c>
      <c r="J12" s="7" t="str">
        <f t="shared" si="1"/>
        <v>X</v>
      </c>
      <c r="K12" s="8" t="s">
        <v>211</v>
      </c>
      <c r="L12" s="7"/>
      <c r="M12" s="7"/>
    </row>
    <row r="13" spans="1:13" s="44" customFormat="1" x14ac:dyDescent="0.2">
      <c r="A13" s="47" t="s">
        <v>14</v>
      </c>
      <c r="B13" s="48" t="s">
        <v>77</v>
      </c>
      <c r="C13" s="7">
        <v>2</v>
      </c>
      <c r="D13" s="7" t="s">
        <v>54</v>
      </c>
      <c r="E13" s="7" t="s">
        <v>8</v>
      </c>
      <c r="F13" s="8" t="s">
        <v>29</v>
      </c>
      <c r="G13" s="7">
        <v>80</v>
      </c>
      <c r="H13" s="7">
        <f t="shared" si="0"/>
        <v>4</v>
      </c>
      <c r="I13" s="7" t="s">
        <v>14</v>
      </c>
      <c r="J13" s="7" t="str">
        <f t="shared" si="1"/>
        <v>X</v>
      </c>
      <c r="K13" s="8" t="s">
        <v>211</v>
      </c>
      <c r="L13" s="7"/>
      <c r="M13" s="7"/>
    </row>
    <row r="14" spans="1:13" s="44" customFormat="1" x14ac:dyDescent="0.2">
      <c r="A14" s="47" t="s">
        <v>14</v>
      </c>
      <c r="B14" s="48" t="s">
        <v>77</v>
      </c>
      <c r="C14" s="7">
        <v>2</v>
      </c>
      <c r="D14" s="7" t="s">
        <v>54</v>
      </c>
      <c r="E14" s="7" t="s">
        <v>8</v>
      </c>
      <c r="F14" s="8" t="s">
        <v>23</v>
      </c>
      <c r="G14" s="7">
        <v>80</v>
      </c>
      <c r="H14" s="7">
        <f t="shared" si="0"/>
        <v>4</v>
      </c>
      <c r="I14" s="7" t="s">
        <v>12</v>
      </c>
      <c r="J14" s="7" t="str">
        <f t="shared" si="1"/>
        <v>X</v>
      </c>
      <c r="K14" s="8" t="s">
        <v>211</v>
      </c>
      <c r="L14" s="7"/>
      <c r="M14" s="7"/>
    </row>
    <row r="15" spans="1:13" s="44" customFormat="1" x14ac:dyDescent="0.2">
      <c r="A15" s="47" t="s">
        <v>14</v>
      </c>
      <c r="B15" s="48" t="s">
        <v>77</v>
      </c>
      <c r="C15" s="7">
        <v>2</v>
      </c>
      <c r="D15" s="7" t="s">
        <v>54</v>
      </c>
      <c r="E15" s="7" t="s">
        <v>8</v>
      </c>
      <c r="F15" s="8" t="s">
        <v>24</v>
      </c>
      <c r="G15" s="7">
        <v>120</v>
      </c>
      <c r="H15" s="7">
        <f t="shared" si="0"/>
        <v>6</v>
      </c>
      <c r="I15" s="7" t="s">
        <v>12</v>
      </c>
      <c r="J15" s="7" t="str">
        <f t="shared" si="1"/>
        <v>X</v>
      </c>
      <c r="K15" s="8" t="s">
        <v>211</v>
      </c>
      <c r="L15" s="7"/>
      <c r="M15" s="7"/>
    </row>
    <row r="16" spans="1:13" s="44" customFormat="1" x14ac:dyDescent="0.2">
      <c r="A16" s="47" t="s">
        <v>14</v>
      </c>
      <c r="B16" s="48" t="s">
        <v>77</v>
      </c>
      <c r="C16" s="7">
        <v>3</v>
      </c>
      <c r="D16" s="7" t="s">
        <v>54</v>
      </c>
      <c r="E16" s="7" t="s">
        <v>22</v>
      </c>
      <c r="F16" s="8" t="s">
        <v>32</v>
      </c>
      <c r="G16" s="7">
        <v>120</v>
      </c>
      <c r="H16" s="7">
        <f t="shared" si="0"/>
        <v>6</v>
      </c>
      <c r="I16" s="7" t="s">
        <v>33</v>
      </c>
      <c r="J16" s="7" t="str">
        <f t="shared" si="1"/>
        <v>X</v>
      </c>
      <c r="K16" s="8" t="s">
        <v>211</v>
      </c>
      <c r="L16" s="7"/>
      <c r="M16" s="7"/>
    </row>
    <row r="17" spans="1:13" s="44" customFormat="1" x14ac:dyDescent="0.2">
      <c r="A17" s="47" t="s">
        <v>14</v>
      </c>
      <c r="B17" s="48" t="s">
        <v>77</v>
      </c>
      <c r="C17" s="7">
        <v>3</v>
      </c>
      <c r="D17" s="7" t="s">
        <v>54</v>
      </c>
      <c r="E17" s="7" t="s">
        <v>22</v>
      </c>
      <c r="F17" s="8" t="s">
        <v>38</v>
      </c>
      <c r="G17" s="7">
        <v>80</v>
      </c>
      <c r="H17" s="7">
        <f t="shared" si="0"/>
        <v>4</v>
      </c>
      <c r="I17" s="7" t="s">
        <v>33</v>
      </c>
      <c r="J17" s="7" t="str">
        <f t="shared" si="1"/>
        <v>X</v>
      </c>
      <c r="K17" s="8" t="s">
        <v>211</v>
      </c>
      <c r="L17" s="7"/>
      <c r="M17" s="7"/>
    </row>
    <row r="18" spans="1:13" s="44" customFormat="1" ht="30" x14ac:dyDescent="0.2">
      <c r="A18" s="47" t="s">
        <v>14</v>
      </c>
      <c r="B18" s="48" t="s">
        <v>77</v>
      </c>
      <c r="C18" s="7">
        <v>3</v>
      </c>
      <c r="D18" s="7" t="s">
        <v>54</v>
      </c>
      <c r="E18" s="7" t="s">
        <v>22</v>
      </c>
      <c r="F18" s="45" t="s">
        <v>34</v>
      </c>
      <c r="G18" s="7">
        <v>40</v>
      </c>
      <c r="H18" s="7">
        <f t="shared" si="0"/>
        <v>2</v>
      </c>
      <c r="I18" s="7" t="s">
        <v>14</v>
      </c>
      <c r="J18" s="7" t="str">
        <f t="shared" si="1"/>
        <v>X</v>
      </c>
      <c r="K18" s="8" t="s">
        <v>211</v>
      </c>
      <c r="L18" s="7"/>
      <c r="M18" s="7"/>
    </row>
    <row r="19" spans="1:13" s="44" customFormat="1" hidden="1" x14ac:dyDescent="0.2">
      <c r="A19" s="47" t="s">
        <v>14</v>
      </c>
      <c r="B19" s="48" t="s">
        <v>77</v>
      </c>
      <c r="C19" s="7">
        <v>3</v>
      </c>
      <c r="D19" s="7" t="s">
        <v>54</v>
      </c>
      <c r="E19" s="7" t="s">
        <v>22</v>
      </c>
      <c r="F19" s="8" t="s">
        <v>35</v>
      </c>
      <c r="G19" s="7">
        <v>80</v>
      </c>
      <c r="H19" s="7">
        <f t="shared" si="0"/>
        <v>4</v>
      </c>
      <c r="I19" s="7" t="s">
        <v>14</v>
      </c>
      <c r="J19" s="7" t="str">
        <f t="shared" si="1"/>
        <v/>
      </c>
      <c r="K19" s="8" t="s">
        <v>56</v>
      </c>
      <c r="L19" s="7"/>
      <c r="M19" s="7"/>
    </row>
    <row r="20" spans="1:13" s="44" customFormat="1" hidden="1" x14ac:dyDescent="0.2">
      <c r="A20" s="47" t="s">
        <v>14</v>
      </c>
      <c r="B20" s="48" t="s">
        <v>77</v>
      </c>
      <c r="C20" s="7">
        <v>3</v>
      </c>
      <c r="D20" s="7" t="s">
        <v>54</v>
      </c>
      <c r="E20" s="7" t="s">
        <v>22</v>
      </c>
      <c r="F20" s="8" t="s">
        <v>39</v>
      </c>
      <c r="G20" s="7">
        <v>80</v>
      </c>
      <c r="H20" s="7">
        <f t="shared" si="0"/>
        <v>4</v>
      </c>
      <c r="I20" s="7" t="s">
        <v>14</v>
      </c>
      <c r="J20" s="7" t="str">
        <f t="shared" si="1"/>
        <v/>
      </c>
      <c r="K20" s="8" t="s">
        <v>57</v>
      </c>
      <c r="L20" s="7"/>
      <c r="M20" s="7"/>
    </row>
    <row r="21" spans="1:13" s="44" customFormat="1" x14ac:dyDescent="0.2">
      <c r="A21" s="47" t="s">
        <v>14</v>
      </c>
      <c r="B21" s="48" t="s">
        <v>77</v>
      </c>
      <c r="C21" s="7">
        <v>3</v>
      </c>
      <c r="D21" s="7" t="s">
        <v>54</v>
      </c>
      <c r="E21" s="7" t="s">
        <v>22</v>
      </c>
      <c r="F21" s="8" t="s">
        <v>30</v>
      </c>
      <c r="G21" s="7">
        <v>80</v>
      </c>
      <c r="H21" s="7">
        <f t="shared" si="0"/>
        <v>4</v>
      </c>
      <c r="I21" s="7" t="s">
        <v>31</v>
      </c>
      <c r="J21" s="7" t="str">
        <f t="shared" si="1"/>
        <v>X</v>
      </c>
      <c r="K21" s="8" t="s">
        <v>211</v>
      </c>
      <c r="L21" s="7"/>
      <c r="M21" s="7"/>
    </row>
    <row r="22" spans="1:13" s="44" customFormat="1" x14ac:dyDescent="0.2">
      <c r="A22" s="47" t="s">
        <v>14</v>
      </c>
      <c r="B22" s="48" t="s">
        <v>77</v>
      </c>
      <c r="C22" s="7">
        <v>3</v>
      </c>
      <c r="D22" s="7" t="s">
        <v>54</v>
      </c>
      <c r="E22" s="7" t="s">
        <v>22</v>
      </c>
      <c r="F22" s="8" t="s">
        <v>36</v>
      </c>
      <c r="G22" s="7">
        <v>40</v>
      </c>
      <c r="H22" s="7">
        <f t="shared" si="0"/>
        <v>2</v>
      </c>
      <c r="I22" s="7" t="s">
        <v>37</v>
      </c>
      <c r="J22" s="7" t="str">
        <f t="shared" si="1"/>
        <v>X</v>
      </c>
      <c r="K22" s="8" t="s">
        <v>211</v>
      </c>
      <c r="L22" s="7"/>
      <c r="M22" s="7"/>
    </row>
    <row r="23" spans="1:13" s="44" customFormat="1" x14ac:dyDescent="0.2">
      <c r="A23" s="47" t="s">
        <v>14</v>
      </c>
      <c r="B23" s="48" t="s">
        <v>77</v>
      </c>
      <c r="C23" s="7">
        <v>4</v>
      </c>
      <c r="D23" s="7" t="s">
        <v>54</v>
      </c>
      <c r="E23" s="7" t="s">
        <v>8</v>
      </c>
      <c r="F23" s="8" t="s">
        <v>40</v>
      </c>
      <c r="G23" s="7">
        <v>40</v>
      </c>
      <c r="H23" s="7">
        <f t="shared" si="0"/>
        <v>2</v>
      </c>
      <c r="I23" s="7" t="s">
        <v>14</v>
      </c>
      <c r="J23" s="7" t="str">
        <f t="shared" si="1"/>
        <v>X</v>
      </c>
      <c r="K23" s="8" t="s">
        <v>211</v>
      </c>
      <c r="L23" s="7"/>
      <c r="M23" s="7"/>
    </row>
    <row r="24" spans="1:13" s="44" customFormat="1" hidden="1" x14ac:dyDescent="0.2">
      <c r="A24" s="47" t="s">
        <v>14</v>
      </c>
      <c r="B24" s="48" t="s">
        <v>77</v>
      </c>
      <c r="C24" s="7">
        <v>4</v>
      </c>
      <c r="D24" s="7" t="s">
        <v>54</v>
      </c>
      <c r="E24" s="7" t="s">
        <v>8</v>
      </c>
      <c r="F24" s="8" t="s">
        <v>42</v>
      </c>
      <c r="G24" s="7">
        <v>80</v>
      </c>
      <c r="H24" s="7">
        <f t="shared" si="0"/>
        <v>4</v>
      </c>
      <c r="I24" s="7" t="s">
        <v>14</v>
      </c>
      <c r="J24" s="7" t="str">
        <f t="shared" si="1"/>
        <v/>
      </c>
      <c r="K24" s="8" t="s">
        <v>55</v>
      </c>
      <c r="L24" s="7"/>
      <c r="M24" s="7"/>
    </row>
    <row r="25" spans="1:13" s="44" customFormat="1" x14ac:dyDescent="0.2">
      <c r="A25" s="47" t="s">
        <v>14</v>
      </c>
      <c r="B25" s="48" t="s">
        <v>77</v>
      </c>
      <c r="C25" s="7">
        <v>4</v>
      </c>
      <c r="D25" s="7" t="s">
        <v>54</v>
      </c>
      <c r="E25" s="7" t="s">
        <v>8</v>
      </c>
      <c r="F25" s="8" t="s">
        <v>43</v>
      </c>
      <c r="G25" s="7">
        <v>80</v>
      </c>
      <c r="H25" s="7">
        <f t="shared" si="0"/>
        <v>4</v>
      </c>
      <c r="I25" s="7" t="s">
        <v>14</v>
      </c>
      <c r="J25" s="7" t="str">
        <f t="shared" si="1"/>
        <v>X</v>
      </c>
      <c r="K25" s="8" t="s">
        <v>211</v>
      </c>
      <c r="L25" s="7" t="s">
        <v>55</v>
      </c>
      <c r="M25" s="7"/>
    </row>
    <row r="26" spans="1:13" s="44" customFormat="1" x14ac:dyDescent="0.2">
      <c r="A26" s="47" t="s">
        <v>14</v>
      </c>
      <c r="B26" s="48" t="s">
        <v>77</v>
      </c>
      <c r="C26" s="7">
        <v>4</v>
      </c>
      <c r="D26" s="7" t="s">
        <v>54</v>
      </c>
      <c r="E26" s="7" t="s">
        <v>8</v>
      </c>
      <c r="F26" s="8" t="s">
        <v>44</v>
      </c>
      <c r="G26" s="7">
        <v>80</v>
      </c>
      <c r="H26" s="7">
        <f t="shared" si="0"/>
        <v>4</v>
      </c>
      <c r="I26" s="7" t="s">
        <v>14</v>
      </c>
      <c r="J26" s="7" t="str">
        <f t="shared" si="1"/>
        <v>X</v>
      </c>
      <c r="K26" s="8" t="s">
        <v>211</v>
      </c>
      <c r="L26" s="7"/>
      <c r="M26" s="7"/>
    </row>
    <row r="27" spans="1:13" s="44" customFormat="1" hidden="1" x14ac:dyDescent="0.2">
      <c r="A27" s="47" t="s">
        <v>14</v>
      </c>
      <c r="B27" s="48" t="s">
        <v>77</v>
      </c>
      <c r="C27" s="7">
        <v>4</v>
      </c>
      <c r="D27" s="7" t="s">
        <v>54</v>
      </c>
      <c r="E27" s="7" t="s">
        <v>8</v>
      </c>
      <c r="F27" s="8" t="s">
        <v>45</v>
      </c>
      <c r="G27" s="7">
        <v>120</v>
      </c>
      <c r="H27" s="7">
        <f t="shared" si="0"/>
        <v>6</v>
      </c>
      <c r="I27" s="7" t="s">
        <v>14</v>
      </c>
      <c r="J27" s="7" t="str">
        <f t="shared" si="1"/>
        <v/>
      </c>
      <c r="K27" s="8" t="s">
        <v>56</v>
      </c>
      <c r="L27" s="7"/>
      <c r="M27" s="7"/>
    </row>
    <row r="28" spans="1:13" s="44" customFormat="1" x14ac:dyDescent="0.2">
      <c r="A28" s="47" t="s">
        <v>14</v>
      </c>
      <c r="B28" s="48" t="s">
        <v>77</v>
      </c>
      <c r="C28" s="7">
        <v>4</v>
      </c>
      <c r="D28" s="7" t="s">
        <v>54</v>
      </c>
      <c r="E28" s="7" t="s">
        <v>8</v>
      </c>
      <c r="F28" s="8" t="s">
        <v>46</v>
      </c>
      <c r="G28" s="7">
        <v>80</v>
      </c>
      <c r="H28" s="7">
        <f t="shared" si="0"/>
        <v>4</v>
      </c>
      <c r="I28" s="7" t="s">
        <v>14</v>
      </c>
      <c r="J28" s="7" t="str">
        <f t="shared" si="1"/>
        <v>X</v>
      </c>
      <c r="K28" s="8" t="s">
        <v>211</v>
      </c>
      <c r="L28" s="7"/>
      <c r="M28" s="7"/>
    </row>
    <row r="29" spans="1:13" s="44" customFormat="1" x14ac:dyDescent="0.2">
      <c r="A29" s="47" t="s">
        <v>14</v>
      </c>
      <c r="B29" s="48" t="s">
        <v>77</v>
      </c>
      <c r="C29" s="7">
        <v>4</v>
      </c>
      <c r="D29" s="7" t="s">
        <v>54</v>
      </c>
      <c r="E29" s="7" t="s">
        <v>8</v>
      </c>
      <c r="F29" s="8" t="s">
        <v>41</v>
      </c>
      <c r="G29" s="7">
        <v>80</v>
      </c>
      <c r="H29" s="7">
        <f t="shared" si="0"/>
        <v>4</v>
      </c>
      <c r="I29" s="7" t="s">
        <v>19</v>
      </c>
      <c r="J29" s="7" t="str">
        <f t="shared" si="1"/>
        <v>X</v>
      </c>
      <c r="K29" s="8" t="s">
        <v>211</v>
      </c>
      <c r="L29" s="7"/>
      <c r="M29" s="7"/>
    </row>
    <row r="30" spans="1:13" s="44" customFormat="1" x14ac:dyDescent="0.2">
      <c r="A30" s="47" t="s">
        <v>14</v>
      </c>
      <c r="B30" s="48" t="s">
        <v>77</v>
      </c>
      <c r="C30" s="7">
        <v>5</v>
      </c>
      <c r="D30" s="7" t="s">
        <v>54</v>
      </c>
      <c r="E30" s="7" t="s">
        <v>22</v>
      </c>
      <c r="F30" s="8" t="s">
        <v>48</v>
      </c>
      <c r="G30" s="7">
        <v>80</v>
      </c>
      <c r="H30" s="7">
        <f t="shared" si="0"/>
        <v>4</v>
      </c>
      <c r="I30" s="7" t="s">
        <v>33</v>
      </c>
      <c r="J30" s="7" t="str">
        <f t="shared" si="1"/>
        <v>X</v>
      </c>
      <c r="K30" s="8" t="s">
        <v>211</v>
      </c>
      <c r="L30" s="8" t="s">
        <v>156</v>
      </c>
      <c r="M30" s="7"/>
    </row>
    <row r="31" spans="1:13" s="44" customFormat="1" x14ac:dyDescent="0.2">
      <c r="A31" s="47" t="s">
        <v>14</v>
      </c>
      <c r="B31" s="48" t="s">
        <v>77</v>
      </c>
      <c r="C31" s="7">
        <v>5</v>
      </c>
      <c r="D31" s="7" t="s">
        <v>54</v>
      </c>
      <c r="E31" s="7" t="s">
        <v>22</v>
      </c>
      <c r="F31" s="8" t="s">
        <v>47</v>
      </c>
      <c r="G31" s="7">
        <v>120</v>
      </c>
      <c r="H31" s="7">
        <f t="shared" si="0"/>
        <v>6</v>
      </c>
      <c r="I31" s="7" t="s">
        <v>14</v>
      </c>
      <c r="J31" s="7" t="str">
        <f t="shared" si="1"/>
        <v>X</v>
      </c>
      <c r="K31" s="8" t="s">
        <v>211</v>
      </c>
      <c r="L31" s="7"/>
      <c r="M31" s="7"/>
    </row>
    <row r="32" spans="1:13" s="44" customFormat="1" x14ac:dyDescent="0.2">
      <c r="A32" s="47" t="s">
        <v>14</v>
      </c>
      <c r="B32" s="48" t="s">
        <v>77</v>
      </c>
      <c r="C32" s="7">
        <v>5</v>
      </c>
      <c r="D32" s="7" t="s">
        <v>54</v>
      </c>
      <c r="E32" s="7" t="s">
        <v>22</v>
      </c>
      <c r="F32" s="8" t="s">
        <v>49</v>
      </c>
      <c r="G32" s="7">
        <v>80</v>
      </c>
      <c r="H32" s="7">
        <f t="shared" si="0"/>
        <v>4</v>
      </c>
      <c r="I32" s="7" t="s">
        <v>14</v>
      </c>
      <c r="J32" s="7" t="str">
        <f t="shared" si="1"/>
        <v>X</v>
      </c>
      <c r="K32" s="8" t="s">
        <v>211</v>
      </c>
      <c r="L32" s="7" t="s">
        <v>157</v>
      </c>
      <c r="M32" s="7"/>
    </row>
    <row r="33" spans="1:13" s="44" customFormat="1" x14ac:dyDescent="0.2">
      <c r="A33" s="47" t="s">
        <v>14</v>
      </c>
      <c r="B33" s="48" t="s">
        <v>77</v>
      </c>
      <c r="C33" s="7">
        <v>5</v>
      </c>
      <c r="D33" s="7" t="s">
        <v>54</v>
      </c>
      <c r="E33" s="7" t="s">
        <v>22</v>
      </c>
      <c r="F33" s="8" t="s">
        <v>50</v>
      </c>
      <c r="G33" s="7">
        <v>80</v>
      </c>
      <c r="H33" s="7">
        <f t="shared" si="0"/>
        <v>4</v>
      </c>
      <c r="I33" s="7" t="s">
        <v>14</v>
      </c>
      <c r="J33" s="7" t="str">
        <f t="shared" si="1"/>
        <v>X</v>
      </c>
      <c r="K33" s="8" t="s">
        <v>211</v>
      </c>
      <c r="L33" s="7"/>
      <c r="M33" s="7"/>
    </row>
    <row r="34" spans="1:13" s="44" customFormat="1" x14ac:dyDescent="0.2">
      <c r="A34" s="47" t="s">
        <v>14</v>
      </c>
      <c r="B34" s="48" t="s">
        <v>77</v>
      </c>
      <c r="C34" s="7">
        <v>5</v>
      </c>
      <c r="D34" s="7" t="s">
        <v>54</v>
      </c>
      <c r="E34" s="7" t="s">
        <v>22</v>
      </c>
      <c r="F34" s="8" t="s">
        <v>51</v>
      </c>
      <c r="G34" s="7">
        <v>80</v>
      </c>
      <c r="H34" s="7">
        <f t="shared" si="0"/>
        <v>4</v>
      </c>
      <c r="I34" s="7" t="s">
        <v>14</v>
      </c>
      <c r="J34" s="7" t="str">
        <f t="shared" si="1"/>
        <v>X</v>
      </c>
      <c r="K34" s="8" t="s">
        <v>211</v>
      </c>
      <c r="L34" s="7"/>
      <c r="M34" s="7"/>
    </row>
    <row r="35" spans="1:13" s="44" customFormat="1" hidden="1" x14ac:dyDescent="0.2">
      <c r="A35" s="47" t="s">
        <v>14</v>
      </c>
      <c r="B35" s="48" t="s">
        <v>77</v>
      </c>
      <c r="C35" s="7">
        <v>5</v>
      </c>
      <c r="D35" s="7" t="s">
        <v>54</v>
      </c>
      <c r="E35" s="7" t="s">
        <v>22</v>
      </c>
      <c r="F35" s="8" t="s">
        <v>52</v>
      </c>
      <c r="G35" s="7">
        <v>40</v>
      </c>
      <c r="H35" s="7">
        <f t="shared" si="0"/>
        <v>2</v>
      </c>
      <c r="I35" s="7" t="s">
        <v>14</v>
      </c>
      <c r="J35" s="7" t="str">
        <f t="shared" si="1"/>
        <v/>
      </c>
      <c r="K35" s="8" t="s">
        <v>55</v>
      </c>
      <c r="L35" s="7"/>
      <c r="M35" s="7"/>
    </row>
    <row r="36" spans="1:13" s="44" customFormat="1" x14ac:dyDescent="0.2">
      <c r="A36" s="47" t="s">
        <v>14</v>
      </c>
      <c r="B36" s="48" t="s">
        <v>77</v>
      </c>
      <c r="C36" s="7">
        <v>5</v>
      </c>
      <c r="D36" s="7" t="s">
        <v>54</v>
      </c>
      <c r="E36" s="7" t="s">
        <v>22</v>
      </c>
      <c r="F36" s="8" t="s">
        <v>53</v>
      </c>
      <c r="G36" s="7">
        <v>80</v>
      </c>
      <c r="H36" s="7">
        <f t="shared" si="0"/>
        <v>4</v>
      </c>
      <c r="I36" s="7" t="s">
        <v>14</v>
      </c>
      <c r="J36" s="7" t="str">
        <f t="shared" si="1"/>
        <v>X</v>
      </c>
      <c r="K36" s="8" t="s">
        <v>211</v>
      </c>
      <c r="L36" s="7"/>
      <c r="M36" s="7"/>
    </row>
    <row r="37" spans="1:13" s="44" customFormat="1" x14ac:dyDescent="0.2">
      <c r="A37" s="47" t="s">
        <v>14</v>
      </c>
      <c r="B37" s="48" t="s">
        <v>77</v>
      </c>
      <c r="C37" s="7">
        <v>6</v>
      </c>
      <c r="D37" s="7" t="s">
        <v>54</v>
      </c>
      <c r="E37" s="7" t="s">
        <v>8</v>
      </c>
      <c r="F37" s="8" t="s">
        <v>59</v>
      </c>
      <c r="G37" s="7">
        <v>80</v>
      </c>
      <c r="H37" s="7">
        <f t="shared" si="0"/>
        <v>4</v>
      </c>
      <c r="I37" s="7" t="s">
        <v>14</v>
      </c>
      <c r="J37" s="7" t="str">
        <f t="shared" si="1"/>
        <v>X</v>
      </c>
      <c r="K37" s="8" t="s">
        <v>211</v>
      </c>
      <c r="L37" s="7"/>
      <c r="M37" s="7"/>
    </row>
    <row r="38" spans="1:13" s="44" customFormat="1" x14ac:dyDescent="0.2">
      <c r="A38" s="47" t="s">
        <v>14</v>
      </c>
      <c r="B38" s="48" t="s">
        <v>77</v>
      </c>
      <c r="C38" s="7">
        <v>6</v>
      </c>
      <c r="D38" s="7" t="s">
        <v>54</v>
      </c>
      <c r="E38" s="7" t="s">
        <v>8</v>
      </c>
      <c r="F38" s="8" t="s">
        <v>65</v>
      </c>
      <c r="G38" s="7">
        <v>80</v>
      </c>
      <c r="H38" s="7">
        <f t="shared" si="0"/>
        <v>4</v>
      </c>
      <c r="I38" s="6" t="s">
        <v>14</v>
      </c>
      <c r="J38" s="7" t="str">
        <f t="shared" si="1"/>
        <v>X</v>
      </c>
      <c r="K38" s="8" t="s">
        <v>211</v>
      </c>
      <c r="L38" s="7"/>
      <c r="M38" s="7"/>
    </row>
    <row r="39" spans="1:13" s="44" customFormat="1" hidden="1" x14ac:dyDescent="0.2">
      <c r="A39" s="47" t="s">
        <v>14</v>
      </c>
      <c r="B39" s="48" t="s">
        <v>77</v>
      </c>
      <c r="C39" s="7">
        <v>6</v>
      </c>
      <c r="D39" s="7" t="s">
        <v>54</v>
      </c>
      <c r="E39" s="7" t="s">
        <v>8</v>
      </c>
      <c r="F39" s="8" t="s">
        <v>63</v>
      </c>
      <c r="G39" s="7">
        <v>80</v>
      </c>
      <c r="H39" s="7">
        <f t="shared" si="0"/>
        <v>4</v>
      </c>
      <c r="I39" s="6" t="s">
        <v>14</v>
      </c>
      <c r="J39" s="7" t="str">
        <f t="shared" si="1"/>
        <v/>
      </c>
      <c r="K39" s="8" t="s">
        <v>158</v>
      </c>
      <c r="L39" s="7" t="s">
        <v>55</v>
      </c>
      <c r="M39" s="7" t="s">
        <v>163</v>
      </c>
    </row>
    <row r="40" spans="1:13" s="44" customFormat="1" x14ac:dyDescent="0.2">
      <c r="A40" s="47" t="s">
        <v>14</v>
      </c>
      <c r="B40" s="48" t="s">
        <v>77</v>
      </c>
      <c r="C40" s="7">
        <v>6</v>
      </c>
      <c r="D40" s="7" t="s">
        <v>54</v>
      </c>
      <c r="E40" s="7" t="s">
        <v>8</v>
      </c>
      <c r="F40" s="8" t="s">
        <v>60</v>
      </c>
      <c r="G40" s="7">
        <v>80</v>
      </c>
      <c r="H40" s="7">
        <f t="shared" si="0"/>
        <v>4</v>
      </c>
      <c r="I40" s="7" t="s">
        <v>14</v>
      </c>
      <c r="J40" s="7" t="str">
        <f t="shared" si="1"/>
        <v>X</v>
      </c>
      <c r="K40" s="8" t="s">
        <v>211</v>
      </c>
      <c r="L40" s="7" t="s">
        <v>157</v>
      </c>
      <c r="M40" s="7"/>
    </row>
    <row r="41" spans="1:13" s="44" customFormat="1" x14ac:dyDescent="0.2">
      <c r="A41" s="47" t="s">
        <v>14</v>
      </c>
      <c r="B41" s="48" t="s">
        <v>77</v>
      </c>
      <c r="C41" s="7">
        <v>6</v>
      </c>
      <c r="D41" s="7" t="s">
        <v>54</v>
      </c>
      <c r="E41" s="7" t="s">
        <v>8</v>
      </c>
      <c r="F41" s="8" t="s">
        <v>64</v>
      </c>
      <c r="G41" s="7">
        <v>80</v>
      </c>
      <c r="H41" s="7">
        <f t="shared" si="0"/>
        <v>4</v>
      </c>
      <c r="I41" s="6" t="s">
        <v>14</v>
      </c>
      <c r="J41" s="7" t="str">
        <f t="shared" si="1"/>
        <v>X</v>
      </c>
      <c r="K41" s="8" t="s">
        <v>211</v>
      </c>
      <c r="L41" s="7"/>
      <c r="M41" s="7"/>
    </row>
    <row r="42" spans="1:13" s="44" customFormat="1" x14ac:dyDescent="0.2">
      <c r="A42" s="47" t="s">
        <v>14</v>
      </c>
      <c r="B42" s="48" t="s">
        <v>77</v>
      </c>
      <c r="C42" s="7">
        <v>6</v>
      </c>
      <c r="D42" s="7" t="s">
        <v>54</v>
      </c>
      <c r="E42" s="7" t="s">
        <v>8</v>
      </c>
      <c r="F42" s="8" t="s">
        <v>58</v>
      </c>
      <c r="G42" s="7">
        <v>40</v>
      </c>
      <c r="H42" s="7">
        <f t="shared" si="0"/>
        <v>2</v>
      </c>
      <c r="I42" s="7" t="s">
        <v>14</v>
      </c>
      <c r="J42" s="7" t="str">
        <f t="shared" si="1"/>
        <v>X</v>
      </c>
      <c r="K42" s="8" t="s">
        <v>211</v>
      </c>
      <c r="L42" s="7"/>
      <c r="M42" s="7"/>
    </row>
    <row r="43" spans="1:13" s="48" customFormat="1" x14ac:dyDescent="0.2">
      <c r="A43" s="47" t="s">
        <v>14</v>
      </c>
      <c r="B43" s="48" t="s">
        <v>77</v>
      </c>
      <c r="C43" s="7">
        <v>6</v>
      </c>
      <c r="D43" s="7" t="s">
        <v>54</v>
      </c>
      <c r="E43" s="7" t="s">
        <v>8</v>
      </c>
      <c r="F43" s="8" t="s">
        <v>61</v>
      </c>
      <c r="G43" s="7">
        <v>80</v>
      </c>
      <c r="H43" s="7">
        <f t="shared" si="0"/>
        <v>4</v>
      </c>
      <c r="I43" s="7" t="s">
        <v>62</v>
      </c>
      <c r="J43" s="7" t="str">
        <f t="shared" si="1"/>
        <v>X</v>
      </c>
      <c r="K43" s="8" t="s">
        <v>211</v>
      </c>
      <c r="L43" s="7"/>
      <c r="M43" s="7"/>
    </row>
    <row r="44" spans="1:13" s="58" customFormat="1" x14ac:dyDescent="0.2">
      <c r="A44" s="57" t="s">
        <v>14</v>
      </c>
      <c r="B44" s="58" t="s">
        <v>77</v>
      </c>
      <c r="C44" s="57" t="s">
        <v>224</v>
      </c>
      <c r="D44" s="57" t="s">
        <v>54</v>
      </c>
      <c r="E44" s="57" t="s">
        <v>8</v>
      </c>
      <c r="F44" s="58" t="s">
        <v>167</v>
      </c>
      <c r="G44" s="57">
        <v>40</v>
      </c>
      <c r="H44" s="57">
        <v>2</v>
      </c>
      <c r="I44" s="57" t="s">
        <v>14</v>
      </c>
      <c r="J44" s="7" t="str">
        <f t="shared" si="1"/>
        <v>X</v>
      </c>
      <c r="K44" s="60" t="s">
        <v>211</v>
      </c>
      <c r="L44" s="59"/>
      <c r="M44" s="59"/>
    </row>
    <row r="45" spans="1:13" s="61" customFormat="1" x14ac:dyDescent="0.2">
      <c r="A45" s="57" t="s">
        <v>14</v>
      </c>
      <c r="B45" s="58" t="s">
        <v>77</v>
      </c>
      <c r="C45" s="57" t="s">
        <v>224</v>
      </c>
      <c r="D45" s="57" t="s">
        <v>54</v>
      </c>
      <c r="E45" s="59" t="s">
        <v>8</v>
      </c>
      <c r="F45" s="58" t="s">
        <v>168</v>
      </c>
      <c r="G45" s="57">
        <v>40</v>
      </c>
      <c r="H45" s="57">
        <v>2</v>
      </c>
      <c r="I45" s="57" t="s">
        <v>14</v>
      </c>
      <c r="J45" s="7" t="str">
        <f t="shared" si="1"/>
        <v>X</v>
      </c>
      <c r="K45" s="60" t="s">
        <v>211</v>
      </c>
      <c r="L45" s="59"/>
      <c r="M45" s="59"/>
    </row>
    <row r="46" spans="1:13" s="61" customFormat="1" x14ac:dyDescent="0.2">
      <c r="A46" s="57" t="s">
        <v>14</v>
      </c>
      <c r="B46" s="58" t="s">
        <v>77</v>
      </c>
      <c r="C46" s="57" t="s">
        <v>224</v>
      </c>
      <c r="D46" s="57" t="s">
        <v>54</v>
      </c>
      <c r="E46" s="57" t="s">
        <v>22</v>
      </c>
      <c r="F46" s="58" t="s">
        <v>168</v>
      </c>
      <c r="G46" s="57">
        <v>40</v>
      </c>
      <c r="H46" s="57">
        <v>2</v>
      </c>
      <c r="I46" s="57" t="s">
        <v>14</v>
      </c>
      <c r="J46" s="7" t="str">
        <f t="shared" si="1"/>
        <v>X</v>
      </c>
      <c r="K46" s="60" t="s">
        <v>211</v>
      </c>
      <c r="L46" s="59"/>
      <c r="M46" s="59"/>
    </row>
    <row r="47" spans="1:13" s="61" customFormat="1" x14ac:dyDescent="0.2">
      <c r="A47" s="57" t="s">
        <v>14</v>
      </c>
      <c r="B47" s="58" t="s">
        <v>77</v>
      </c>
      <c r="C47" s="57">
        <v>7</v>
      </c>
      <c r="D47" s="57" t="s">
        <v>54</v>
      </c>
      <c r="E47" s="57"/>
      <c r="F47" s="58" t="s">
        <v>220</v>
      </c>
      <c r="G47" s="57">
        <v>80</v>
      </c>
      <c r="H47" s="57">
        <v>4</v>
      </c>
      <c r="I47" s="57" t="s">
        <v>14</v>
      </c>
      <c r="J47" s="7" t="str">
        <f t="shared" si="1"/>
        <v>X</v>
      </c>
      <c r="K47" s="60" t="s">
        <v>211</v>
      </c>
      <c r="L47" s="59"/>
      <c r="M47" s="59"/>
    </row>
    <row r="48" spans="1:13" s="61" customFormat="1" x14ac:dyDescent="0.2">
      <c r="A48" s="57" t="s">
        <v>14</v>
      </c>
      <c r="B48" s="58" t="s">
        <v>77</v>
      </c>
      <c r="C48" s="57">
        <v>7</v>
      </c>
      <c r="D48" s="57" t="s">
        <v>54</v>
      </c>
      <c r="E48" s="57"/>
      <c r="F48" s="58" t="s">
        <v>221</v>
      </c>
      <c r="G48" s="57">
        <v>80</v>
      </c>
      <c r="H48" s="57">
        <v>4</v>
      </c>
      <c r="I48" s="57" t="s">
        <v>14</v>
      </c>
      <c r="J48" s="7" t="str">
        <f t="shared" si="1"/>
        <v>X</v>
      </c>
      <c r="K48" s="60" t="s">
        <v>211</v>
      </c>
      <c r="L48" s="59"/>
      <c r="M48" s="59"/>
    </row>
    <row r="49" spans="1:13" s="61" customFormat="1" x14ac:dyDescent="0.2">
      <c r="A49" s="57" t="s">
        <v>14</v>
      </c>
      <c r="B49" s="58" t="s">
        <v>77</v>
      </c>
      <c r="C49" s="57">
        <v>9</v>
      </c>
      <c r="D49" s="57" t="s">
        <v>54</v>
      </c>
      <c r="E49" s="57"/>
      <c r="F49" s="58" t="s">
        <v>222</v>
      </c>
      <c r="G49" s="57">
        <v>80</v>
      </c>
      <c r="H49" s="57">
        <v>4</v>
      </c>
      <c r="I49" s="57" t="s">
        <v>14</v>
      </c>
      <c r="J49" s="7" t="str">
        <f t="shared" si="1"/>
        <v>X</v>
      </c>
      <c r="K49" s="60" t="s">
        <v>211</v>
      </c>
      <c r="L49" s="59"/>
      <c r="M49" s="59"/>
    </row>
    <row r="50" spans="1:13" s="61" customFormat="1" x14ac:dyDescent="0.2">
      <c r="A50" s="57" t="s">
        <v>14</v>
      </c>
      <c r="B50" s="58" t="s">
        <v>77</v>
      </c>
      <c r="C50" s="57">
        <v>7</v>
      </c>
      <c r="D50" s="57" t="s">
        <v>54</v>
      </c>
      <c r="E50" s="57"/>
      <c r="F50" s="58" t="s">
        <v>223</v>
      </c>
      <c r="G50" s="57">
        <v>80</v>
      </c>
      <c r="H50" s="57">
        <v>4</v>
      </c>
      <c r="I50" s="57" t="s">
        <v>14</v>
      </c>
      <c r="J50" s="7" t="str">
        <f t="shared" si="1"/>
        <v>X</v>
      </c>
      <c r="K50" s="60" t="s">
        <v>211</v>
      </c>
      <c r="L50" s="59"/>
      <c r="M50" s="59"/>
    </row>
    <row r="51" spans="1:13" s="44" customFormat="1" hidden="1" x14ac:dyDescent="0.2">
      <c r="A51" s="47" t="s">
        <v>62</v>
      </c>
      <c r="B51" s="48" t="s">
        <v>78</v>
      </c>
      <c r="C51" s="47">
        <v>2</v>
      </c>
      <c r="D51" s="47" t="s">
        <v>54</v>
      </c>
      <c r="E51" s="47" t="s">
        <v>8</v>
      </c>
      <c r="F51" s="48" t="s">
        <v>79</v>
      </c>
      <c r="G51" s="47">
        <v>80</v>
      </c>
      <c r="H51" s="47">
        <v>4</v>
      </c>
      <c r="I51" s="47" t="s">
        <v>14</v>
      </c>
      <c r="J51" s="7" t="str">
        <f t="shared" ref="J51:J99" si="2">IF(K51="sala","X","")</f>
        <v/>
      </c>
      <c r="K51" s="48" t="s">
        <v>55</v>
      </c>
      <c r="L51" s="7"/>
      <c r="M51" s="7"/>
    </row>
    <row r="52" spans="1:13" s="44" customFormat="1" x14ac:dyDescent="0.2">
      <c r="A52" s="47" t="s">
        <v>62</v>
      </c>
      <c r="B52" s="48" t="s">
        <v>78</v>
      </c>
      <c r="C52" s="7">
        <v>4</v>
      </c>
      <c r="D52" s="7" t="s">
        <v>54</v>
      </c>
      <c r="E52" s="7" t="s">
        <v>22</v>
      </c>
      <c r="F52" s="8" t="s">
        <v>38</v>
      </c>
      <c r="G52" s="7">
        <v>80</v>
      </c>
      <c r="H52" s="7">
        <v>4</v>
      </c>
      <c r="I52" s="7" t="s">
        <v>33</v>
      </c>
      <c r="J52" s="7" t="str">
        <f t="shared" si="2"/>
        <v>X</v>
      </c>
      <c r="K52" s="8" t="s">
        <v>211</v>
      </c>
      <c r="L52" s="7"/>
      <c r="M52" s="7"/>
    </row>
    <row r="53" spans="1:13" s="44" customFormat="1" hidden="1" x14ac:dyDescent="0.2">
      <c r="A53" s="47" t="s">
        <v>62</v>
      </c>
      <c r="B53" s="48" t="s">
        <v>78</v>
      </c>
      <c r="C53" s="47">
        <v>4</v>
      </c>
      <c r="D53" s="47" t="s">
        <v>54</v>
      </c>
      <c r="E53" s="47" t="s">
        <v>22</v>
      </c>
      <c r="F53" s="48" t="s">
        <v>80</v>
      </c>
      <c r="G53" s="47">
        <v>80</v>
      </c>
      <c r="H53" s="47">
        <v>4</v>
      </c>
      <c r="I53" s="47" t="s">
        <v>14</v>
      </c>
      <c r="J53" s="7" t="str">
        <f t="shared" si="2"/>
        <v/>
      </c>
      <c r="K53" s="48" t="s">
        <v>56</v>
      </c>
      <c r="L53" s="47"/>
      <c r="M53" s="7"/>
    </row>
    <row r="54" spans="1:13" s="44" customFormat="1" x14ac:dyDescent="0.2">
      <c r="A54" s="7" t="s">
        <v>14</v>
      </c>
      <c r="B54" s="44" t="s">
        <v>86</v>
      </c>
      <c r="C54" s="7">
        <v>1</v>
      </c>
      <c r="D54" s="7" t="s">
        <v>54</v>
      </c>
      <c r="E54" s="7" t="s">
        <v>8</v>
      </c>
      <c r="F54" s="8" t="s">
        <v>87</v>
      </c>
      <c r="G54" s="7">
        <v>40</v>
      </c>
      <c r="H54" s="7">
        <f>G54/10/2</f>
        <v>2</v>
      </c>
      <c r="I54" s="7" t="s">
        <v>88</v>
      </c>
      <c r="J54" s="7" t="str">
        <f t="shared" si="2"/>
        <v>X</v>
      </c>
      <c r="K54" s="8" t="s">
        <v>211</v>
      </c>
      <c r="L54" s="7"/>
      <c r="M54" s="7"/>
    </row>
    <row r="55" spans="1:13" s="44" customFormat="1" x14ac:dyDescent="0.2">
      <c r="A55" s="7" t="s">
        <v>14</v>
      </c>
      <c r="B55" s="44" t="s">
        <v>86</v>
      </c>
      <c r="C55" s="7">
        <v>1</v>
      </c>
      <c r="D55" s="7" t="s">
        <v>54</v>
      </c>
      <c r="E55" s="7" t="s">
        <v>22</v>
      </c>
      <c r="F55" s="8" t="s">
        <v>87</v>
      </c>
      <c r="G55" s="7">
        <v>40</v>
      </c>
      <c r="H55" s="7">
        <f>G55/10/2</f>
        <v>2</v>
      </c>
      <c r="I55" s="7" t="s">
        <v>88</v>
      </c>
      <c r="J55" s="7" t="str">
        <f t="shared" si="2"/>
        <v>X</v>
      </c>
      <c r="K55" s="8" t="s">
        <v>211</v>
      </c>
      <c r="L55" s="7"/>
      <c r="M55" s="7"/>
    </row>
    <row r="56" spans="1:13" s="44" customFormat="1" hidden="1" x14ac:dyDescent="0.2">
      <c r="A56" s="7" t="s">
        <v>14</v>
      </c>
      <c r="B56" s="44" t="s">
        <v>86</v>
      </c>
      <c r="C56" s="7">
        <v>1</v>
      </c>
      <c r="D56" s="7" t="s">
        <v>89</v>
      </c>
      <c r="E56" s="7" t="s">
        <v>8</v>
      </c>
      <c r="F56" s="8" t="s">
        <v>13</v>
      </c>
      <c r="G56" s="7">
        <v>80</v>
      </c>
      <c r="H56" s="7">
        <f>G56/10/4</f>
        <v>2</v>
      </c>
      <c r="I56" s="7" t="s">
        <v>14</v>
      </c>
      <c r="J56" s="7" t="str">
        <f t="shared" si="2"/>
        <v/>
      </c>
      <c r="K56" s="8" t="s">
        <v>164</v>
      </c>
      <c r="L56" s="7"/>
      <c r="M56" s="7"/>
    </row>
    <row r="57" spans="1:13" s="44" customFormat="1" hidden="1" x14ac:dyDescent="0.2">
      <c r="A57" s="7" t="s">
        <v>14</v>
      </c>
      <c r="B57" s="44" t="s">
        <v>86</v>
      </c>
      <c r="C57" s="7">
        <v>1</v>
      </c>
      <c r="D57" s="7" t="s">
        <v>89</v>
      </c>
      <c r="E57" s="7" t="s">
        <v>22</v>
      </c>
      <c r="F57" s="8" t="s">
        <v>13</v>
      </c>
      <c r="G57" s="7">
        <v>80</v>
      </c>
      <c r="H57" s="7">
        <f>G57/10/4</f>
        <v>2</v>
      </c>
      <c r="I57" s="7" t="s">
        <v>14</v>
      </c>
      <c r="J57" s="7" t="str">
        <f t="shared" si="2"/>
        <v/>
      </c>
      <c r="K57" s="8" t="s">
        <v>164</v>
      </c>
      <c r="L57" s="7"/>
      <c r="M57" s="7"/>
    </row>
    <row r="58" spans="1:13" s="44" customFormat="1" x14ac:dyDescent="0.2">
      <c r="A58" s="7" t="s">
        <v>14</v>
      </c>
      <c r="B58" s="44" t="s">
        <v>86</v>
      </c>
      <c r="C58" s="7">
        <v>1</v>
      </c>
      <c r="D58" s="7" t="s">
        <v>54</v>
      </c>
      <c r="E58" s="7" t="s">
        <v>8</v>
      </c>
      <c r="F58" s="8" t="s">
        <v>98</v>
      </c>
      <c r="G58" s="7">
        <v>60</v>
      </c>
      <c r="H58" s="7">
        <f>G58/10/2</f>
        <v>3</v>
      </c>
      <c r="I58" s="7" t="s">
        <v>62</v>
      </c>
      <c r="J58" s="7" t="str">
        <f t="shared" si="2"/>
        <v>X</v>
      </c>
      <c r="K58" s="8" t="s">
        <v>211</v>
      </c>
      <c r="L58" s="7"/>
      <c r="M58" s="7"/>
    </row>
    <row r="59" spans="1:13" s="44" customFormat="1" x14ac:dyDescent="0.2">
      <c r="A59" s="7" t="s">
        <v>14</v>
      </c>
      <c r="B59" s="44" t="s">
        <v>86</v>
      </c>
      <c r="C59" s="7">
        <v>1</v>
      </c>
      <c r="D59" s="7" t="s">
        <v>54</v>
      </c>
      <c r="E59" s="7" t="s">
        <v>22</v>
      </c>
      <c r="F59" s="8" t="s">
        <v>98</v>
      </c>
      <c r="G59" s="7">
        <v>60</v>
      </c>
      <c r="H59" s="7">
        <f>G59/10/2</f>
        <v>3</v>
      </c>
      <c r="I59" s="7" t="s">
        <v>62</v>
      </c>
      <c r="J59" s="7" t="str">
        <f t="shared" si="2"/>
        <v>X</v>
      </c>
      <c r="K59" s="8" t="s">
        <v>211</v>
      </c>
      <c r="L59" s="7"/>
      <c r="M59" s="7"/>
    </row>
    <row r="60" spans="1:13" s="44" customFormat="1" x14ac:dyDescent="0.2">
      <c r="A60" s="7" t="s">
        <v>14</v>
      </c>
      <c r="B60" s="44" t="s">
        <v>86</v>
      </c>
      <c r="C60" s="7">
        <v>1</v>
      </c>
      <c r="D60" s="7" t="s">
        <v>89</v>
      </c>
      <c r="E60" s="7" t="s">
        <v>8</v>
      </c>
      <c r="F60" s="8" t="s">
        <v>90</v>
      </c>
      <c r="G60" s="7">
        <v>80</v>
      </c>
      <c r="H60" s="7">
        <f t="shared" ref="H60:H71" si="3">G60/10/4</f>
        <v>2</v>
      </c>
      <c r="I60" s="7" t="s">
        <v>91</v>
      </c>
      <c r="J60" s="7" t="str">
        <f t="shared" si="2"/>
        <v>X</v>
      </c>
      <c r="K60" s="8" t="s">
        <v>211</v>
      </c>
      <c r="L60" s="7"/>
      <c r="M60" s="7"/>
    </row>
    <row r="61" spans="1:13" s="44" customFormat="1" x14ac:dyDescent="0.2">
      <c r="A61" s="7" t="s">
        <v>14</v>
      </c>
      <c r="B61" s="44" t="s">
        <v>86</v>
      </c>
      <c r="C61" s="7">
        <v>1</v>
      </c>
      <c r="D61" s="7" t="s">
        <v>89</v>
      </c>
      <c r="E61" s="7" t="s">
        <v>22</v>
      </c>
      <c r="F61" s="8" t="s">
        <v>90</v>
      </c>
      <c r="G61" s="7">
        <v>80</v>
      </c>
      <c r="H61" s="7">
        <f t="shared" si="3"/>
        <v>2</v>
      </c>
      <c r="I61" s="7" t="s">
        <v>91</v>
      </c>
      <c r="J61" s="7" t="str">
        <f t="shared" si="2"/>
        <v>X</v>
      </c>
      <c r="K61" s="8" t="s">
        <v>211</v>
      </c>
      <c r="L61" s="7"/>
      <c r="M61" s="7"/>
    </row>
    <row r="62" spans="1:13" s="44" customFormat="1" x14ac:dyDescent="0.2">
      <c r="A62" s="7" t="s">
        <v>14</v>
      </c>
      <c r="B62" s="44" t="s">
        <v>86</v>
      </c>
      <c r="C62" s="7">
        <v>1</v>
      </c>
      <c r="D62" s="7" t="s">
        <v>89</v>
      </c>
      <c r="E62" s="7" t="s">
        <v>8</v>
      </c>
      <c r="F62" s="8" t="s">
        <v>92</v>
      </c>
      <c r="G62" s="7">
        <v>160</v>
      </c>
      <c r="H62" s="7">
        <f t="shared" si="3"/>
        <v>4</v>
      </c>
      <c r="I62" s="7" t="s">
        <v>19</v>
      </c>
      <c r="J62" s="7" t="str">
        <f t="shared" si="2"/>
        <v>X</v>
      </c>
      <c r="K62" s="8" t="s">
        <v>211</v>
      </c>
      <c r="L62" s="7"/>
      <c r="M62" s="7"/>
    </row>
    <row r="63" spans="1:13" s="44" customFormat="1" x14ac:dyDescent="0.2">
      <c r="A63" s="7" t="s">
        <v>14</v>
      </c>
      <c r="B63" s="44" t="s">
        <v>86</v>
      </c>
      <c r="C63" s="7">
        <v>1</v>
      </c>
      <c r="D63" s="7" t="s">
        <v>89</v>
      </c>
      <c r="E63" s="7" t="s">
        <v>22</v>
      </c>
      <c r="F63" s="8" t="s">
        <v>92</v>
      </c>
      <c r="G63" s="7">
        <v>160</v>
      </c>
      <c r="H63" s="7">
        <f t="shared" si="3"/>
        <v>4</v>
      </c>
      <c r="I63" s="7" t="s">
        <v>19</v>
      </c>
      <c r="J63" s="7" t="str">
        <f t="shared" si="2"/>
        <v>X</v>
      </c>
      <c r="K63" s="8" t="s">
        <v>211</v>
      </c>
      <c r="L63" s="7"/>
      <c r="M63" s="7"/>
    </row>
    <row r="64" spans="1:13" s="44" customFormat="1" x14ac:dyDescent="0.2">
      <c r="A64" s="7" t="s">
        <v>14</v>
      </c>
      <c r="B64" s="44" t="s">
        <v>86</v>
      </c>
      <c r="C64" s="7">
        <v>1</v>
      </c>
      <c r="D64" s="7" t="s">
        <v>89</v>
      </c>
      <c r="E64" s="7" t="s">
        <v>8</v>
      </c>
      <c r="F64" s="8" t="s">
        <v>93</v>
      </c>
      <c r="G64" s="7">
        <v>160</v>
      </c>
      <c r="H64" s="7">
        <f t="shared" si="3"/>
        <v>4</v>
      </c>
      <c r="I64" s="7" t="s">
        <v>94</v>
      </c>
      <c r="J64" s="7" t="str">
        <f t="shared" si="2"/>
        <v>X</v>
      </c>
      <c r="K64" s="8" t="s">
        <v>211</v>
      </c>
      <c r="L64" s="7"/>
      <c r="M64" s="7"/>
    </row>
    <row r="65" spans="1:13" s="44" customFormat="1" x14ac:dyDescent="0.2">
      <c r="A65" s="7" t="s">
        <v>14</v>
      </c>
      <c r="B65" s="44" t="s">
        <v>86</v>
      </c>
      <c r="C65" s="7">
        <v>1</v>
      </c>
      <c r="D65" s="7" t="s">
        <v>89</v>
      </c>
      <c r="E65" s="7" t="s">
        <v>22</v>
      </c>
      <c r="F65" s="8" t="s">
        <v>93</v>
      </c>
      <c r="G65" s="7">
        <v>160</v>
      </c>
      <c r="H65" s="7">
        <f t="shared" si="3"/>
        <v>4</v>
      </c>
      <c r="I65" s="7" t="s">
        <v>94</v>
      </c>
      <c r="J65" s="7" t="str">
        <f t="shared" si="2"/>
        <v>X</v>
      </c>
      <c r="K65" s="8" t="s">
        <v>211</v>
      </c>
      <c r="L65" s="7"/>
      <c r="M65" s="7"/>
    </row>
    <row r="66" spans="1:13" s="44" customFormat="1" x14ac:dyDescent="0.2">
      <c r="A66" s="7" t="s">
        <v>14</v>
      </c>
      <c r="B66" s="44" t="s">
        <v>86</v>
      </c>
      <c r="C66" s="7">
        <v>1</v>
      </c>
      <c r="D66" s="7" t="s">
        <v>89</v>
      </c>
      <c r="E66" s="7" t="s">
        <v>8</v>
      </c>
      <c r="F66" s="8" t="s">
        <v>95</v>
      </c>
      <c r="G66" s="7">
        <v>120</v>
      </c>
      <c r="H66" s="7">
        <f t="shared" si="3"/>
        <v>3</v>
      </c>
      <c r="I66" s="7" t="s">
        <v>17</v>
      </c>
      <c r="J66" s="7" t="str">
        <f t="shared" si="2"/>
        <v>X</v>
      </c>
      <c r="K66" s="8" t="s">
        <v>211</v>
      </c>
      <c r="L66" s="7"/>
      <c r="M66" s="7"/>
    </row>
    <row r="67" spans="1:13" s="44" customFormat="1" x14ac:dyDescent="0.2">
      <c r="A67" s="7" t="s">
        <v>14</v>
      </c>
      <c r="B67" s="44" t="s">
        <v>86</v>
      </c>
      <c r="C67" s="7">
        <v>1</v>
      </c>
      <c r="D67" s="7" t="s">
        <v>89</v>
      </c>
      <c r="E67" s="7" t="s">
        <v>22</v>
      </c>
      <c r="F67" s="8" t="s">
        <v>95</v>
      </c>
      <c r="G67" s="7">
        <v>120</v>
      </c>
      <c r="H67" s="7">
        <f t="shared" si="3"/>
        <v>3</v>
      </c>
      <c r="I67" s="7" t="s">
        <v>17</v>
      </c>
      <c r="J67" s="7" t="str">
        <f t="shared" si="2"/>
        <v>X</v>
      </c>
      <c r="K67" s="8" t="s">
        <v>211</v>
      </c>
      <c r="L67" s="7"/>
      <c r="M67" s="7"/>
    </row>
    <row r="68" spans="1:13" s="44" customFormat="1" x14ac:dyDescent="0.2">
      <c r="A68" s="7" t="s">
        <v>14</v>
      </c>
      <c r="B68" s="44" t="s">
        <v>86</v>
      </c>
      <c r="C68" s="7">
        <v>1</v>
      </c>
      <c r="D68" s="7" t="s">
        <v>89</v>
      </c>
      <c r="E68" s="7" t="s">
        <v>8</v>
      </c>
      <c r="F68" s="8" t="s">
        <v>96</v>
      </c>
      <c r="G68" s="7">
        <v>160</v>
      </c>
      <c r="H68" s="7">
        <f t="shared" si="3"/>
        <v>4</v>
      </c>
      <c r="I68" s="7" t="s">
        <v>12</v>
      </c>
      <c r="J68" s="7" t="str">
        <f t="shared" si="2"/>
        <v>X</v>
      </c>
      <c r="K68" s="8" t="s">
        <v>211</v>
      </c>
      <c r="L68" s="7"/>
      <c r="M68" s="7"/>
    </row>
    <row r="69" spans="1:13" s="44" customFormat="1" x14ac:dyDescent="0.2">
      <c r="A69" s="7" t="s">
        <v>14</v>
      </c>
      <c r="B69" s="44" t="s">
        <v>86</v>
      </c>
      <c r="C69" s="7">
        <v>1</v>
      </c>
      <c r="D69" s="7" t="s">
        <v>89</v>
      </c>
      <c r="E69" s="7" t="s">
        <v>22</v>
      </c>
      <c r="F69" s="8" t="s">
        <v>96</v>
      </c>
      <c r="G69" s="7">
        <v>160</v>
      </c>
      <c r="H69" s="7">
        <f t="shared" si="3"/>
        <v>4</v>
      </c>
      <c r="I69" s="7" t="s">
        <v>12</v>
      </c>
      <c r="J69" s="7" t="str">
        <f t="shared" si="2"/>
        <v>X</v>
      </c>
      <c r="K69" s="8" t="s">
        <v>211</v>
      </c>
      <c r="L69" s="7"/>
      <c r="M69" s="7"/>
    </row>
    <row r="70" spans="1:13" s="44" customFormat="1" x14ac:dyDescent="0.2">
      <c r="A70" s="7" t="s">
        <v>14</v>
      </c>
      <c r="B70" s="44" t="s">
        <v>86</v>
      </c>
      <c r="C70" s="7">
        <v>1</v>
      </c>
      <c r="D70" s="7" t="s">
        <v>89</v>
      </c>
      <c r="E70" s="7" t="s">
        <v>8</v>
      </c>
      <c r="F70" s="8" t="s">
        <v>97</v>
      </c>
      <c r="G70" s="7">
        <v>160</v>
      </c>
      <c r="H70" s="7">
        <f t="shared" si="3"/>
        <v>4</v>
      </c>
      <c r="I70" s="7" t="s">
        <v>21</v>
      </c>
      <c r="J70" s="7" t="str">
        <f t="shared" si="2"/>
        <v>X</v>
      </c>
      <c r="K70" s="8" t="s">
        <v>211</v>
      </c>
      <c r="L70" s="7"/>
      <c r="M70" s="7"/>
    </row>
    <row r="71" spans="1:13" s="44" customFormat="1" x14ac:dyDescent="0.2">
      <c r="A71" s="7" t="s">
        <v>14</v>
      </c>
      <c r="B71" s="44" t="s">
        <v>86</v>
      </c>
      <c r="C71" s="7">
        <v>1</v>
      </c>
      <c r="D71" s="7" t="s">
        <v>89</v>
      </c>
      <c r="E71" s="7" t="s">
        <v>22</v>
      </c>
      <c r="F71" s="8" t="s">
        <v>97</v>
      </c>
      <c r="G71" s="7">
        <v>160</v>
      </c>
      <c r="H71" s="7">
        <f t="shared" si="3"/>
        <v>4</v>
      </c>
      <c r="I71" s="7" t="s">
        <v>21</v>
      </c>
      <c r="J71" s="7" t="str">
        <f t="shared" si="2"/>
        <v>X</v>
      </c>
      <c r="K71" s="8" t="s">
        <v>211</v>
      </c>
      <c r="L71" s="7"/>
      <c r="M71" s="7"/>
    </row>
    <row r="72" spans="1:13" s="44" customFormat="1" x14ac:dyDescent="0.2">
      <c r="A72" s="7" t="s">
        <v>14</v>
      </c>
      <c r="B72" s="44" t="s">
        <v>86</v>
      </c>
      <c r="C72" s="7">
        <v>1</v>
      </c>
      <c r="D72" s="7" t="s">
        <v>54</v>
      </c>
      <c r="E72" s="7" t="s">
        <v>8</v>
      </c>
      <c r="F72" s="8" t="s">
        <v>99</v>
      </c>
      <c r="G72" s="7">
        <v>40</v>
      </c>
      <c r="H72" s="7">
        <f>G72/10/2</f>
        <v>2</v>
      </c>
      <c r="I72" s="7" t="s">
        <v>100</v>
      </c>
      <c r="J72" s="7" t="str">
        <f t="shared" si="2"/>
        <v>X</v>
      </c>
      <c r="K72" s="8" t="s">
        <v>211</v>
      </c>
      <c r="L72" s="7"/>
      <c r="M72" s="7"/>
    </row>
    <row r="73" spans="1:13" s="44" customFormat="1" x14ac:dyDescent="0.2">
      <c r="A73" s="7" t="s">
        <v>14</v>
      </c>
      <c r="B73" s="44" t="s">
        <v>86</v>
      </c>
      <c r="C73" s="7">
        <v>1</v>
      </c>
      <c r="D73" s="7" t="s">
        <v>54</v>
      </c>
      <c r="E73" s="7" t="s">
        <v>22</v>
      </c>
      <c r="F73" s="8" t="s">
        <v>99</v>
      </c>
      <c r="G73" s="7">
        <v>40</v>
      </c>
      <c r="H73" s="7">
        <f>G73/10/2</f>
        <v>2</v>
      </c>
      <c r="I73" s="7" t="s">
        <v>100</v>
      </c>
      <c r="J73" s="7" t="str">
        <f t="shared" si="2"/>
        <v>X</v>
      </c>
      <c r="K73" s="8" t="s">
        <v>211</v>
      </c>
      <c r="L73" s="7"/>
      <c r="M73" s="7"/>
    </row>
    <row r="74" spans="1:13" s="44" customFormat="1" hidden="1" x14ac:dyDescent="0.2">
      <c r="A74" s="7" t="s">
        <v>14</v>
      </c>
      <c r="B74" s="44" t="s">
        <v>86</v>
      </c>
      <c r="C74" s="7">
        <v>2</v>
      </c>
      <c r="D74" s="7" t="s">
        <v>89</v>
      </c>
      <c r="E74" s="7" t="s">
        <v>8</v>
      </c>
      <c r="F74" s="8" t="s">
        <v>26</v>
      </c>
      <c r="G74" s="7">
        <v>120</v>
      </c>
      <c r="H74" s="7">
        <f t="shared" ref="H74:H79" si="4">G74/10/4</f>
        <v>3</v>
      </c>
      <c r="I74" s="7" t="s">
        <v>14</v>
      </c>
      <c r="J74" s="7" t="str">
        <f t="shared" si="2"/>
        <v/>
      </c>
      <c r="K74" s="8" t="s">
        <v>164</v>
      </c>
      <c r="L74" s="7" t="s">
        <v>55</v>
      </c>
      <c r="M74" s="7"/>
    </row>
    <row r="75" spans="1:13" s="44" customFormat="1" hidden="1" x14ac:dyDescent="0.2">
      <c r="A75" s="7" t="s">
        <v>14</v>
      </c>
      <c r="B75" s="44" t="s">
        <v>86</v>
      </c>
      <c r="C75" s="7">
        <v>2</v>
      </c>
      <c r="D75" s="7" t="s">
        <v>89</v>
      </c>
      <c r="E75" s="7" t="s">
        <v>22</v>
      </c>
      <c r="F75" s="8" t="s">
        <v>26</v>
      </c>
      <c r="G75" s="7">
        <v>120</v>
      </c>
      <c r="H75" s="7">
        <f t="shared" si="4"/>
        <v>3</v>
      </c>
      <c r="I75" s="7" t="s">
        <v>14</v>
      </c>
      <c r="J75" s="7" t="str">
        <f t="shared" si="2"/>
        <v/>
      </c>
      <c r="K75" s="8" t="s">
        <v>164</v>
      </c>
      <c r="L75" s="7" t="s">
        <v>55</v>
      </c>
      <c r="M75" s="7"/>
    </row>
    <row r="76" spans="1:13" s="44" customFormat="1" hidden="1" x14ac:dyDescent="0.2">
      <c r="A76" s="7" t="s">
        <v>14</v>
      </c>
      <c r="B76" s="44" t="s">
        <v>86</v>
      </c>
      <c r="C76" s="7">
        <v>2</v>
      </c>
      <c r="D76" s="7" t="s">
        <v>89</v>
      </c>
      <c r="E76" s="7" t="s">
        <v>8</v>
      </c>
      <c r="F76" s="8" t="s">
        <v>80</v>
      </c>
      <c r="G76" s="7">
        <v>120</v>
      </c>
      <c r="H76" s="7">
        <f t="shared" si="4"/>
        <v>3</v>
      </c>
      <c r="I76" s="7" t="s">
        <v>14</v>
      </c>
      <c r="J76" s="7" t="str">
        <f t="shared" si="2"/>
        <v/>
      </c>
      <c r="K76" s="8" t="s">
        <v>165</v>
      </c>
      <c r="L76" s="7"/>
      <c r="M76" s="7"/>
    </row>
    <row r="77" spans="1:13" s="44" customFormat="1" hidden="1" x14ac:dyDescent="0.2">
      <c r="A77" s="7" t="s">
        <v>14</v>
      </c>
      <c r="B77" s="44" t="s">
        <v>86</v>
      </c>
      <c r="C77" s="7">
        <v>2</v>
      </c>
      <c r="D77" s="7" t="s">
        <v>89</v>
      </c>
      <c r="E77" s="7" t="s">
        <v>22</v>
      </c>
      <c r="F77" s="8" t="s">
        <v>80</v>
      </c>
      <c r="G77" s="7">
        <v>120</v>
      </c>
      <c r="H77" s="7">
        <f t="shared" si="4"/>
        <v>3</v>
      </c>
      <c r="I77" s="7" t="s">
        <v>14</v>
      </c>
      <c r="J77" s="7" t="str">
        <f t="shared" si="2"/>
        <v/>
      </c>
      <c r="K77" s="8" t="s">
        <v>165</v>
      </c>
      <c r="L77" s="7"/>
      <c r="M77" s="7"/>
    </row>
    <row r="78" spans="1:13" s="44" customFormat="1" x14ac:dyDescent="0.2">
      <c r="A78" s="7" t="s">
        <v>14</v>
      </c>
      <c r="B78" s="44" t="s">
        <v>86</v>
      </c>
      <c r="C78" s="7">
        <v>2</v>
      </c>
      <c r="D78" s="7" t="s">
        <v>89</v>
      </c>
      <c r="E78" s="7" t="s">
        <v>8</v>
      </c>
      <c r="F78" s="8" t="s">
        <v>109</v>
      </c>
      <c r="G78" s="7">
        <v>80</v>
      </c>
      <c r="H78" s="7">
        <f t="shared" si="4"/>
        <v>2</v>
      </c>
      <c r="I78" s="7" t="s">
        <v>14</v>
      </c>
      <c r="J78" s="7" t="str">
        <f t="shared" si="2"/>
        <v>X</v>
      </c>
      <c r="K78" s="8" t="s">
        <v>211</v>
      </c>
      <c r="L78" s="7" t="s">
        <v>157</v>
      </c>
      <c r="M78" s="7"/>
    </row>
    <row r="79" spans="1:13" s="44" customFormat="1" x14ac:dyDescent="0.2">
      <c r="A79" s="7" t="s">
        <v>14</v>
      </c>
      <c r="B79" s="44" t="s">
        <v>86</v>
      </c>
      <c r="C79" s="7">
        <v>2</v>
      </c>
      <c r="D79" s="7" t="s">
        <v>89</v>
      </c>
      <c r="E79" s="7" t="s">
        <v>22</v>
      </c>
      <c r="F79" s="8" t="s">
        <v>109</v>
      </c>
      <c r="G79" s="7">
        <v>80</v>
      </c>
      <c r="H79" s="7">
        <f t="shared" si="4"/>
        <v>2</v>
      </c>
      <c r="I79" s="7" t="s">
        <v>14</v>
      </c>
      <c r="J79" s="7" t="str">
        <f t="shared" si="2"/>
        <v>X</v>
      </c>
      <c r="K79" s="8" t="s">
        <v>211</v>
      </c>
      <c r="L79" s="7" t="s">
        <v>157</v>
      </c>
      <c r="M79" s="7"/>
    </row>
    <row r="80" spans="1:13" s="44" customFormat="1" x14ac:dyDescent="0.2">
      <c r="A80" s="7" t="s">
        <v>14</v>
      </c>
      <c r="B80" s="44" t="s">
        <v>86</v>
      </c>
      <c r="C80" s="7">
        <v>2</v>
      </c>
      <c r="D80" s="7" t="s">
        <v>54</v>
      </c>
      <c r="E80" s="7" t="s">
        <v>8</v>
      </c>
      <c r="F80" s="8" t="s">
        <v>106</v>
      </c>
      <c r="G80" s="7">
        <v>40</v>
      </c>
      <c r="H80" s="7">
        <f>G80/10/2</f>
        <v>2</v>
      </c>
      <c r="I80" s="7" t="s">
        <v>10</v>
      </c>
      <c r="J80" s="7" t="str">
        <f t="shared" si="2"/>
        <v>X</v>
      </c>
      <c r="K80" s="8" t="s">
        <v>211</v>
      </c>
      <c r="L80" s="7"/>
      <c r="M80" s="7"/>
    </row>
    <row r="81" spans="1:13" s="44" customFormat="1" x14ac:dyDescent="0.2">
      <c r="A81" s="7" t="s">
        <v>14</v>
      </c>
      <c r="B81" s="44" t="s">
        <v>86</v>
      </c>
      <c r="C81" s="7">
        <v>2</v>
      </c>
      <c r="D81" s="7" t="s">
        <v>54</v>
      </c>
      <c r="E81" s="7" t="s">
        <v>22</v>
      </c>
      <c r="F81" s="8" t="s">
        <v>106</v>
      </c>
      <c r="G81" s="7">
        <v>40</v>
      </c>
      <c r="H81" s="7">
        <f>G81/10/2</f>
        <v>2</v>
      </c>
      <c r="I81" s="7" t="s">
        <v>10</v>
      </c>
      <c r="J81" s="7" t="str">
        <f t="shared" si="2"/>
        <v>X</v>
      </c>
      <c r="K81" s="8" t="s">
        <v>211</v>
      </c>
      <c r="L81" s="7"/>
      <c r="M81" s="7"/>
    </row>
    <row r="82" spans="1:13" s="44" customFormat="1" x14ac:dyDescent="0.2">
      <c r="A82" s="7" t="s">
        <v>14</v>
      </c>
      <c r="B82" s="44" t="s">
        <v>86</v>
      </c>
      <c r="C82" s="7">
        <v>2</v>
      </c>
      <c r="D82" s="7" t="s">
        <v>89</v>
      </c>
      <c r="E82" s="7" t="s">
        <v>8</v>
      </c>
      <c r="F82" s="8" t="s">
        <v>101</v>
      </c>
      <c r="G82" s="7">
        <v>80</v>
      </c>
      <c r="H82" s="7">
        <f>G82/10/4</f>
        <v>2</v>
      </c>
      <c r="I82" s="7" t="s">
        <v>91</v>
      </c>
      <c r="J82" s="7" t="str">
        <f t="shared" si="2"/>
        <v>X</v>
      </c>
      <c r="K82" s="8" t="s">
        <v>211</v>
      </c>
      <c r="L82" s="7"/>
      <c r="M82" s="7"/>
    </row>
    <row r="83" spans="1:13" s="44" customFormat="1" x14ac:dyDescent="0.2">
      <c r="A83" s="7" t="s">
        <v>14</v>
      </c>
      <c r="B83" s="44" t="s">
        <v>86</v>
      </c>
      <c r="C83" s="7">
        <v>2</v>
      </c>
      <c r="D83" s="7" t="s">
        <v>89</v>
      </c>
      <c r="E83" s="7" t="s">
        <v>22</v>
      </c>
      <c r="F83" s="8" t="s">
        <v>101</v>
      </c>
      <c r="G83" s="7">
        <v>80</v>
      </c>
      <c r="H83" s="7">
        <f>G83/10/4</f>
        <v>2</v>
      </c>
      <c r="I83" s="7" t="s">
        <v>91</v>
      </c>
      <c r="J83" s="7" t="str">
        <f t="shared" si="2"/>
        <v>X</v>
      </c>
      <c r="K83" s="8" t="s">
        <v>211</v>
      </c>
      <c r="L83" s="7"/>
      <c r="M83" s="7"/>
    </row>
    <row r="84" spans="1:13" s="44" customFormat="1" x14ac:dyDescent="0.2">
      <c r="A84" s="7" t="s">
        <v>14</v>
      </c>
      <c r="B84" s="44" t="s">
        <v>86</v>
      </c>
      <c r="C84" s="7">
        <v>2</v>
      </c>
      <c r="D84" s="7" t="s">
        <v>54</v>
      </c>
      <c r="E84" s="7" t="s">
        <v>8</v>
      </c>
      <c r="F84" s="8" t="s">
        <v>102</v>
      </c>
      <c r="G84" s="7">
        <v>40</v>
      </c>
      <c r="H84" s="7">
        <f>G84/10/2</f>
        <v>2</v>
      </c>
      <c r="I84" s="7" t="s">
        <v>103</v>
      </c>
      <c r="J84" s="7" t="str">
        <f t="shared" si="2"/>
        <v>X</v>
      </c>
      <c r="K84" s="8" t="s">
        <v>211</v>
      </c>
      <c r="L84" s="7"/>
      <c r="M84" s="7"/>
    </row>
    <row r="85" spans="1:13" s="44" customFormat="1" x14ac:dyDescent="0.2">
      <c r="A85" s="7" t="s">
        <v>14</v>
      </c>
      <c r="B85" s="44" t="s">
        <v>86</v>
      </c>
      <c r="C85" s="7">
        <v>2</v>
      </c>
      <c r="D85" s="7" t="s">
        <v>54</v>
      </c>
      <c r="E85" s="7" t="s">
        <v>22</v>
      </c>
      <c r="F85" s="8" t="s">
        <v>102</v>
      </c>
      <c r="G85" s="7">
        <v>40</v>
      </c>
      <c r="H85" s="7">
        <f>G85/10/2</f>
        <v>2</v>
      </c>
      <c r="I85" s="7" t="s">
        <v>103</v>
      </c>
      <c r="J85" s="7" t="str">
        <f t="shared" si="2"/>
        <v>X</v>
      </c>
      <c r="K85" s="8" t="s">
        <v>211</v>
      </c>
      <c r="L85" s="7"/>
      <c r="M85" s="7"/>
    </row>
    <row r="86" spans="1:13" s="44" customFormat="1" x14ac:dyDescent="0.2">
      <c r="A86" s="7" t="s">
        <v>14</v>
      </c>
      <c r="B86" s="44" t="s">
        <v>86</v>
      </c>
      <c r="C86" s="7">
        <v>2</v>
      </c>
      <c r="D86" s="7" t="s">
        <v>89</v>
      </c>
      <c r="E86" s="7" t="s">
        <v>8</v>
      </c>
      <c r="F86" s="8" t="s">
        <v>104</v>
      </c>
      <c r="G86" s="7">
        <v>160</v>
      </c>
      <c r="H86" s="7">
        <f t="shared" ref="H86:H105" si="5">G86/10/4</f>
        <v>4</v>
      </c>
      <c r="I86" s="7" t="s">
        <v>19</v>
      </c>
      <c r="J86" s="7" t="str">
        <f t="shared" si="2"/>
        <v>X</v>
      </c>
      <c r="K86" s="8" t="s">
        <v>211</v>
      </c>
      <c r="L86" s="7"/>
      <c r="M86" s="7"/>
    </row>
    <row r="87" spans="1:13" s="44" customFormat="1" x14ac:dyDescent="0.2">
      <c r="A87" s="7" t="s">
        <v>14</v>
      </c>
      <c r="B87" s="44" t="s">
        <v>86</v>
      </c>
      <c r="C87" s="7">
        <v>2</v>
      </c>
      <c r="D87" s="7" t="s">
        <v>89</v>
      </c>
      <c r="E87" s="7" t="s">
        <v>22</v>
      </c>
      <c r="F87" s="8" t="s">
        <v>104</v>
      </c>
      <c r="G87" s="7">
        <v>160</v>
      </c>
      <c r="H87" s="7">
        <f t="shared" si="5"/>
        <v>4</v>
      </c>
      <c r="I87" s="7" t="s">
        <v>19</v>
      </c>
      <c r="J87" s="7" t="str">
        <f t="shared" si="2"/>
        <v>X</v>
      </c>
      <c r="K87" s="8" t="s">
        <v>211</v>
      </c>
      <c r="L87" s="7"/>
      <c r="M87" s="7"/>
    </row>
    <row r="88" spans="1:13" s="44" customFormat="1" x14ac:dyDescent="0.2">
      <c r="A88" s="7" t="s">
        <v>14</v>
      </c>
      <c r="B88" s="44" t="s">
        <v>86</v>
      </c>
      <c r="C88" s="7">
        <v>2</v>
      </c>
      <c r="D88" s="7" t="s">
        <v>89</v>
      </c>
      <c r="E88" s="7" t="s">
        <v>8</v>
      </c>
      <c r="F88" s="8" t="s">
        <v>105</v>
      </c>
      <c r="G88" s="7">
        <v>80</v>
      </c>
      <c r="H88" s="7">
        <f t="shared" si="5"/>
        <v>2</v>
      </c>
      <c r="I88" s="7" t="s">
        <v>94</v>
      </c>
      <c r="J88" s="7" t="str">
        <f t="shared" si="2"/>
        <v>X</v>
      </c>
      <c r="K88" s="8" t="s">
        <v>211</v>
      </c>
      <c r="L88" s="7"/>
      <c r="M88" s="7"/>
    </row>
    <row r="89" spans="1:13" s="44" customFormat="1" x14ac:dyDescent="0.2">
      <c r="A89" s="7" t="s">
        <v>14</v>
      </c>
      <c r="B89" s="44" t="s">
        <v>86</v>
      </c>
      <c r="C89" s="7">
        <v>2</v>
      </c>
      <c r="D89" s="7" t="s">
        <v>89</v>
      </c>
      <c r="E89" s="7" t="s">
        <v>22</v>
      </c>
      <c r="F89" s="8" t="s">
        <v>105</v>
      </c>
      <c r="G89" s="7">
        <v>80</v>
      </c>
      <c r="H89" s="7">
        <f t="shared" si="5"/>
        <v>2</v>
      </c>
      <c r="I89" s="7" t="s">
        <v>94</v>
      </c>
      <c r="J89" s="7" t="str">
        <f t="shared" si="2"/>
        <v>X</v>
      </c>
      <c r="K89" s="8" t="s">
        <v>211</v>
      </c>
      <c r="L89" s="7"/>
      <c r="M89" s="7"/>
    </row>
    <row r="90" spans="1:13" s="44" customFormat="1" x14ac:dyDescent="0.2">
      <c r="A90" s="7" t="s">
        <v>14</v>
      </c>
      <c r="B90" s="44" t="s">
        <v>86</v>
      </c>
      <c r="C90" s="7">
        <v>2</v>
      </c>
      <c r="D90" s="7" t="s">
        <v>89</v>
      </c>
      <c r="E90" s="7" t="s">
        <v>8</v>
      </c>
      <c r="F90" s="8" t="s">
        <v>107</v>
      </c>
      <c r="G90" s="7">
        <v>120</v>
      </c>
      <c r="H90" s="7">
        <f t="shared" si="5"/>
        <v>3</v>
      </c>
      <c r="I90" s="7" t="s">
        <v>17</v>
      </c>
      <c r="J90" s="7" t="str">
        <f t="shared" si="2"/>
        <v>X</v>
      </c>
      <c r="K90" s="8" t="s">
        <v>211</v>
      </c>
      <c r="L90" s="7"/>
      <c r="M90" s="7"/>
    </row>
    <row r="91" spans="1:13" s="44" customFormat="1" x14ac:dyDescent="0.2">
      <c r="A91" s="7" t="s">
        <v>14</v>
      </c>
      <c r="B91" s="44" t="s">
        <v>86</v>
      </c>
      <c r="C91" s="7">
        <v>2</v>
      </c>
      <c r="D91" s="7" t="s">
        <v>89</v>
      </c>
      <c r="E91" s="7" t="s">
        <v>22</v>
      </c>
      <c r="F91" s="8" t="s">
        <v>107</v>
      </c>
      <c r="G91" s="7">
        <v>120</v>
      </c>
      <c r="H91" s="7">
        <f t="shared" si="5"/>
        <v>3</v>
      </c>
      <c r="I91" s="7" t="s">
        <v>17</v>
      </c>
      <c r="J91" s="7" t="str">
        <f t="shared" si="2"/>
        <v>X</v>
      </c>
      <c r="K91" s="8" t="s">
        <v>211</v>
      </c>
      <c r="L91" s="7"/>
      <c r="M91" s="7"/>
    </row>
    <row r="92" spans="1:13" s="44" customFormat="1" x14ac:dyDescent="0.2">
      <c r="A92" s="7" t="s">
        <v>14</v>
      </c>
      <c r="B92" s="44" t="s">
        <v>86</v>
      </c>
      <c r="C92" s="7">
        <v>2</v>
      </c>
      <c r="D92" s="7" t="s">
        <v>89</v>
      </c>
      <c r="E92" s="7" t="s">
        <v>8</v>
      </c>
      <c r="F92" s="8" t="s">
        <v>108</v>
      </c>
      <c r="G92" s="7">
        <v>120</v>
      </c>
      <c r="H92" s="7">
        <f t="shared" si="5"/>
        <v>3</v>
      </c>
      <c r="I92" s="7" t="s">
        <v>12</v>
      </c>
      <c r="J92" s="7" t="str">
        <f t="shared" si="2"/>
        <v>X</v>
      </c>
      <c r="K92" s="8" t="s">
        <v>211</v>
      </c>
      <c r="L92" s="7"/>
      <c r="M92" s="7"/>
    </row>
    <row r="93" spans="1:13" s="44" customFormat="1" x14ac:dyDescent="0.2">
      <c r="A93" s="7" t="s">
        <v>14</v>
      </c>
      <c r="B93" s="44" t="s">
        <v>86</v>
      </c>
      <c r="C93" s="7">
        <v>2</v>
      </c>
      <c r="D93" s="7" t="s">
        <v>89</v>
      </c>
      <c r="E93" s="7" t="s">
        <v>22</v>
      </c>
      <c r="F93" s="8" t="s">
        <v>108</v>
      </c>
      <c r="G93" s="7">
        <v>120</v>
      </c>
      <c r="H93" s="7">
        <f t="shared" si="5"/>
        <v>3</v>
      </c>
      <c r="I93" s="7" t="s">
        <v>12</v>
      </c>
      <c r="J93" s="7" t="str">
        <f t="shared" si="2"/>
        <v>X</v>
      </c>
      <c r="K93" s="8" t="s">
        <v>211</v>
      </c>
      <c r="L93" s="7"/>
      <c r="M93" s="7"/>
    </row>
    <row r="94" spans="1:13" s="44" customFormat="1" x14ac:dyDescent="0.2">
      <c r="A94" s="7" t="s">
        <v>14</v>
      </c>
      <c r="B94" s="44" t="s">
        <v>86</v>
      </c>
      <c r="C94" s="7">
        <v>2</v>
      </c>
      <c r="D94" s="7" t="s">
        <v>89</v>
      </c>
      <c r="E94" s="7" t="s">
        <v>8</v>
      </c>
      <c r="F94" s="8" t="s">
        <v>110</v>
      </c>
      <c r="G94" s="7">
        <v>160</v>
      </c>
      <c r="H94" s="7">
        <f t="shared" si="5"/>
        <v>4</v>
      </c>
      <c r="I94" s="7" t="s">
        <v>21</v>
      </c>
      <c r="J94" s="7" t="str">
        <f t="shared" si="2"/>
        <v>X</v>
      </c>
      <c r="K94" s="8" t="s">
        <v>211</v>
      </c>
      <c r="L94" s="7"/>
      <c r="M94" s="7"/>
    </row>
    <row r="95" spans="1:13" s="44" customFormat="1" x14ac:dyDescent="0.2">
      <c r="A95" s="7" t="s">
        <v>14</v>
      </c>
      <c r="B95" s="44" t="s">
        <v>86</v>
      </c>
      <c r="C95" s="7">
        <v>2</v>
      </c>
      <c r="D95" s="7" t="s">
        <v>89</v>
      </c>
      <c r="E95" s="7" t="s">
        <v>22</v>
      </c>
      <c r="F95" s="8" t="s">
        <v>110</v>
      </c>
      <c r="G95" s="7">
        <v>160</v>
      </c>
      <c r="H95" s="7">
        <f t="shared" si="5"/>
        <v>4</v>
      </c>
      <c r="I95" s="7" t="s">
        <v>21</v>
      </c>
      <c r="J95" s="7" t="str">
        <f t="shared" si="2"/>
        <v>X</v>
      </c>
      <c r="K95" s="8" t="s">
        <v>211</v>
      </c>
      <c r="L95" s="7"/>
      <c r="M95" s="7"/>
    </row>
    <row r="96" spans="1:13" s="44" customFormat="1" x14ac:dyDescent="0.2">
      <c r="A96" s="7" t="s">
        <v>14</v>
      </c>
      <c r="B96" s="44" t="s">
        <v>86</v>
      </c>
      <c r="C96" s="7">
        <v>3</v>
      </c>
      <c r="D96" s="7" t="s">
        <v>89</v>
      </c>
      <c r="E96" s="7" t="s">
        <v>8</v>
      </c>
      <c r="F96" s="8" t="s">
        <v>111</v>
      </c>
      <c r="G96" s="7">
        <v>120</v>
      </c>
      <c r="H96" s="7">
        <f t="shared" si="5"/>
        <v>3</v>
      </c>
      <c r="I96" s="7" t="s">
        <v>112</v>
      </c>
      <c r="J96" s="7" t="str">
        <f t="shared" si="2"/>
        <v>X</v>
      </c>
      <c r="K96" s="8" t="s">
        <v>211</v>
      </c>
      <c r="L96" s="7"/>
      <c r="M96" s="7"/>
    </row>
    <row r="97" spans="1:13" s="44" customFormat="1" x14ac:dyDescent="0.2">
      <c r="A97" s="7" t="s">
        <v>14</v>
      </c>
      <c r="B97" s="44" t="s">
        <v>86</v>
      </c>
      <c r="C97" s="7">
        <v>3</v>
      </c>
      <c r="D97" s="7" t="s">
        <v>89</v>
      </c>
      <c r="E97" s="7" t="s">
        <v>22</v>
      </c>
      <c r="F97" s="8" t="s">
        <v>111</v>
      </c>
      <c r="G97" s="7">
        <v>120</v>
      </c>
      <c r="H97" s="7">
        <f t="shared" si="5"/>
        <v>3</v>
      </c>
      <c r="I97" s="7" t="s">
        <v>112</v>
      </c>
      <c r="J97" s="7" t="str">
        <f t="shared" si="2"/>
        <v>X</v>
      </c>
      <c r="K97" s="8" t="s">
        <v>211</v>
      </c>
      <c r="L97" s="7"/>
      <c r="M97" s="7"/>
    </row>
    <row r="98" spans="1:13" s="44" customFormat="1" x14ac:dyDescent="0.2">
      <c r="A98" s="7" t="s">
        <v>14</v>
      </c>
      <c r="B98" s="44" t="s">
        <v>86</v>
      </c>
      <c r="C98" s="7">
        <v>3</v>
      </c>
      <c r="D98" s="7" t="s">
        <v>89</v>
      </c>
      <c r="E98" s="7" t="s">
        <v>8</v>
      </c>
      <c r="F98" s="8" t="s">
        <v>47</v>
      </c>
      <c r="G98" s="7">
        <v>120</v>
      </c>
      <c r="H98" s="7">
        <f t="shared" si="5"/>
        <v>3</v>
      </c>
      <c r="I98" s="7" t="s">
        <v>14</v>
      </c>
      <c r="J98" s="7" t="str">
        <f t="shared" si="2"/>
        <v>X</v>
      </c>
      <c r="K98" s="8" t="s">
        <v>211</v>
      </c>
      <c r="L98" s="7"/>
      <c r="M98" s="7"/>
    </row>
    <row r="99" spans="1:13" s="44" customFormat="1" x14ac:dyDescent="0.2">
      <c r="A99" s="7" t="s">
        <v>14</v>
      </c>
      <c r="B99" s="44" t="s">
        <v>86</v>
      </c>
      <c r="C99" s="7">
        <v>3</v>
      </c>
      <c r="D99" s="7" t="s">
        <v>89</v>
      </c>
      <c r="E99" s="7" t="s">
        <v>22</v>
      </c>
      <c r="F99" s="8" t="s">
        <v>47</v>
      </c>
      <c r="G99" s="7">
        <v>120</v>
      </c>
      <c r="H99" s="7">
        <f t="shared" si="5"/>
        <v>3</v>
      </c>
      <c r="I99" s="7" t="s">
        <v>14</v>
      </c>
      <c r="J99" s="7" t="str">
        <f t="shared" si="2"/>
        <v>X</v>
      </c>
      <c r="K99" s="8" t="s">
        <v>211</v>
      </c>
      <c r="L99" s="7"/>
      <c r="M99" s="7"/>
    </row>
    <row r="100" spans="1:13" s="44" customFormat="1" hidden="1" x14ac:dyDescent="0.2">
      <c r="A100" s="7" t="s">
        <v>14</v>
      </c>
      <c r="B100" s="44" t="s">
        <v>86</v>
      </c>
      <c r="C100" s="7">
        <v>3</v>
      </c>
      <c r="D100" s="7" t="s">
        <v>89</v>
      </c>
      <c r="E100" s="7" t="s">
        <v>8</v>
      </c>
      <c r="F100" s="8" t="s">
        <v>113</v>
      </c>
      <c r="G100" s="7">
        <v>80</v>
      </c>
      <c r="H100" s="7">
        <f t="shared" si="5"/>
        <v>2</v>
      </c>
      <c r="I100" s="7" t="s">
        <v>14</v>
      </c>
      <c r="J100" s="7" t="str">
        <f t="shared" ref="J100:J127" si="6">IF(K100="sala","X","")</f>
        <v/>
      </c>
      <c r="K100" s="8" t="s">
        <v>55</v>
      </c>
      <c r="L100" s="7"/>
      <c r="M100" s="7"/>
    </row>
    <row r="101" spans="1:13" s="44" customFormat="1" hidden="1" x14ac:dyDescent="0.2">
      <c r="A101" s="7" t="s">
        <v>14</v>
      </c>
      <c r="B101" s="44" t="s">
        <v>86</v>
      </c>
      <c r="C101" s="7">
        <v>3</v>
      </c>
      <c r="D101" s="7" t="s">
        <v>89</v>
      </c>
      <c r="E101" s="7" t="s">
        <v>22</v>
      </c>
      <c r="F101" s="8" t="s">
        <v>113</v>
      </c>
      <c r="G101" s="7">
        <v>80</v>
      </c>
      <c r="H101" s="7">
        <f t="shared" si="5"/>
        <v>2</v>
      </c>
      <c r="I101" s="7" t="s">
        <v>14</v>
      </c>
      <c r="J101" s="7" t="str">
        <f t="shared" si="6"/>
        <v/>
      </c>
      <c r="K101" s="8" t="s">
        <v>55</v>
      </c>
      <c r="L101" s="7"/>
      <c r="M101" s="7"/>
    </row>
    <row r="102" spans="1:13" s="44" customFormat="1" hidden="1" x14ac:dyDescent="0.2">
      <c r="A102" s="7" t="s">
        <v>14</v>
      </c>
      <c r="B102" s="44" t="s">
        <v>86</v>
      </c>
      <c r="C102" s="7">
        <v>3</v>
      </c>
      <c r="D102" s="7" t="s">
        <v>89</v>
      </c>
      <c r="E102" s="7" t="s">
        <v>8</v>
      </c>
      <c r="F102" s="8" t="s">
        <v>118</v>
      </c>
      <c r="G102" s="7">
        <v>80</v>
      </c>
      <c r="H102" s="7">
        <f t="shared" si="5"/>
        <v>2</v>
      </c>
      <c r="I102" s="7" t="s">
        <v>14</v>
      </c>
      <c r="J102" s="7" t="str">
        <f t="shared" si="6"/>
        <v/>
      </c>
      <c r="K102" s="8" t="s">
        <v>163</v>
      </c>
      <c r="L102" s="7" t="s">
        <v>158</v>
      </c>
      <c r="M102" s="7"/>
    </row>
    <row r="103" spans="1:13" s="44" customFormat="1" hidden="1" x14ac:dyDescent="0.2">
      <c r="A103" s="7" t="s">
        <v>14</v>
      </c>
      <c r="B103" s="44" t="s">
        <v>86</v>
      </c>
      <c r="C103" s="7">
        <v>3</v>
      </c>
      <c r="D103" s="7" t="s">
        <v>89</v>
      </c>
      <c r="E103" s="7" t="s">
        <v>22</v>
      </c>
      <c r="F103" s="8" t="s">
        <v>118</v>
      </c>
      <c r="G103" s="7">
        <v>80</v>
      </c>
      <c r="H103" s="7">
        <f t="shared" si="5"/>
        <v>2</v>
      </c>
      <c r="I103" s="7" t="s">
        <v>14</v>
      </c>
      <c r="J103" s="7" t="str">
        <f t="shared" si="6"/>
        <v/>
      </c>
      <c r="K103" s="8" t="s">
        <v>163</v>
      </c>
      <c r="L103" s="7" t="s">
        <v>158</v>
      </c>
      <c r="M103" s="7"/>
    </row>
    <row r="104" spans="1:13" s="44" customFormat="1" hidden="1" x14ac:dyDescent="0.2">
      <c r="A104" s="7" t="s">
        <v>14</v>
      </c>
      <c r="B104" s="44" t="s">
        <v>86</v>
      </c>
      <c r="C104" s="7">
        <v>3</v>
      </c>
      <c r="D104" s="7" t="s">
        <v>89</v>
      </c>
      <c r="E104" s="7" t="s">
        <v>8</v>
      </c>
      <c r="F104" s="8" t="s">
        <v>119</v>
      </c>
      <c r="G104" s="7">
        <v>120</v>
      </c>
      <c r="H104" s="7">
        <f t="shared" si="5"/>
        <v>3</v>
      </c>
      <c r="I104" s="7" t="s">
        <v>14</v>
      </c>
      <c r="J104" s="7" t="str">
        <f t="shared" si="6"/>
        <v/>
      </c>
      <c r="K104" s="8" t="s">
        <v>166</v>
      </c>
      <c r="L104" s="7" t="s">
        <v>158</v>
      </c>
      <c r="M104" s="7"/>
    </row>
    <row r="105" spans="1:13" s="44" customFormat="1" hidden="1" x14ac:dyDescent="0.2">
      <c r="A105" s="7" t="s">
        <v>14</v>
      </c>
      <c r="B105" s="44" t="s">
        <v>86</v>
      </c>
      <c r="C105" s="7">
        <v>3</v>
      </c>
      <c r="D105" s="7" t="s">
        <v>89</v>
      </c>
      <c r="E105" s="7" t="s">
        <v>22</v>
      </c>
      <c r="F105" s="8" t="s">
        <v>119</v>
      </c>
      <c r="G105" s="7">
        <v>120</v>
      </c>
      <c r="H105" s="7">
        <f t="shared" si="5"/>
        <v>3</v>
      </c>
      <c r="I105" s="7" t="s">
        <v>14</v>
      </c>
      <c r="J105" s="7" t="str">
        <f t="shared" si="6"/>
        <v/>
      </c>
      <c r="K105" s="8" t="s">
        <v>166</v>
      </c>
      <c r="L105" s="7" t="s">
        <v>158</v>
      </c>
      <c r="M105" s="7"/>
    </row>
    <row r="106" spans="1:13" s="44" customFormat="1" x14ac:dyDescent="0.2">
      <c r="A106" s="7" t="s">
        <v>14</v>
      </c>
      <c r="B106" s="44" t="s">
        <v>86</v>
      </c>
      <c r="C106" s="7">
        <v>3</v>
      </c>
      <c r="D106" s="7" t="s">
        <v>54</v>
      </c>
      <c r="E106" s="7" t="s">
        <v>8</v>
      </c>
      <c r="F106" s="8" t="s">
        <v>122</v>
      </c>
      <c r="G106" s="7">
        <v>40</v>
      </c>
      <c r="H106" s="7">
        <v>2</v>
      </c>
      <c r="I106" s="7" t="s">
        <v>14</v>
      </c>
      <c r="J106" s="7" t="str">
        <f t="shared" si="6"/>
        <v>X</v>
      </c>
      <c r="K106" s="8" t="s">
        <v>211</v>
      </c>
      <c r="L106" s="7"/>
      <c r="M106" s="7"/>
    </row>
    <row r="107" spans="1:13" s="44" customFormat="1" x14ac:dyDescent="0.2">
      <c r="A107" s="7" t="s">
        <v>14</v>
      </c>
      <c r="B107" s="44" t="s">
        <v>86</v>
      </c>
      <c r="C107" s="7">
        <v>3</v>
      </c>
      <c r="D107" s="7" t="s">
        <v>54</v>
      </c>
      <c r="E107" s="7" t="s">
        <v>22</v>
      </c>
      <c r="F107" s="8" t="s">
        <v>122</v>
      </c>
      <c r="G107" s="7">
        <v>40</v>
      </c>
      <c r="H107" s="7">
        <v>2</v>
      </c>
      <c r="I107" s="7" t="s">
        <v>14</v>
      </c>
      <c r="J107" s="7" t="str">
        <f t="shared" si="6"/>
        <v>X</v>
      </c>
      <c r="K107" s="8" t="s">
        <v>211</v>
      </c>
      <c r="L107" s="7"/>
      <c r="M107" s="7"/>
    </row>
    <row r="108" spans="1:13" s="44" customFormat="1" x14ac:dyDescent="0.2">
      <c r="A108" s="7" t="s">
        <v>14</v>
      </c>
      <c r="B108" s="44" t="s">
        <v>86</v>
      </c>
      <c r="C108" s="7">
        <v>3</v>
      </c>
      <c r="D108" s="7" t="s">
        <v>54</v>
      </c>
      <c r="E108" s="7" t="s">
        <v>8</v>
      </c>
      <c r="F108" s="8" t="s">
        <v>123</v>
      </c>
      <c r="G108" s="7">
        <v>20</v>
      </c>
      <c r="H108" s="7">
        <f>G108/10/2</f>
        <v>1</v>
      </c>
      <c r="I108" s="7" t="s">
        <v>14</v>
      </c>
      <c r="J108" s="7" t="str">
        <f t="shared" si="6"/>
        <v>X</v>
      </c>
      <c r="K108" s="8" t="s">
        <v>211</v>
      </c>
      <c r="L108" s="7"/>
      <c r="M108" s="7"/>
    </row>
    <row r="109" spans="1:13" s="44" customFormat="1" x14ac:dyDescent="0.2">
      <c r="A109" s="7" t="s">
        <v>14</v>
      </c>
      <c r="B109" s="44" t="s">
        <v>86</v>
      </c>
      <c r="C109" s="7">
        <v>3</v>
      </c>
      <c r="D109" s="7" t="s">
        <v>54</v>
      </c>
      <c r="E109" s="7" t="s">
        <v>22</v>
      </c>
      <c r="F109" s="8" t="s">
        <v>123</v>
      </c>
      <c r="G109" s="7">
        <v>20</v>
      </c>
      <c r="H109" s="7">
        <f>G109/10/2</f>
        <v>1</v>
      </c>
      <c r="I109" s="7" t="s">
        <v>14</v>
      </c>
      <c r="J109" s="7" t="str">
        <f t="shared" si="6"/>
        <v>X</v>
      </c>
      <c r="K109" s="8" t="s">
        <v>211</v>
      </c>
      <c r="L109" s="7"/>
      <c r="M109" s="7"/>
    </row>
    <row r="110" spans="1:13" s="44" customFormat="1" hidden="1" x14ac:dyDescent="0.2">
      <c r="A110" s="7" t="s">
        <v>14</v>
      </c>
      <c r="B110" s="44" t="s">
        <v>86</v>
      </c>
      <c r="C110" s="7">
        <v>3</v>
      </c>
      <c r="D110" s="7" t="s">
        <v>89</v>
      </c>
      <c r="E110" s="7" t="s">
        <v>8</v>
      </c>
      <c r="F110" s="8" t="s">
        <v>39</v>
      </c>
      <c r="G110" s="7">
        <v>160</v>
      </c>
      <c r="H110" s="7">
        <f t="shared" ref="H110:H119" si="7">G110/10/4</f>
        <v>4</v>
      </c>
      <c r="I110" s="7" t="s">
        <v>14</v>
      </c>
      <c r="J110" s="7" t="str">
        <f t="shared" si="6"/>
        <v/>
      </c>
      <c r="K110" s="8" t="s">
        <v>57</v>
      </c>
      <c r="L110" s="7"/>
      <c r="M110" s="7"/>
    </row>
    <row r="111" spans="1:13" s="44" customFormat="1" hidden="1" x14ac:dyDescent="0.2">
      <c r="A111" s="7" t="s">
        <v>14</v>
      </c>
      <c r="B111" s="44" t="s">
        <v>86</v>
      </c>
      <c r="C111" s="7">
        <v>3</v>
      </c>
      <c r="D111" s="7" t="s">
        <v>89</v>
      </c>
      <c r="E111" s="7" t="s">
        <v>22</v>
      </c>
      <c r="F111" s="8" t="s">
        <v>39</v>
      </c>
      <c r="G111" s="7">
        <v>160</v>
      </c>
      <c r="H111" s="7">
        <f t="shared" si="7"/>
        <v>4</v>
      </c>
      <c r="I111" s="7" t="s">
        <v>14</v>
      </c>
      <c r="J111" s="7" t="str">
        <f t="shared" si="6"/>
        <v/>
      </c>
      <c r="K111" s="8" t="s">
        <v>57</v>
      </c>
      <c r="L111" s="7"/>
      <c r="M111" s="7"/>
    </row>
    <row r="112" spans="1:13" s="44" customFormat="1" x14ac:dyDescent="0.2">
      <c r="A112" s="7" t="s">
        <v>14</v>
      </c>
      <c r="B112" s="44" t="s">
        <v>86</v>
      </c>
      <c r="C112" s="7">
        <v>3</v>
      </c>
      <c r="D112" s="7" t="s">
        <v>89</v>
      </c>
      <c r="E112" s="7" t="s">
        <v>8</v>
      </c>
      <c r="F112" s="8" t="s">
        <v>114</v>
      </c>
      <c r="G112" s="7">
        <v>80</v>
      </c>
      <c r="H112" s="7">
        <f t="shared" si="7"/>
        <v>2</v>
      </c>
      <c r="I112" s="7" t="s">
        <v>115</v>
      </c>
      <c r="J112" s="7" t="str">
        <f t="shared" si="6"/>
        <v>X</v>
      </c>
      <c r="K112" s="8" t="s">
        <v>211</v>
      </c>
      <c r="L112" s="7"/>
      <c r="M112" s="7"/>
    </row>
    <row r="113" spans="1:13" s="44" customFormat="1" x14ac:dyDescent="0.2">
      <c r="A113" s="7" t="s">
        <v>14</v>
      </c>
      <c r="B113" s="44" t="s">
        <v>86</v>
      </c>
      <c r="C113" s="7">
        <v>3</v>
      </c>
      <c r="D113" s="7" t="s">
        <v>89</v>
      </c>
      <c r="E113" s="7" t="s">
        <v>22</v>
      </c>
      <c r="F113" s="8" t="s">
        <v>114</v>
      </c>
      <c r="G113" s="7">
        <v>80</v>
      </c>
      <c r="H113" s="7">
        <f t="shared" si="7"/>
        <v>2</v>
      </c>
      <c r="I113" s="7" t="s">
        <v>115</v>
      </c>
      <c r="J113" s="7" t="str">
        <f t="shared" si="6"/>
        <v>X</v>
      </c>
      <c r="K113" s="8" t="s">
        <v>211</v>
      </c>
      <c r="L113" s="7"/>
      <c r="M113" s="7"/>
    </row>
    <row r="114" spans="1:13" s="44" customFormat="1" x14ac:dyDescent="0.2">
      <c r="A114" s="7" t="s">
        <v>14</v>
      </c>
      <c r="B114" s="44" t="s">
        <v>86</v>
      </c>
      <c r="C114" s="7">
        <v>3</v>
      </c>
      <c r="D114" s="7" t="s">
        <v>89</v>
      </c>
      <c r="E114" s="7" t="s">
        <v>8</v>
      </c>
      <c r="F114" s="8" t="s">
        <v>116</v>
      </c>
      <c r="G114" s="7">
        <v>120</v>
      </c>
      <c r="H114" s="7">
        <f t="shared" si="7"/>
        <v>3</v>
      </c>
      <c r="I114" s="7" t="s">
        <v>117</v>
      </c>
      <c r="J114" s="7" t="str">
        <f t="shared" si="6"/>
        <v>X</v>
      </c>
      <c r="K114" s="8" t="s">
        <v>211</v>
      </c>
      <c r="L114" s="7"/>
      <c r="M114" s="7"/>
    </row>
    <row r="115" spans="1:13" s="44" customFormat="1" x14ac:dyDescent="0.2">
      <c r="A115" s="7" t="s">
        <v>14</v>
      </c>
      <c r="B115" s="44" t="s">
        <v>86</v>
      </c>
      <c r="C115" s="7">
        <v>3</v>
      </c>
      <c r="D115" s="7" t="s">
        <v>89</v>
      </c>
      <c r="E115" s="7" t="s">
        <v>22</v>
      </c>
      <c r="F115" s="8" t="s">
        <v>116</v>
      </c>
      <c r="G115" s="7">
        <v>120</v>
      </c>
      <c r="H115" s="7">
        <f t="shared" si="7"/>
        <v>3</v>
      </c>
      <c r="I115" s="7" t="s">
        <v>117</v>
      </c>
      <c r="J115" s="7" t="str">
        <f t="shared" si="6"/>
        <v>X</v>
      </c>
      <c r="K115" s="8" t="s">
        <v>211</v>
      </c>
      <c r="L115" s="7"/>
      <c r="M115" s="7"/>
    </row>
    <row r="116" spans="1:13" s="44" customFormat="1" x14ac:dyDescent="0.2">
      <c r="A116" s="7" t="s">
        <v>14</v>
      </c>
      <c r="B116" s="44" t="s">
        <v>86</v>
      </c>
      <c r="C116" s="7">
        <v>3</v>
      </c>
      <c r="D116" s="7" t="s">
        <v>89</v>
      </c>
      <c r="E116" s="7" t="s">
        <v>8</v>
      </c>
      <c r="F116" s="8" t="s">
        <v>120</v>
      </c>
      <c r="G116" s="7">
        <v>120</v>
      </c>
      <c r="H116" s="7">
        <f t="shared" si="7"/>
        <v>3</v>
      </c>
      <c r="I116" s="7" t="s">
        <v>17</v>
      </c>
      <c r="J116" s="7" t="str">
        <f t="shared" si="6"/>
        <v>X</v>
      </c>
      <c r="K116" s="8" t="s">
        <v>211</v>
      </c>
      <c r="L116" s="7"/>
      <c r="M116" s="7"/>
    </row>
    <row r="117" spans="1:13" s="44" customFormat="1" x14ac:dyDescent="0.2">
      <c r="A117" s="7" t="s">
        <v>14</v>
      </c>
      <c r="B117" s="44" t="s">
        <v>86</v>
      </c>
      <c r="C117" s="7">
        <v>3</v>
      </c>
      <c r="D117" s="7" t="s">
        <v>89</v>
      </c>
      <c r="E117" s="7" t="s">
        <v>22</v>
      </c>
      <c r="F117" s="8" t="s">
        <v>120</v>
      </c>
      <c r="G117" s="7">
        <v>120</v>
      </c>
      <c r="H117" s="7">
        <f t="shared" si="7"/>
        <v>3</v>
      </c>
      <c r="I117" s="7" t="s">
        <v>17</v>
      </c>
      <c r="J117" s="7" t="str">
        <f t="shared" si="6"/>
        <v>X</v>
      </c>
      <c r="K117" s="8" t="s">
        <v>211</v>
      </c>
      <c r="L117" s="7"/>
      <c r="M117" s="7"/>
    </row>
    <row r="118" spans="1:13" s="44" customFormat="1" x14ac:dyDescent="0.2">
      <c r="A118" s="7" t="s">
        <v>14</v>
      </c>
      <c r="B118" s="44" t="s">
        <v>86</v>
      </c>
      <c r="C118" s="7">
        <v>3</v>
      </c>
      <c r="D118" s="7" t="s">
        <v>89</v>
      </c>
      <c r="E118" s="7" t="s">
        <v>8</v>
      </c>
      <c r="F118" s="8" t="s">
        <v>121</v>
      </c>
      <c r="G118" s="7">
        <v>120</v>
      </c>
      <c r="H118" s="7">
        <f t="shared" si="7"/>
        <v>3</v>
      </c>
      <c r="I118" s="7" t="s">
        <v>12</v>
      </c>
      <c r="J118" s="7" t="str">
        <f t="shared" si="6"/>
        <v>X</v>
      </c>
      <c r="K118" s="8" t="s">
        <v>211</v>
      </c>
      <c r="L118" s="7"/>
      <c r="M118" s="7"/>
    </row>
    <row r="119" spans="1:13" s="44" customFormat="1" x14ac:dyDescent="0.2">
      <c r="A119" s="7" t="s">
        <v>14</v>
      </c>
      <c r="B119" s="44" t="s">
        <v>86</v>
      </c>
      <c r="C119" s="7">
        <v>3</v>
      </c>
      <c r="D119" s="7" t="s">
        <v>89</v>
      </c>
      <c r="E119" s="7" t="s">
        <v>22</v>
      </c>
      <c r="F119" s="8" t="s">
        <v>121</v>
      </c>
      <c r="G119" s="7">
        <v>120</v>
      </c>
      <c r="H119" s="7">
        <f t="shared" si="7"/>
        <v>3</v>
      </c>
      <c r="I119" s="7" t="s">
        <v>12</v>
      </c>
      <c r="J119" s="7" t="str">
        <f t="shared" si="6"/>
        <v>X</v>
      </c>
      <c r="K119" s="8" t="s">
        <v>211</v>
      </c>
      <c r="L119" s="7"/>
      <c r="M119" s="7"/>
    </row>
    <row r="120" spans="1:13" s="44" customFormat="1" x14ac:dyDescent="0.2">
      <c r="A120" s="7" t="s">
        <v>14</v>
      </c>
      <c r="B120" s="44" t="s">
        <v>86</v>
      </c>
      <c r="C120" s="7">
        <v>3</v>
      </c>
      <c r="D120" s="7" t="s">
        <v>54</v>
      </c>
      <c r="E120" s="7" t="s">
        <v>8</v>
      </c>
      <c r="F120" s="8" t="s">
        <v>124</v>
      </c>
      <c r="G120" s="7">
        <v>40</v>
      </c>
      <c r="H120" s="7">
        <f>G120/10/2</f>
        <v>2</v>
      </c>
      <c r="I120" s="7" t="s">
        <v>100</v>
      </c>
      <c r="J120" s="7" t="str">
        <f t="shared" si="6"/>
        <v>X</v>
      </c>
      <c r="K120" s="8" t="s">
        <v>211</v>
      </c>
      <c r="L120" s="7"/>
      <c r="M120" s="7"/>
    </row>
    <row r="121" spans="1:13" s="44" customFormat="1" x14ac:dyDescent="0.2">
      <c r="A121" s="7" t="s">
        <v>14</v>
      </c>
      <c r="B121" s="44" t="s">
        <v>86</v>
      </c>
      <c r="C121" s="7">
        <v>3</v>
      </c>
      <c r="D121" s="7" t="s">
        <v>54</v>
      </c>
      <c r="E121" s="7" t="s">
        <v>22</v>
      </c>
      <c r="F121" s="8" t="s">
        <v>124</v>
      </c>
      <c r="G121" s="7">
        <v>40</v>
      </c>
      <c r="H121" s="7">
        <f>G121/10/2</f>
        <v>2</v>
      </c>
      <c r="I121" s="7" t="s">
        <v>100</v>
      </c>
      <c r="J121" s="7" t="str">
        <f t="shared" si="6"/>
        <v>X</v>
      </c>
      <c r="K121" s="8" t="s">
        <v>211</v>
      </c>
      <c r="L121" s="7"/>
      <c r="M121" s="7"/>
    </row>
    <row r="122" spans="1:13" s="44" customFormat="1" x14ac:dyDescent="0.2">
      <c r="A122" s="7" t="s">
        <v>14</v>
      </c>
      <c r="B122" s="44" t="s">
        <v>86</v>
      </c>
      <c r="C122" s="7">
        <v>4</v>
      </c>
      <c r="D122" s="7" t="s">
        <v>89</v>
      </c>
      <c r="E122" s="7" t="s">
        <v>8</v>
      </c>
      <c r="F122" s="8" t="s">
        <v>125</v>
      </c>
      <c r="G122" s="7">
        <v>160</v>
      </c>
      <c r="H122" s="7">
        <f t="shared" ref="H122:H129" si="8">G122/10/4</f>
        <v>4</v>
      </c>
      <c r="I122" s="7" t="s">
        <v>112</v>
      </c>
      <c r="J122" s="7" t="str">
        <f t="shared" si="6"/>
        <v>X</v>
      </c>
      <c r="K122" s="8" t="s">
        <v>211</v>
      </c>
      <c r="L122" s="7"/>
      <c r="M122" s="7"/>
    </row>
    <row r="123" spans="1:13" s="44" customFormat="1" x14ac:dyDescent="0.2">
      <c r="A123" s="7" t="s">
        <v>14</v>
      </c>
      <c r="B123" s="44" t="s">
        <v>86</v>
      </c>
      <c r="C123" s="7">
        <v>4</v>
      </c>
      <c r="D123" s="7" t="s">
        <v>89</v>
      </c>
      <c r="E123" s="7" t="s">
        <v>22</v>
      </c>
      <c r="F123" s="8" t="s">
        <v>125</v>
      </c>
      <c r="G123" s="7">
        <v>160</v>
      </c>
      <c r="H123" s="7">
        <f t="shared" si="8"/>
        <v>4</v>
      </c>
      <c r="I123" s="7" t="s">
        <v>112</v>
      </c>
      <c r="J123" s="7" t="str">
        <f t="shared" si="6"/>
        <v>X</v>
      </c>
      <c r="K123" s="8" t="s">
        <v>211</v>
      </c>
      <c r="L123" s="7"/>
      <c r="M123" s="7"/>
    </row>
    <row r="124" spans="1:13" s="44" customFormat="1" x14ac:dyDescent="0.2">
      <c r="A124" s="7" t="s">
        <v>14</v>
      </c>
      <c r="B124" s="44" t="s">
        <v>86</v>
      </c>
      <c r="C124" s="7">
        <v>4</v>
      </c>
      <c r="D124" s="7" t="s">
        <v>89</v>
      </c>
      <c r="E124" s="7" t="s">
        <v>8</v>
      </c>
      <c r="F124" s="8" t="s">
        <v>59</v>
      </c>
      <c r="G124" s="7">
        <v>120</v>
      </c>
      <c r="H124" s="7">
        <f t="shared" si="8"/>
        <v>3</v>
      </c>
      <c r="I124" s="7" t="s">
        <v>14</v>
      </c>
      <c r="J124" s="7" t="str">
        <f t="shared" si="6"/>
        <v>X</v>
      </c>
      <c r="K124" s="8" t="s">
        <v>211</v>
      </c>
      <c r="L124" s="7"/>
      <c r="M124" s="7"/>
    </row>
    <row r="125" spans="1:13" s="44" customFormat="1" x14ac:dyDescent="0.2">
      <c r="A125" s="7" t="s">
        <v>14</v>
      </c>
      <c r="B125" s="44" t="s">
        <v>86</v>
      </c>
      <c r="C125" s="7">
        <v>4</v>
      </c>
      <c r="D125" s="7" t="s">
        <v>89</v>
      </c>
      <c r="E125" s="7" t="s">
        <v>22</v>
      </c>
      <c r="F125" s="8" t="s">
        <v>59</v>
      </c>
      <c r="G125" s="7">
        <v>120</v>
      </c>
      <c r="H125" s="7">
        <f t="shared" si="8"/>
        <v>3</v>
      </c>
      <c r="I125" s="7" t="s">
        <v>14</v>
      </c>
      <c r="J125" s="7" t="str">
        <f t="shared" si="6"/>
        <v>X</v>
      </c>
      <c r="K125" s="8" t="s">
        <v>211</v>
      </c>
      <c r="L125" s="7"/>
      <c r="M125" s="7"/>
    </row>
    <row r="126" spans="1:13" s="44" customFormat="1" x14ac:dyDescent="0.2">
      <c r="A126" s="7" t="s">
        <v>14</v>
      </c>
      <c r="B126" s="44" t="s">
        <v>86</v>
      </c>
      <c r="C126" s="7">
        <v>4</v>
      </c>
      <c r="D126" s="7" t="s">
        <v>89</v>
      </c>
      <c r="E126" s="7" t="s">
        <v>8</v>
      </c>
      <c r="F126" s="8" t="s">
        <v>128</v>
      </c>
      <c r="G126" s="7">
        <v>120</v>
      </c>
      <c r="H126" s="7">
        <f t="shared" si="8"/>
        <v>3</v>
      </c>
      <c r="I126" s="7" t="s">
        <v>14</v>
      </c>
      <c r="J126" s="7" t="str">
        <f t="shared" si="6"/>
        <v>X</v>
      </c>
      <c r="K126" s="8" t="s">
        <v>211</v>
      </c>
      <c r="L126" s="7"/>
      <c r="M126" s="7"/>
    </row>
    <row r="127" spans="1:13" s="44" customFormat="1" x14ac:dyDescent="0.2">
      <c r="A127" s="7" t="s">
        <v>14</v>
      </c>
      <c r="B127" s="44" t="s">
        <v>86</v>
      </c>
      <c r="C127" s="7">
        <v>4</v>
      </c>
      <c r="D127" s="7" t="s">
        <v>89</v>
      </c>
      <c r="E127" s="7" t="s">
        <v>22</v>
      </c>
      <c r="F127" s="8" t="s">
        <v>128</v>
      </c>
      <c r="G127" s="7">
        <v>120</v>
      </c>
      <c r="H127" s="7">
        <f t="shared" si="8"/>
        <v>3</v>
      </c>
      <c r="I127" s="7" t="s">
        <v>14</v>
      </c>
      <c r="J127" s="7" t="str">
        <f t="shared" si="6"/>
        <v>X</v>
      </c>
      <c r="K127" s="8" t="s">
        <v>211</v>
      </c>
      <c r="L127" s="7"/>
      <c r="M127" s="7"/>
    </row>
    <row r="128" spans="1:13" s="44" customFormat="1" hidden="1" x14ac:dyDescent="0.2">
      <c r="A128" s="7" t="s">
        <v>14</v>
      </c>
      <c r="B128" s="44" t="s">
        <v>86</v>
      </c>
      <c r="C128" s="7">
        <v>4</v>
      </c>
      <c r="D128" s="7" t="s">
        <v>89</v>
      </c>
      <c r="E128" s="7" t="s">
        <v>8</v>
      </c>
      <c r="F128" s="8" t="s">
        <v>131</v>
      </c>
      <c r="G128" s="7">
        <v>80</v>
      </c>
      <c r="H128" s="7">
        <f t="shared" si="8"/>
        <v>2</v>
      </c>
      <c r="I128" s="7" t="s">
        <v>14</v>
      </c>
      <c r="J128" s="7" t="str">
        <f t="shared" ref="J128:J146" si="9">IF(K128="sala","X","")</f>
        <v/>
      </c>
      <c r="K128" s="8" t="s">
        <v>158</v>
      </c>
      <c r="L128" s="7"/>
      <c r="M128" s="7"/>
    </row>
    <row r="129" spans="1:13" s="44" customFormat="1" hidden="1" x14ac:dyDescent="0.2">
      <c r="A129" s="7" t="s">
        <v>14</v>
      </c>
      <c r="B129" s="44" t="s">
        <v>86</v>
      </c>
      <c r="C129" s="7">
        <v>4</v>
      </c>
      <c r="D129" s="7" t="s">
        <v>89</v>
      </c>
      <c r="E129" s="7" t="s">
        <v>22</v>
      </c>
      <c r="F129" s="8" t="s">
        <v>131</v>
      </c>
      <c r="G129" s="7">
        <v>80</v>
      </c>
      <c r="H129" s="7">
        <f t="shared" si="8"/>
        <v>2</v>
      </c>
      <c r="I129" s="7" t="s">
        <v>14</v>
      </c>
      <c r="J129" s="7" t="str">
        <f t="shared" si="9"/>
        <v/>
      </c>
      <c r="K129" s="8" t="s">
        <v>158</v>
      </c>
      <c r="L129" s="7"/>
      <c r="M129" s="7"/>
    </row>
    <row r="130" spans="1:13" s="44" customFormat="1" x14ac:dyDescent="0.2">
      <c r="A130" s="7" t="s">
        <v>14</v>
      </c>
      <c r="B130" s="44" t="s">
        <v>86</v>
      </c>
      <c r="C130" s="7">
        <v>4</v>
      </c>
      <c r="D130" s="7" t="s">
        <v>54</v>
      </c>
      <c r="E130" s="7" t="s">
        <v>8</v>
      </c>
      <c r="F130" s="8" t="s">
        <v>133</v>
      </c>
      <c r="G130" s="7">
        <v>40</v>
      </c>
      <c r="H130" s="7">
        <f>G130/10/2</f>
        <v>2</v>
      </c>
      <c r="I130" s="7" t="s">
        <v>14</v>
      </c>
      <c r="J130" s="7" t="str">
        <f t="shared" si="9"/>
        <v>X</v>
      </c>
      <c r="K130" s="8" t="s">
        <v>211</v>
      </c>
      <c r="L130" s="7"/>
      <c r="M130" s="7"/>
    </row>
    <row r="131" spans="1:13" s="44" customFormat="1" x14ac:dyDescent="0.2">
      <c r="A131" s="7" t="s">
        <v>14</v>
      </c>
      <c r="B131" s="44" t="s">
        <v>86</v>
      </c>
      <c r="C131" s="7">
        <v>4</v>
      </c>
      <c r="D131" s="7" t="s">
        <v>54</v>
      </c>
      <c r="E131" s="7" t="s">
        <v>22</v>
      </c>
      <c r="F131" s="8" t="s">
        <v>133</v>
      </c>
      <c r="G131" s="7">
        <v>40</v>
      </c>
      <c r="H131" s="7">
        <f>G131/10/2</f>
        <v>2</v>
      </c>
      <c r="I131" s="7" t="s">
        <v>14</v>
      </c>
      <c r="J131" s="7" t="str">
        <f t="shared" si="9"/>
        <v>X</v>
      </c>
      <c r="K131" s="8" t="s">
        <v>211</v>
      </c>
      <c r="L131" s="7"/>
      <c r="M131" s="7"/>
    </row>
    <row r="132" spans="1:13" s="44" customFormat="1" x14ac:dyDescent="0.2">
      <c r="A132" s="7" t="s">
        <v>14</v>
      </c>
      <c r="B132" s="44" t="s">
        <v>86</v>
      </c>
      <c r="C132" s="7">
        <v>4</v>
      </c>
      <c r="D132" s="7" t="s">
        <v>54</v>
      </c>
      <c r="E132" s="7" t="s">
        <v>8</v>
      </c>
      <c r="F132" s="8" t="s">
        <v>134</v>
      </c>
      <c r="G132" s="7">
        <v>80</v>
      </c>
      <c r="H132" s="7">
        <v>4</v>
      </c>
      <c r="I132" s="7" t="s">
        <v>14</v>
      </c>
      <c r="J132" s="7" t="str">
        <f t="shared" si="9"/>
        <v>X</v>
      </c>
      <c r="K132" s="8" t="s">
        <v>211</v>
      </c>
      <c r="L132" s="7"/>
      <c r="M132" s="7"/>
    </row>
    <row r="133" spans="1:13" s="46" customFormat="1" x14ac:dyDescent="0.2">
      <c r="A133" s="7" t="s">
        <v>14</v>
      </c>
      <c r="B133" s="44" t="s">
        <v>86</v>
      </c>
      <c r="C133" s="7">
        <v>4</v>
      </c>
      <c r="D133" s="7" t="s">
        <v>54</v>
      </c>
      <c r="E133" s="7" t="s">
        <v>22</v>
      </c>
      <c r="F133" s="8" t="s">
        <v>134</v>
      </c>
      <c r="G133" s="7">
        <v>80</v>
      </c>
      <c r="H133" s="7">
        <v>4</v>
      </c>
      <c r="I133" s="7" t="s">
        <v>14</v>
      </c>
      <c r="J133" s="7" t="str">
        <f t="shared" si="9"/>
        <v>X</v>
      </c>
      <c r="K133" s="8" t="s">
        <v>211</v>
      </c>
      <c r="L133" s="7"/>
      <c r="M133" s="7"/>
    </row>
    <row r="134" spans="1:13" s="44" customFormat="1" x14ac:dyDescent="0.2">
      <c r="A134" s="7" t="s">
        <v>14</v>
      </c>
      <c r="B134" s="44" t="s">
        <v>86</v>
      </c>
      <c r="C134" s="7">
        <v>4</v>
      </c>
      <c r="D134" s="7" t="s">
        <v>89</v>
      </c>
      <c r="E134" s="7" t="s">
        <v>8</v>
      </c>
      <c r="F134" s="8" t="s">
        <v>129</v>
      </c>
      <c r="G134" s="7">
        <v>160</v>
      </c>
      <c r="H134" s="7">
        <f t="shared" ref="H134:H141" si="10">G134/10/4</f>
        <v>4</v>
      </c>
      <c r="I134" s="7" t="s">
        <v>115</v>
      </c>
      <c r="J134" s="7" t="str">
        <f t="shared" si="9"/>
        <v>X</v>
      </c>
      <c r="K134" s="8" t="s">
        <v>211</v>
      </c>
      <c r="L134" s="7"/>
      <c r="M134" s="7"/>
    </row>
    <row r="135" spans="1:13" s="44" customFormat="1" x14ac:dyDescent="0.2">
      <c r="A135" s="7" t="s">
        <v>14</v>
      </c>
      <c r="B135" s="44" t="s">
        <v>86</v>
      </c>
      <c r="C135" s="7">
        <v>4</v>
      </c>
      <c r="D135" s="7" t="s">
        <v>89</v>
      </c>
      <c r="E135" s="7" t="s">
        <v>22</v>
      </c>
      <c r="F135" s="8" t="s">
        <v>129</v>
      </c>
      <c r="G135" s="7">
        <v>160</v>
      </c>
      <c r="H135" s="7">
        <f t="shared" si="10"/>
        <v>4</v>
      </c>
      <c r="I135" s="7" t="s">
        <v>115</v>
      </c>
      <c r="J135" s="7" t="str">
        <f t="shared" si="9"/>
        <v>X</v>
      </c>
      <c r="K135" s="8" t="s">
        <v>211</v>
      </c>
      <c r="L135" s="7"/>
      <c r="M135" s="7"/>
    </row>
    <row r="136" spans="1:13" s="44" customFormat="1" x14ac:dyDescent="0.2">
      <c r="A136" s="7" t="s">
        <v>14</v>
      </c>
      <c r="B136" s="44" t="s">
        <v>86</v>
      </c>
      <c r="C136" s="7">
        <v>4</v>
      </c>
      <c r="D136" s="7" t="s">
        <v>89</v>
      </c>
      <c r="E136" s="7" t="s">
        <v>8</v>
      </c>
      <c r="F136" s="8" t="s">
        <v>126</v>
      </c>
      <c r="G136" s="7">
        <v>120</v>
      </c>
      <c r="H136" s="7">
        <f t="shared" si="10"/>
        <v>3</v>
      </c>
      <c r="I136" s="7" t="s">
        <v>127</v>
      </c>
      <c r="J136" s="7" t="str">
        <f t="shared" si="9"/>
        <v>X</v>
      </c>
      <c r="K136" s="8" t="s">
        <v>211</v>
      </c>
      <c r="L136" s="7"/>
      <c r="M136" s="7"/>
    </row>
    <row r="137" spans="1:13" s="44" customFormat="1" x14ac:dyDescent="0.2">
      <c r="A137" s="7" t="s">
        <v>14</v>
      </c>
      <c r="B137" s="44" t="s">
        <v>86</v>
      </c>
      <c r="C137" s="7">
        <v>4</v>
      </c>
      <c r="D137" s="7" t="s">
        <v>89</v>
      </c>
      <c r="E137" s="7" t="s">
        <v>22</v>
      </c>
      <c r="F137" s="8" t="s">
        <v>126</v>
      </c>
      <c r="G137" s="7">
        <v>120</v>
      </c>
      <c r="H137" s="7">
        <f t="shared" si="10"/>
        <v>3</v>
      </c>
      <c r="I137" s="7" t="s">
        <v>127</v>
      </c>
      <c r="J137" s="7" t="str">
        <f t="shared" si="9"/>
        <v>X</v>
      </c>
      <c r="K137" s="8" t="s">
        <v>211</v>
      </c>
      <c r="L137" s="7"/>
      <c r="M137" s="7"/>
    </row>
    <row r="138" spans="1:13" s="44" customFormat="1" x14ac:dyDescent="0.2">
      <c r="A138" s="7" t="s">
        <v>14</v>
      </c>
      <c r="B138" s="44" t="s">
        <v>86</v>
      </c>
      <c r="C138" s="7">
        <v>4</v>
      </c>
      <c r="D138" s="7" t="s">
        <v>89</v>
      </c>
      <c r="E138" s="7" t="s">
        <v>8</v>
      </c>
      <c r="F138" s="8" t="s">
        <v>130</v>
      </c>
      <c r="G138" s="7">
        <v>120</v>
      </c>
      <c r="H138" s="7">
        <f t="shared" si="10"/>
        <v>3</v>
      </c>
      <c r="I138" s="7" t="s">
        <v>117</v>
      </c>
      <c r="J138" s="7" t="str">
        <f t="shared" si="9"/>
        <v>X</v>
      </c>
      <c r="K138" s="8" t="s">
        <v>211</v>
      </c>
      <c r="L138" s="7"/>
      <c r="M138" s="7"/>
    </row>
    <row r="139" spans="1:13" s="44" customFormat="1" x14ac:dyDescent="0.2">
      <c r="A139" s="7" t="s">
        <v>14</v>
      </c>
      <c r="B139" s="44" t="s">
        <v>86</v>
      </c>
      <c r="C139" s="7">
        <v>4</v>
      </c>
      <c r="D139" s="7" t="s">
        <v>89</v>
      </c>
      <c r="E139" s="7" t="s">
        <v>22</v>
      </c>
      <c r="F139" s="8" t="s">
        <v>130</v>
      </c>
      <c r="G139" s="7">
        <v>120</v>
      </c>
      <c r="H139" s="7">
        <f t="shared" si="10"/>
        <v>3</v>
      </c>
      <c r="I139" s="7" t="s">
        <v>117</v>
      </c>
      <c r="J139" s="7" t="str">
        <f t="shared" si="9"/>
        <v>X</v>
      </c>
      <c r="K139" s="8" t="s">
        <v>211</v>
      </c>
      <c r="L139" s="7"/>
      <c r="M139" s="7"/>
    </row>
    <row r="140" spans="1:13" s="44" customFormat="1" x14ac:dyDescent="0.2">
      <c r="A140" s="7" t="s">
        <v>14</v>
      </c>
      <c r="B140" s="44" t="s">
        <v>86</v>
      </c>
      <c r="C140" s="7">
        <v>4</v>
      </c>
      <c r="D140" s="7" t="s">
        <v>89</v>
      </c>
      <c r="E140" s="7" t="s">
        <v>8</v>
      </c>
      <c r="F140" s="8" t="s">
        <v>132</v>
      </c>
      <c r="G140" s="7">
        <v>80</v>
      </c>
      <c r="H140" s="7">
        <f t="shared" si="10"/>
        <v>2</v>
      </c>
      <c r="I140" s="7" t="s">
        <v>17</v>
      </c>
      <c r="J140" s="7" t="str">
        <f t="shared" si="9"/>
        <v>X</v>
      </c>
      <c r="K140" s="8" t="s">
        <v>211</v>
      </c>
      <c r="L140" s="7"/>
      <c r="M140" s="7"/>
    </row>
    <row r="141" spans="1:13" s="44" customFormat="1" x14ac:dyDescent="0.2">
      <c r="A141" s="7" t="s">
        <v>14</v>
      </c>
      <c r="B141" s="44" t="s">
        <v>86</v>
      </c>
      <c r="C141" s="7">
        <v>4</v>
      </c>
      <c r="D141" s="7" t="s">
        <v>89</v>
      </c>
      <c r="E141" s="7" t="s">
        <v>22</v>
      </c>
      <c r="F141" s="8" t="s">
        <v>132</v>
      </c>
      <c r="G141" s="7">
        <v>80</v>
      </c>
      <c r="H141" s="7">
        <f t="shared" si="10"/>
        <v>2</v>
      </c>
      <c r="I141" s="7" t="s">
        <v>17</v>
      </c>
      <c r="J141" s="7" t="str">
        <f t="shared" si="9"/>
        <v>X</v>
      </c>
      <c r="K141" s="8" t="s">
        <v>211</v>
      </c>
      <c r="L141" s="7"/>
      <c r="M141" s="7"/>
    </row>
    <row r="142" spans="1:13" s="44" customFormat="1" x14ac:dyDescent="0.2">
      <c r="A142" s="7" t="s">
        <v>14</v>
      </c>
      <c r="B142" s="44" t="s">
        <v>86</v>
      </c>
      <c r="C142" s="7">
        <v>4</v>
      </c>
      <c r="D142" s="7" t="s">
        <v>54</v>
      </c>
      <c r="E142" s="7" t="s">
        <v>8</v>
      </c>
      <c r="F142" s="8" t="s">
        <v>135</v>
      </c>
      <c r="G142" s="7">
        <v>13</v>
      </c>
      <c r="H142" s="7">
        <v>1</v>
      </c>
      <c r="I142" s="7" t="s">
        <v>100</v>
      </c>
      <c r="J142" s="7" t="str">
        <f t="shared" si="9"/>
        <v>X</v>
      </c>
      <c r="K142" s="8" t="s">
        <v>211</v>
      </c>
      <c r="L142" s="7"/>
      <c r="M142" s="7"/>
    </row>
    <row r="143" spans="1:13" s="44" customFormat="1" x14ac:dyDescent="0.2">
      <c r="A143" s="7" t="s">
        <v>14</v>
      </c>
      <c r="B143" s="44" t="s">
        <v>86</v>
      </c>
      <c r="C143" s="7">
        <v>4</v>
      </c>
      <c r="D143" s="7" t="s">
        <v>54</v>
      </c>
      <c r="E143" s="7" t="s">
        <v>22</v>
      </c>
      <c r="F143" s="8" t="s">
        <v>135</v>
      </c>
      <c r="G143" s="7">
        <v>13</v>
      </c>
      <c r="H143" s="7">
        <v>1</v>
      </c>
      <c r="I143" s="7" t="s">
        <v>100</v>
      </c>
      <c r="J143" s="7" t="str">
        <f t="shared" si="9"/>
        <v>X</v>
      </c>
      <c r="K143" s="8" t="s">
        <v>211</v>
      </c>
      <c r="L143" s="7"/>
      <c r="M143" s="7"/>
    </row>
    <row r="144" spans="1:13" s="44" customFormat="1" hidden="1" x14ac:dyDescent="0.2">
      <c r="A144" s="7" t="s">
        <v>14</v>
      </c>
      <c r="B144" s="44" t="s">
        <v>136</v>
      </c>
      <c r="C144" s="7">
        <v>1</v>
      </c>
      <c r="D144" s="7" t="s">
        <v>54</v>
      </c>
      <c r="E144" s="7" t="s">
        <v>82</v>
      </c>
      <c r="F144" s="44" t="s">
        <v>13</v>
      </c>
      <c r="G144" s="7">
        <v>80</v>
      </c>
      <c r="H144" s="7">
        <f t="shared" ref="H144:H175" si="11">G144/10/2</f>
        <v>4</v>
      </c>
      <c r="I144" s="7" t="s">
        <v>14</v>
      </c>
      <c r="J144" s="7" t="str">
        <f t="shared" si="9"/>
        <v/>
      </c>
      <c r="K144" s="44" t="s">
        <v>85</v>
      </c>
      <c r="L144" s="7"/>
      <c r="M144" s="7"/>
    </row>
    <row r="145" spans="1:13" s="44" customFormat="1" hidden="1" x14ac:dyDescent="0.2">
      <c r="A145" s="7" t="s">
        <v>14</v>
      </c>
      <c r="B145" s="44" t="s">
        <v>136</v>
      </c>
      <c r="C145" s="7">
        <v>1</v>
      </c>
      <c r="D145" s="7" t="s">
        <v>54</v>
      </c>
      <c r="E145" s="7" t="s">
        <v>22</v>
      </c>
      <c r="F145" s="44" t="s">
        <v>13</v>
      </c>
      <c r="G145" s="7">
        <v>80</v>
      </c>
      <c r="H145" s="7">
        <f t="shared" si="11"/>
        <v>4</v>
      </c>
      <c r="I145" s="7" t="s">
        <v>14</v>
      </c>
      <c r="J145" s="7" t="str">
        <f t="shared" si="9"/>
        <v/>
      </c>
      <c r="K145" s="44" t="s">
        <v>85</v>
      </c>
      <c r="L145" s="7"/>
      <c r="M145" s="7"/>
    </row>
    <row r="146" spans="1:13" s="44" customFormat="1" hidden="1" x14ac:dyDescent="0.2">
      <c r="A146" s="7" t="s">
        <v>14</v>
      </c>
      <c r="B146" s="44" t="s">
        <v>136</v>
      </c>
      <c r="C146" s="7">
        <v>1</v>
      </c>
      <c r="D146" s="7" t="s">
        <v>54</v>
      </c>
      <c r="E146" s="7" t="s">
        <v>82</v>
      </c>
      <c r="F146" s="44" t="s">
        <v>137</v>
      </c>
      <c r="G146" s="7">
        <v>40</v>
      </c>
      <c r="H146" s="7">
        <f t="shared" si="11"/>
        <v>2</v>
      </c>
      <c r="I146" s="7" t="s">
        <v>14</v>
      </c>
      <c r="J146" s="7" t="str">
        <f t="shared" si="9"/>
        <v/>
      </c>
      <c r="K146" s="44" t="s">
        <v>55</v>
      </c>
      <c r="L146" s="7"/>
      <c r="M146" s="7"/>
    </row>
    <row r="147" spans="1:13" s="44" customFormat="1" hidden="1" x14ac:dyDescent="0.2">
      <c r="A147" s="7" t="s">
        <v>14</v>
      </c>
      <c r="B147" s="44" t="s">
        <v>136</v>
      </c>
      <c r="C147" s="7">
        <v>1</v>
      </c>
      <c r="D147" s="7" t="s">
        <v>54</v>
      </c>
      <c r="E147" s="7" t="s">
        <v>22</v>
      </c>
      <c r="F147" s="44" t="s">
        <v>137</v>
      </c>
      <c r="G147" s="7">
        <v>40</v>
      </c>
      <c r="H147" s="7">
        <f t="shared" si="11"/>
        <v>2</v>
      </c>
      <c r="I147" s="7" t="s">
        <v>14</v>
      </c>
      <c r="J147" s="7" t="str">
        <f t="shared" ref="J147:J185" si="12">IF(K147="sala","X","")</f>
        <v/>
      </c>
      <c r="K147" s="44" t="s">
        <v>55</v>
      </c>
      <c r="L147" s="7"/>
      <c r="M147" s="7"/>
    </row>
    <row r="148" spans="1:13" s="44" customFormat="1" hidden="1" x14ac:dyDescent="0.2">
      <c r="A148" s="7" t="s">
        <v>14</v>
      </c>
      <c r="B148" s="44" t="s">
        <v>136</v>
      </c>
      <c r="C148" s="7">
        <v>1</v>
      </c>
      <c r="D148" s="7" t="s">
        <v>54</v>
      </c>
      <c r="E148" s="7" t="s">
        <v>82</v>
      </c>
      <c r="F148" s="44" t="s">
        <v>80</v>
      </c>
      <c r="G148" s="7">
        <v>120</v>
      </c>
      <c r="H148" s="7">
        <f t="shared" si="11"/>
        <v>6</v>
      </c>
      <c r="I148" s="7" t="s">
        <v>14</v>
      </c>
      <c r="J148" s="7" t="str">
        <f t="shared" si="12"/>
        <v/>
      </c>
      <c r="K148" s="44" t="s">
        <v>56</v>
      </c>
      <c r="L148" s="7"/>
      <c r="M148" s="7"/>
    </row>
    <row r="149" spans="1:13" s="44" customFormat="1" hidden="1" x14ac:dyDescent="0.2">
      <c r="A149" s="7" t="s">
        <v>14</v>
      </c>
      <c r="B149" s="44" t="s">
        <v>136</v>
      </c>
      <c r="C149" s="7">
        <v>1</v>
      </c>
      <c r="D149" s="7" t="s">
        <v>54</v>
      </c>
      <c r="E149" s="7" t="s">
        <v>22</v>
      </c>
      <c r="F149" s="44" t="s">
        <v>80</v>
      </c>
      <c r="G149" s="7">
        <v>120</v>
      </c>
      <c r="H149" s="7">
        <f t="shared" si="11"/>
        <v>6</v>
      </c>
      <c r="I149" s="7" t="s">
        <v>14</v>
      </c>
      <c r="J149" s="7" t="str">
        <f t="shared" si="12"/>
        <v/>
      </c>
      <c r="K149" s="44" t="s">
        <v>56</v>
      </c>
      <c r="L149" s="7"/>
      <c r="M149" s="7"/>
    </row>
    <row r="150" spans="1:13" s="44" customFormat="1" x14ac:dyDescent="0.2">
      <c r="A150" s="7" t="s">
        <v>14</v>
      </c>
      <c r="B150" s="44" t="s">
        <v>136</v>
      </c>
      <c r="C150" s="7">
        <v>1</v>
      </c>
      <c r="D150" s="7" t="s">
        <v>54</v>
      </c>
      <c r="E150" s="7" t="s">
        <v>82</v>
      </c>
      <c r="F150" s="8" t="s">
        <v>19</v>
      </c>
      <c r="G150" s="7">
        <v>40</v>
      </c>
      <c r="H150" s="7">
        <f t="shared" si="11"/>
        <v>2</v>
      </c>
      <c r="I150" s="7" t="s">
        <v>19</v>
      </c>
      <c r="J150" s="7" t="str">
        <f t="shared" si="12"/>
        <v>X</v>
      </c>
      <c r="K150" s="8" t="s">
        <v>211</v>
      </c>
      <c r="L150" s="7"/>
      <c r="M150" s="7"/>
    </row>
    <row r="151" spans="1:13" s="44" customFormat="1" x14ac:dyDescent="0.2">
      <c r="A151" s="7" t="s">
        <v>14</v>
      </c>
      <c r="B151" s="44" t="s">
        <v>136</v>
      </c>
      <c r="C151" s="7">
        <v>1</v>
      </c>
      <c r="D151" s="7" t="s">
        <v>54</v>
      </c>
      <c r="E151" s="7" t="s">
        <v>22</v>
      </c>
      <c r="F151" s="8" t="s">
        <v>19</v>
      </c>
      <c r="G151" s="7">
        <v>40</v>
      </c>
      <c r="H151" s="7">
        <f t="shared" si="11"/>
        <v>2</v>
      </c>
      <c r="I151" s="7" t="s">
        <v>19</v>
      </c>
      <c r="J151" s="7" t="str">
        <f t="shared" si="12"/>
        <v>X</v>
      </c>
      <c r="K151" s="8" t="s">
        <v>211</v>
      </c>
      <c r="L151" s="7"/>
      <c r="M151" s="7"/>
    </row>
    <row r="152" spans="1:13" s="44" customFormat="1" x14ac:dyDescent="0.2">
      <c r="A152" s="7" t="s">
        <v>14</v>
      </c>
      <c r="B152" s="44" t="s">
        <v>136</v>
      </c>
      <c r="C152" s="7">
        <v>1</v>
      </c>
      <c r="D152" s="7" t="s">
        <v>54</v>
      </c>
      <c r="E152" s="7" t="s">
        <v>82</v>
      </c>
      <c r="F152" s="8" t="s">
        <v>17</v>
      </c>
      <c r="G152" s="7">
        <v>80</v>
      </c>
      <c r="H152" s="7">
        <f t="shared" si="11"/>
        <v>4</v>
      </c>
      <c r="I152" s="7" t="s">
        <v>17</v>
      </c>
      <c r="J152" s="7" t="str">
        <f t="shared" si="12"/>
        <v>X</v>
      </c>
      <c r="K152" s="8" t="s">
        <v>211</v>
      </c>
      <c r="L152" s="7"/>
      <c r="M152" s="7"/>
    </row>
    <row r="153" spans="1:13" s="44" customFormat="1" x14ac:dyDescent="0.2">
      <c r="A153" s="7" t="s">
        <v>14</v>
      </c>
      <c r="B153" s="44" t="s">
        <v>136</v>
      </c>
      <c r="C153" s="7">
        <v>1</v>
      </c>
      <c r="D153" s="7" t="s">
        <v>54</v>
      </c>
      <c r="E153" s="7" t="s">
        <v>22</v>
      </c>
      <c r="F153" s="8" t="s">
        <v>17</v>
      </c>
      <c r="G153" s="7">
        <v>80</v>
      </c>
      <c r="H153" s="7">
        <f t="shared" si="11"/>
        <v>4</v>
      </c>
      <c r="I153" s="7" t="s">
        <v>17</v>
      </c>
      <c r="J153" s="7" t="str">
        <f t="shared" si="12"/>
        <v>X</v>
      </c>
      <c r="K153" s="8" t="s">
        <v>211</v>
      </c>
      <c r="L153" s="7"/>
      <c r="M153" s="7"/>
    </row>
    <row r="154" spans="1:13" s="44" customFormat="1" x14ac:dyDescent="0.2">
      <c r="A154" s="7" t="s">
        <v>14</v>
      </c>
      <c r="B154" s="44" t="s">
        <v>136</v>
      </c>
      <c r="C154" s="7">
        <v>1</v>
      </c>
      <c r="D154" s="7" t="s">
        <v>54</v>
      </c>
      <c r="E154" s="7" t="s">
        <v>82</v>
      </c>
      <c r="F154" s="8" t="s">
        <v>12</v>
      </c>
      <c r="G154" s="7">
        <v>40</v>
      </c>
      <c r="H154" s="7">
        <f t="shared" si="11"/>
        <v>2</v>
      </c>
      <c r="I154" s="7" t="s">
        <v>12</v>
      </c>
      <c r="J154" s="7" t="str">
        <f t="shared" si="12"/>
        <v>X</v>
      </c>
      <c r="K154" s="8" t="s">
        <v>211</v>
      </c>
      <c r="L154" s="7"/>
      <c r="M154" s="7"/>
    </row>
    <row r="155" spans="1:13" s="44" customFormat="1" x14ac:dyDescent="0.2">
      <c r="A155" s="7" t="s">
        <v>14</v>
      </c>
      <c r="B155" s="44" t="s">
        <v>136</v>
      </c>
      <c r="C155" s="7">
        <v>1</v>
      </c>
      <c r="D155" s="7" t="s">
        <v>54</v>
      </c>
      <c r="E155" s="7" t="s">
        <v>22</v>
      </c>
      <c r="F155" s="8" t="s">
        <v>12</v>
      </c>
      <c r="G155" s="7">
        <v>40</v>
      </c>
      <c r="H155" s="7">
        <f t="shared" si="11"/>
        <v>2</v>
      </c>
      <c r="I155" s="7" t="s">
        <v>12</v>
      </c>
      <c r="J155" s="7" t="str">
        <f t="shared" si="12"/>
        <v>X</v>
      </c>
      <c r="K155" s="8" t="s">
        <v>211</v>
      </c>
      <c r="L155" s="7"/>
      <c r="M155" s="7"/>
    </row>
    <row r="156" spans="1:13" s="44" customFormat="1" x14ac:dyDescent="0.2">
      <c r="A156" s="7" t="s">
        <v>14</v>
      </c>
      <c r="B156" s="44" t="s">
        <v>136</v>
      </c>
      <c r="C156" s="7">
        <v>2</v>
      </c>
      <c r="D156" s="7" t="s">
        <v>54</v>
      </c>
      <c r="E156" s="7" t="s">
        <v>82</v>
      </c>
      <c r="F156" s="8" t="s">
        <v>47</v>
      </c>
      <c r="G156" s="7">
        <v>120</v>
      </c>
      <c r="H156" s="7">
        <f t="shared" si="11"/>
        <v>6</v>
      </c>
      <c r="I156" s="7" t="s">
        <v>14</v>
      </c>
      <c r="J156" s="7" t="str">
        <f t="shared" si="12"/>
        <v>X</v>
      </c>
      <c r="K156" s="8" t="s">
        <v>211</v>
      </c>
      <c r="L156" s="7"/>
      <c r="M156" s="7"/>
    </row>
    <row r="157" spans="1:13" s="44" customFormat="1" x14ac:dyDescent="0.2">
      <c r="A157" s="7" t="s">
        <v>14</v>
      </c>
      <c r="B157" s="44" t="s">
        <v>136</v>
      </c>
      <c r="C157" s="7">
        <v>2</v>
      </c>
      <c r="D157" s="7" t="s">
        <v>54</v>
      </c>
      <c r="E157" s="7" t="s">
        <v>22</v>
      </c>
      <c r="F157" s="8" t="s">
        <v>47</v>
      </c>
      <c r="G157" s="7">
        <v>120</v>
      </c>
      <c r="H157" s="7">
        <f t="shared" si="11"/>
        <v>6</v>
      </c>
      <c r="I157" s="7" t="s">
        <v>14</v>
      </c>
      <c r="J157" s="7" t="str">
        <f t="shared" si="12"/>
        <v>X</v>
      </c>
      <c r="K157" s="8" t="s">
        <v>211</v>
      </c>
      <c r="L157" s="7"/>
      <c r="M157" s="7"/>
    </row>
    <row r="158" spans="1:13" s="44" customFormat="1" hidden="1" x14ac:dyDescent="0.2">
      <c r="A158" s="7" t="s">
        <v>14</v>
      </c>
      <c r="B158" s="44" t="s">
        <v>136</v>
      </c>
      <c r="C158" s="7">
        <v>2</v>
      </c>
      <c r="D158" s="7" t="s">
        <v>54</v>
      </c>
      <c r="E158" s="7" t="s">
        <v>82</v>
      </c>
      <c r="F158" s="8" t="s">
        <v>26</v>
      </c>
      <c r="G158" s="7">
        <v>80</v>
      </c>
      <c r="H158" s="7">
        <f t="shared" si="11"/>
        <v>4</v>
      </c>
      <c r="I158" s="7" t="s">
        <v>14</v>
      </c>
      <c r="J158" s="7" t="str">
        <f t="shared" si="12"/>
        <v/>
      </c>
      <c r="K158" s="8" t="s">
        <v>85</v>
      </c>
      <c r="L158" s="7" t="s">
        <v>55</v>
      </c>
      <c r="M158" s="7"/>
    </row>
    <row r="159" spans="1:13" s="44" customFormat="1" hidden="1" x14ac:dyDescent="0.2">
      <c r="A159" s="7" t="s">
        <v>14</v>
      </c>
      <c r="B159" s="44" t="s">
        <v>136</v>
      </c>
      <c r="C159" s="7">
        <v>2</v>
      </c>
      <c r="D159" s="7" t="s">
        <v>54</v>
      </c>
      <c r="E159" s="7" t="s">
        <v>22</v>
      </c>
      <c r="F159" s="8" t="s">
        <v>26</v>
      </c>
      <c r="G159" s="7">
        <v>80</v>
      </c>
      <c r="H159" s="7">
        <f t="shared" si="11"/>
        <v>4</v>
      </c>
      <c r="I159" s="7" t="s">
        <v>14</v>
      </c>
      <c r="J159" s="7" t="str">
        <f t="shared" si="12"/>
        <v/>
      </c>
      <c r="K159" s="8" t="s">
        <v>85</v>
      </c>
      <c r="L159" s="7" t="s">
        <v>55</v>
      </c>
      <c r="M159" s="7"/>
    </row>
    <row r="160" spans="1:13" s="44" customFormat="1" hidden="1" x14ac:dyDescent="0.2">
      <c r="A160" s="7" t="s">
        <v>14</v>
      </c>
      <c r="B160" s="44" t="s">
        <v>136</v>
      </c>
      <c r="C160" s="7">
        <v>2</v>
      </c>
      <c r="D160" s="7" t="s">
        <v>54</v>
      </c>
      <c r="E160" s="7" t="s">
        <v>82</v>
      </c>
      <c r="F160" s="8" t="s">
        <v>138</v>
      </c>
      <c r="G160" s="7">
        <v>80</v>
      </c>
      <c r="H160" s="7">
        <f t="shared" si="11"/>
        <v>4</v>
      </c>
      <c r="I160" s="7" t="s">
        <v>14</v>
      </c>
      <c r="J160" s="7" t="str">
        <f t="shared" si="12"/>
        <v/>
      </c>
      <c r="K160" s="8" t="s">
        <v>163</v>
      </c>
      <c r="L160" s="7" t="s">
        <v>158</v>
      </c>
      <c r="M160" s="7"/>
    </row>
    <row r="161" spans="1:13" s="44" customFormat="1" hidden="1" x14ac:dyDescent="0.2">
      <c r="A161" s="7" t="s">
        <v>14</v>
      </c>
      <c r="B161" s="44" t="s">
        <v>136</v>
      </c>
      <c r="C161" s="7">
        <v>2</v>
      </c>
      <c r="D161" s="7" t="s">
        <v>54</v>
      </c>
      <c r="E161" s="7" t="s">
        <v>22</v>
      </c>
      <c r="F161" s="8" t="s">
        <v>138</v>
      </c>
      <c r="G161" s="7">
        <v>80</v>
      </c>
      <c r="H161" s="7">
        <f t="shared" si="11"/>
        <v>4</v>
      </c>
      <c r="I161" s="7" t="s">
        <v>14</v>
      </c>
      <c r="J161" s="7" t="str">
        <f t="shared" si="12"/>
        <v/>
      </c>
      <c r="K161" s="8" t="s">
        <v>163</v>
      </c>
      <c r="L161" s="7" t="s">
        <v>158</v>
      </c>
      <c r="M161" s="7"/>
    </row>
    <row r="162" spans="1:13" s="44" customFormat="1" hidden="1" x14ac:dyDescent="0.2">
      <c r="A162" s="7" t="s">
        <v>14</v>
      </c>
      <c r="B162" s="44" t="s">
        <v>136</v>
      </c>
      <c r="C162" s="7">
        <v>2</v>
      </c>
      <c r="D162" s="7" t="s">
        <v>54</v>
      </c>
      <c r="E162" s="7" t="s">
        <v>82</v>
      </c>
      <c r="F162" s="8" t="s">
        <v>109</v>
      </c>
      <c r="G162" s="7">
        <v>80</v>
      </c>
      <c r="H162" s="7">
        <f t="shared" si="11"/>
        <v>4</v>
      </c>
      <c r="I162" s="7" t="s">
        <v>14</v>
      </c>
      <c r="J162" s="7" t="str">
        <f t="shared" si="12"/>
        <v/>
      </c>
      <c r="K162" s="8" t="s">
        <v>157</v>
      </c>
      <c r="L162" s="7"/>
    </row>
    <row r="163" spans="1:13" s="44" customFormat="1" hidden="1" x14ac:dyDescent="0.2">
      <c r="A163" s="7" t="s">
        <v>14</v>
      </c>
      <c r="B163" s="44" t="s">
        <v>136</v>
      </c>
      <c r="C163" s="7">
        <v>2</v>
      </c>
      <c r="D163" s="7" t="s">
        <v>54</v>
      </c>
      <c r="E163" s="7" t="s">
        <v>22</v>
      </c>
      <c r="F163" s="8" t="s">
        <v>109</v>
      </c>
      <c r="G163" s="7">
        <v>80</v>
      </c>
      <c r="H163" s="7">
        <f t="shared" si="11"/>
        <v>4</v>
      </c>
      <c r="I163" s="7" t="s">
        <v>14</v>
      </c>
      <c r="J163" s="7" t="str">
        <f t="shared" si="12"/>
        <v/>
      </c>
      <c r="K163" s="8" t="s">
        <v>157</v>
      </c>
      <c r="L163" s="7"/>
    </row>
    <row r="164" spans="1:13" s="44" customFormat="1" x14ac:dyDescent="0.2">
      <c r="A164" s="7" t="s">
        <v>14</v>
      </c>
      <c r="B164" s="44" t="s">
        <v>136</v>
      </c>
      <c r="C164" s="7">
        <v>2</v>
      </c>
      <c r="D164" s="7" t="s">
        <v>54</v>
      </c>
      <c r="E164" s="7" t="s">
        <v>82</v>
      </c>
      <c r="F164" s="8" t="s">
        <v>122</v>
      </c>
      <c r="G164" s="7">
        <v>40</v>
      </c>
      <c r="H164" s="7">
        <f t="shared" si="11"/>
        <v>2</v>
      </c>
      <c r="I164" s="7" t="s">
        <v>14</v>
      </c>
      <c r="J164" s="7" t="str">
        <f t="shared" si="12"/>
        <v>X</v>
      </c>
      <c r="K164" s="8" t="s">
        <v>211</v>
      </c>
      <c r="L164" s="7"/>
      <c r="M164" s="7"/>
    </row>
    <row r="165" spans="1:13" s="44" customFormat="1" x14ac:dyDescent="0.2">
      <c r="A165" s="7" t="s">
        <v>14</v>
      </c>
      <c r="B165" s="44" t="s">
        <v>136</v>
      </c>
      <c r="C165" s="7">
        <v>2</v>
      </c>
      <c r="D165" s="7" t="s">
        <v>54</v>
      </c>
      <c r="E165" s="7" t="s">
        <v>22</v>
      </c>
      <c r="F165" s="8" t="s">
        <v>122</v>
      </c>
      <c r="G165" s="7">
        <v>40</v>
      </c>
      <c r="H165" s="7">
        <f t="shared" si="11"/>
        <v>2</v>
      </c>
      <c r="I165" s="7" t="s">
        <v>14</v>
      </c>
      <c r="J165" s="7" t="str">
        <f t="shared" si="12"/>
        <v>X</v>
      </c>
      <c r="K165" s="8" t="s">
        <v>211</v>
      </c>
      <c r="L165" s="7"/>
      <c r="M165" s="7"/>
    </row>
    <row r="166" spans="1:13" s="44" customFormat="1" x14ac:dyDescent="0.2">
      <c r="A166" s="7" t="s">
        <v>14</v>
      </c>
      <c r="B166" s="44" t="s">
        <v>136</v>
      </c>
      <c r="C166" s="7">
        <v>2</v>
      </c>
      <c r="D166" s="7" t="s">
        <v>54</v>
      </c>
      <c r="E166" s="7" t="s">
        <v>82</v>
      </c>
      <c r="F166" s="8" t="s">
        <v>139</v>
      </c>
      <c r="G166" s="7">
        <v>40</v>
      </c>
      <c r="H166" s="7">
        <f t="shared" si="11"/>
        <v>2</v>
      </c>
      <c r="I166" s="7" t="s">
        <v>14</v>
      </c>
      <c r="J166" s="7" t="str">
        <f t="shared" si="12"/>
        <v>X</v>
      </c>
      <c r="K166" s="8" t="s">
        <v>211</v>
      </c>
      <c r="L166" s="7"/>
      <c r="M166" s="7"/>
    </row>
    <row r="167" spans="1:13" s="44" customFormat="1" x14ac:dyDescent="0.2">
      <c r="A167" s="7" t="s">
        <v>14</v>
      </c>
      <c r="B167" s="44" t="s">
        <v>136</v>
      </c>
      <c r="C167" s="7">
        <v>2</v>
      </c>
      <c r="D167" s="7" t="s">
        <v>54</v>
      </c>
      <c r="E167" s="7" t="s">
        <v>22</v>
      </c>
      <c r="F167" s="8" t="s">
        <v>139</v>
      </c>
      <c r="G167" s="7">
        <v>40</v>
      </c>
      <c r="H167" s="7">
        <f t="shared" si="11"/>
        <v>2</v>
      </c>
      <c r="I167" s="7" t="s">
        <v>14</v>
      </c>
      <c r="J167" s="7" t="str">
        <f t="shared" si="12"/>
        <v>X</v>
      </c>
      <c r="K167" s="8" t="s">
        <v>211</v>
      </c>
      <c r="L167" s="7"/>
      <c r="M167" s="7"/>
    </row>
    <row r="168" spans="1:13" s="44" customFormat="1" x14ac:dyDescent="0.2">
      <c r="A168" s="7" t="s">
        <v>14</v>
      </c>
      <c r="B168" s="44" t="s">
        <v>136</v>
      </c>
      <c r="C168" s="7">
        <v>2</v>
      </c>
      <c r="D168" s="7" t="s">
        <v>54</v>
      </c>
      <c r="E168" s="7" t="s">
        <v>82</v>
      </c>
      <c r="F168" s="8" t="s">
        <v>98</v>
      </c>
      <c r="G168" s="7">
        <v>40</v>
      </c>
      <c r="H168" s="7">
        <f t="shared" si="11"/>
        <v>2</v>
      </c>
      <c r="I168" s="7" t="s">
        <v>62</v>
      </c>
      <c r="J168" s="7" t="str">
        <f t="shared" si="12"/>
        <v>X</v>
      </c>
      <c r="K168" s="8" t="s">
        <v>211</v>
      </c>
      <c r="L168" s="7"/>
      <c r="M168" s="7"/>
    </row>
    <row r="169" spans="1:13" s="44" customFormat="1" x14ac:dyDescent="0.2">
      <c r="A169" s="7" t="s">
        <v>14</v>
      </c>
      <c r="B169" s="44" t="s">
        <v>136</v>
      </c>
      <c r="C169" s="7">
        <v>2</v>
      </c>
      <c r="D169" s="7" t="s">
        <v>54</v>
      </c>
      <c r="E169" s="7" t="s">
        <v>22</v>
      </c>
      <c r="F169" s="8" t="s">
        <v>98</v>
      </c>
      <c r="G169" s="7">
        <v>40</v>
      </c>
      <c r="H169" s="7">
        <f t="shared" si="11"/>
        <v>2</v>
      </c>
      <c r="I169" s="7" t="s">
        <v>62</v>
      </c>
      <c r="J169" s="7" t="str">
        <f t="shared" si="12"/>
        <v>X</v>
      </c>
      <c r="K169" s="8" t="s">
        <v>211</v>
      </c>
      <c r="L169" s="7"/>
      <c r="M169" s="7"/>
    </row>
    <row r="170" spans="1:13" s="44" customFormat="1" x14ac:dyDescent="0.2">
      <c r="A170" s="7" t="s">
        <v>14</v>
      </c>
      <c r="B170" s="44" t="s">
        <v>136</v>
      </c>
      <c r="C170" s="7">
        <v>3</v>
      </c>
      <c r="D170" s="7" t="s">
        <v>54</v>
      </c>
      <c r="E170" s="7" t="s">
        <v>82</v>
      </c>
      <c r="F170" s="8" t="s">
        <v>59</v>
      </c>
      <c r="G170" s="7">
        <v>80</v>
      </c>
      <c r="H170" s="7">
        <f t="shared" si="11"/>
        <v>4</v>
      </c>
      <c r="I170" s="7" t="s">
        <v>14</v>
      </c>
      <c r="J170" s="7" t="str">
        <f t="shared" si="12"/>
        <v>X</v>
      </c>
      <c r="K170" s="8" t="s">
        <v>211</v>
      </c>
      <c r="L170" s="7"/>
      <c r="M170" s="7"/>
    </row>
    <row r="171" spans="1:13" s="44" customFormat="1" x14ac:dyDescent="0.2">
      <c r="A171" s="7" t="s">
        <v>14</v>
      </c>
      <c r="B171" s="44" t="s">
        <v>136</v>
      </c>
      <c r="C171" s="7">
        <v>3</v>
      </c>
      <c r="D171" s="7" t="s">
        <v>54</v>
      </c>
      <c r="E171" s="7" t="s">
        <v>22</v>
      </c>
      <c r="F171" s="8" t="s">
        <v>59</v>
      </c>
      <c r="G171" s="7">
        <v>80</v>
      </c>
      <c r="H171" s="7">
        <f t="shared" si="11"/>
        <v>4</v>
      </c>
      <c r="I171" s="7" t="s">
        <v>14</v>
      </c>
      <c r="J171" s="7" t="str">
        <f t="shared" si="12"/>
        <v>X</v>
      </c>
      <c r="K171" s="8" t="s">
        <v>211</v>
      </c>
      <c r="L171" s="7"/>
      <c r="M171" s="7"/>
    </row>
    <row r="172" spans="1:13" s="44" customFormat="1" hidden="1" x14ac:dyDescent="0.2">
      <c r="A172" s="7" t="s">
        <v>14</v>
      </c>
      <c r="B172" s="44" t="s">
        <v>136</v>
      </c>
      <c r="C172" s="7">
        <v>3</v>
      </c>
      <c r="D172" s="7" t="s">
        <v>54</v>
      </c>
      <c r="E172" s="7" t="s">
        <v>82</v>
      </c>
      <c r="F172" s="8" t="s">
        <v>113</v>
      </c>
      <c r="G172" s="7">
        <v>80</v>
      </c>
      <c r="H172" s="7">
        <f t="shared" si="11"/>
        <v>4</v>
      </c>
      <c r="I172" s="7" t="s">
        <v>14</v>
      </c>
      <c r="J172" s="7" t="str">
        <f t="shared" si="12"/>
        <v/>
      </c>
      <c r="K172" s="8" t="s">
        <v>55</v>
      </c>
      <c r="L172" s="7"/>
      <c r="M172" s="7"/>
    </row>
    <row r="173" spans="1:13" s="44" customFormat="1" hidden="1" x14ac:dyDescent="0.2">
      <c r="A173" s="7" t="s">
        <v>14</v>
      </c>
      <c r="B173" s="44" t="s">
        <v>136</v>
      </c>
      <c r="C173" s="7">
        <v>3</v>
      </c>
      <c r="D173" s="7" t="s">
        <v>54</v>
      </c>
      <c r="E173" s="7" t="s">
        <v>22</v>
      </c>
      <c r="F173" s="8" t="s">
        <v>113</v>
      </c>
      <c r="G173" s="7">
        <v>80</v>
      </c>
      <c r="H173" s="7">
        <f t="shared" si="11"/>
        <v>4</v>
      </c>
      <c r="I173" s="7" t="s">
        <v>14</v>
      </c>
      <c r="J173" s="7" t="str">
        <f t="shared" si="12"/>
        <v/>
      </c>
      <c r="K173" s="8" t="s">
        <v>55</v>
      </c>
      <c r="L173" s="7"/>
      <c r="M173" s="7"/>
    </row>
    <row r="174" spans="1:13" s="44" customFormat="1" hidden="1" x14ac:dyDescent="0.2">
      <c r="A174" s="7" t="s">
        <v>14</v>
      </c>
      <c r="B174" s="44" t="s">
        <v>136</v>
      </c>
      <c r="C174" s="7">
        <v>3</v>
      </c>
      <c r="D174" s="7" t="s">
        <v>54</v>
      </c>
      <c r="E174" s="7" t="s">
        <v>82</v>
      </c>
      <c r="F174" s="8" t="s">
        <v>131</v>
      </c>
      <c r="G174" s="7">
        <v>80</v>
      </c>
      <c r="H174" s="7">
        <f t="shared" si="11"/>
        <v>4</v>
      </c>
      <c r="I174" s="7" t="s">
        <v>14</v>
      </c>
      <c r="J174" s="7" t="str">
        <f t="shared" si="12"/>
        <v/>
      </c>
      <c r="K174" s="8" t="s">
        <v>158</v>
      </c>
      <c r="L174" s="7"/>
    </row>
    <row r="175" spans="1:13" s="44" customFormat="1" hidden="1" x14ac:dyDescent="0.2">
      <c r="A175" s="7" t="s">
        <v>14</v>
      </c>
      <c r="B175" s="44" t="s">
        <v>136</v>
      </c>
      <c r="C175" s="7">
        <v>3</v>
      </c>
      <c r="D175" s="7" t="s">
        <v>54</v>
      </c>
      <c r="E175" s="7" t="s">
        <v>22</v>
      </c>
      <c r="F175" s="8" t="s">
        <v>131</v>
      </c>
      <c r="G175" s="7">
        <v>80</v>
      </c>
      <c r="H175" s="7">
        <f t="shared" si="11"/>
        <v>4</v>
      </c>
      <c r="I175" s="7" t="s">
        <v>14</v>
      </c>
      <c r="J175" s="7" t="str">
        <f t="shared" si="12"/>
        <v/>
      </c>
      <c r="K175" s="8" t="s">
        <v>158</v>
      </c>
      <c r="L175" s="7"/>
    </row>
    <row r="176" spans="1:13" s="44" customFormat="1" hidden="1" x14ac:dyDescent="0.2">
      <c r="A176" s="7" t="s">
        <v>14</v>
      </c>
      <c r="B176" s="44" t="s">
        <v>136</v>
      </c>
      <c r="C176" s="7">
        <v>3</v>
      </c>
      <c r="D176" s="7" t="s">
        <v>54</v>
      </c>
      <c r="E176" s="7" t="s">
        <v>82</v>
      </c>
      <c r="F176" s="8" t="s">
        <v>140</v>
      </c>
      <c r="G176" s="7">
        <v>120</v>
      </c>
      <c r="H176" s="7">
        <f t="shared" ref="H176:H197" si="13">G176/10/2</f>
        <v>6</v>
      </c>
      <c r="I176" s="7" t="s">
        <v>14</v>
      </c>
      <c r="J176" s="7" t="str">
        <f t="shared" si="12"/>
        <v/>
      </c>
      <c r="K176" s="8" t="s">
        <v>166</v>
      </c>
      <c r="L176" s="7" t="s">
        <v>158</v>
      </c>
    </row>
    <row r="177" spans="1:13" s="44" customFormat="1" hidden="1" x14ac:dyDescent="0.2">
      <c r="A177" s="7" t="s">
        <v>14</v>
      </c>
      <c r="B177" s="44" t="s">
        <v>136</v>
      </c>
      <c r="C177" s="7">
        <v>3</v>
      </c>
      <c r="D177" s="7" t="s">
        <v>54</v>
      </c>
      <c r="E177" s="7" t="s">
        <v>22</v>
      </c>
      <c r="F177" s="8" t="s">
        <v>140</v>
      </c>
      <c r="G177" s="7">
        <v>120</v>
      </c>
      <c r="H177" s="7">
        <f t="shared" si="13"/>
        <v>6</v>
      </c>
      <c r="I177" s="7" t="s">
        <v>14</v>
      </c>
      <c r="J177" s="7" t="str">
        <f t="shared" si="12"/>
        <v/>
      </c>
      <c r="K177" s="8" t="s">
        <v>166</v>
      </c>
      <c r="L177" s="7" t="s">
        <v>158</v>
      </c>
    </row>
    <row r="178" spans="1:13" s="44" customFormat="1" x14ac:dyDescent="0.2">
      <c r="A178" s="7" t="s">
        <v>14</v>
      </c>
      <c r="B178" s="44" t="s">
        <v>136</v>
      </c>
      <c r="C178" s="7">
        <v>3</v>
      </c>
      <c r="D178" s="7" t="s">
        <v>54</v>
      </c>
      <c r="E178" s="7" t="s">
        <v>82</v>
      </c>
      <c r="F178" s="8" t="s">
        <v>141</v>
      </c>
      <c r="G178" s="7">
        <v>40</v>
      </c>
      <c r="H178" s="7">
        <f t="shared" si="13"/>
        <v>2</v>
      </c>
      <c r="I178" s="7" t="s">
        <v>14</v>
      </c>
      <c r="J178" s="7" t="str">
        <f t="shared" si="12"/>
        <v>X</v>
      </c>
      <c r="K178" s="8" t="s">
        <v>211</v>
      </c>
      <c r="L178" s="7"/>
      <c r="M178" s="7"/>
    </row>
    <row r="179" spans="1:13" s="44" customFormat="1" x14ac:dyDescent="0.2">
      <c r="A179" s="7" t="s">
        <v>14</v>
      </c>
      <c r="B179" s="44" t="s">
        <v>136</v>
      </c>
      <c r="C179" s="7">
        <v>3</v>
      </c>
      <c r="D179" s="7" t="s">
        <v>54</v>
      </c>
      <c r="E179" s="7" t="s">
        <v>22</v>
      </c>
      <c r="F179" s="8" t="s">
        <v>141</v>
      </c>
      <c r="G179" s="7">
        <v>40</v>
      </c>
      <c r="H179" s="7">
        <f t="shared" si="13"/>
        <v>2</v>
      </c>
      <c r="I179" s="7" t="s">
        <v>14</v>
      </c>
      <c r="J179" s="7" t="str">
        <f t="shared" si="12"/>
        <v>X</v>
      </c>
      <c r="K179" s="8" t="s">
        <v>211</v>
      </c>
      <c r="L179" s="7"/>
      <c r="M179" s="7"/>
    </row>
    <row r="180" spans="1:13" s="44" customFormat="1" x14ac:dyDescent="0.2">
      <c r="A180" s="7" t="s">
        <v>14</v>
      </c>
      <c r="B180" s="44" t="s">
        <v>136</v>
      </c>
      <c r="C180" s="7">
        <v>3</v>
      </c>
      <c r="D180" s="7" t="s">
        <v>54</v>
      </c>
      <c r="E180" s="7" t="s">
        <v>82</v>
      </c>
      <c r="F180" s="8" t="s">
        <v>143</v>
      </c>
      <c r="G180" s="7">
        <v>20</v>
      </c>
      <c r="H180" s="7">
        <f t="shared" si="13"/>
        <v>1</v>
      </c>
      <c r="I180" s="7" t="s">
        <v>14</v>
      </c>
      <c r="J180" s="7" t="str">
        <f t="shared" si="12"/>
        <v>X</v>
      </c>
      <c r="K180" s="8" t="s">
        <v>211</v>
      </c>
      <c r="L180" s="7"/>
      <c r="M180" s="7"/>
    </row>
    <row r="181" spans="1:13" s="44" customFormat="1" x14ac:dyDescent="0.2">
      <c r="A181" s="7" t="s">
        <v>14</v>
      </c>
      <c r="B181" s="44" t="s">
        <v>136</v>
      </c>
      <c r="C181" s="7">
        <v>3</v>
      </c>
      <c r="D181" s="7" t="s">
        <v>54</v>
      </c>
      <c r="E181" s="7" t="s">
        <v>22</v>
      </c>
      <c r="F181" s="8" t="s">
        <v>143</v>
      </c>
      <c r="G181" s="7">
        <v>20</v>
      </c>
      <c r="H181" s="7">
        <f t="shared" si="13"/>
        <v>1</v>
      </c>
      <c r="I181" s="7" t="s">
        <v>14</v>
      </c>
      <c r="J181" s="7" t="str">
        <f t="shared" si="12"/>
        <v>X</v>
      </c>
      <c r="K181" s="8" t="s">
        <v>211</v>
      </c>
      <c r="L181" s="7"/>
      <c r="M181" s="7"/>
    </row>
    <row r="182" spans="1:13" s="44" customFormat="1" x14ac:dyDescent="0.2">
      <c r="A182" s="7" t="s">
        <v>14</v>
      </c>
      <c r="B182" s="44" t="s">
        <v>136</v>
      </c>
      <c r="C182" s="7">
        <v>3</v>
      </c>
      <c r="D182" s="7" t="s">
        <v>54</v>
      </c>
      <c r="E182" s="7" t="s">
        <v>82</v>
      </c>
      <c r="F182" s="8" t="s">
        <v>106</v>
      </c>
      <c r="G182" s="7">
        <v>40</v>
      </c>
      <c r="H182" s="7">
        <f t="shared" si="13"/>
        <v>2</v>
      </c>
      <c r="I182" s="7" t="s">
        <v>10</v>
      </c>
      <c r="J182" s="7" t="str">
        <f t="shared" si="12"/>
        <v>X</v>
      </c>
      <c r="K182" s="8" t="s">
        <v>211</v>
      </c>
      <c r="L182" s="7"/>
      <c r="M182" s="7"/>
    </row>
    <row r="183" spans="1:13" s="44" customFormat="1" x14ac:dyDescent="0.2">
      <c r="A183" s="7" t="s">
        <v>14</v>
      </c>
      <c r="B183" s="44" t="s">
        <v>136</v>
      </c>
      <c r="C183" s="7">
        <v>3</v>
      </c>
      <c r="D183" s="7" t="s">
        <v>54</v>
      </c>
      <c r="E183" s="7" t="s">
        <v>22</v>
      </c>
      <c r="F183" s="8" t="s">
        <v>106</v>
      </c>
      <c r="G183" s="7">
        <v>40</v>
      </c>
      <c r="H183" s="7">
        <f t="shared" si="13"/>
        <v>2</v>
      </c>
      <c r="I183" s="7" t="s">
        <v>10</v>
      </c>
      <c r="J183" s="7" t="str">
        <f t="shared" si="12"/>
        <v>X</v>
      </c>
      <c r="K183" s="8" t="s">
        <v>211</v>
      </c>
      <c r="L183" s="7"/>
      <c r="M183" s="7"/>
    </row>
    <row r="184" spans="1:13" s="44" customFormat="1" x14ac:dyDescent="0.2">
      <c r="A184" s="7" t="s">
        <v>14</v>
      </c>
      <c r="B184" s="44" t="s">
        <v>136</v>
      </c>
      <c r="C184" s="7">
        <v>3</v>
      </c>
      <c r="D184" s="7" t="s">
        <v>54</v>
      </c>
      <c r="E184" s="7" t="s">
        <v>82</v>
      </c>
      <c r="F184" s="8" t="s">
        <v>142</v>
      </c>
      <c r="G184" s="7">
        <v>13</v>
      </c>
      <c r="H184" s="7">
        <f t="shared" si="13"/>
        <v>0.65</v>
      </c>
      <c r="I184" s="7" t="s">
        <v>103</v>
      </c>
      <c r="J184" s="7" t="str">
        <f t="shared" si="12"/>
        <v>X</v>
      </c>
      <c r="K184" s="8" t="s">
        <v>211</v>
      </c>
      <c r="L184" s="7"/>
      <c r="M184" s="7"/>
    </row>
    <row r="185" spans="1:13" s="44" customFormat="1" x14ac:dyDescent="0.2">
      <c r="A185" s="7" t="s">
        <v>14</v>
      </c>
      <c r="B185" s="44" t="s">
        <v>136</v>
      </c>
      <c r="C185" s="7">
        <v>3</v>
      </c>
      <c r="D185" s="7" t="s">
        <v>54</v>
      </c>
      <c r="E185" s="7" t="s">
        <v>22</v>
      </c>
      <c r="F185" s="8" t="s">
        <v>142</v>
      </c>
      <c r="G185" s="7">
        <v>13</v>
      </c>
      <c r="H185" s="7">
        <f t="shared" si="13"/>
        <v>0.65</v>
      </c>
      <c r="I185" s="7" t="s">
        <v>103</v>
      </c>
      <c r="J185" s="7" t="str">
        <f t="shared" si="12"/>
        <v>X</v>
      </c>
      <c r="K185" s="8" t="s">
        <v>211</v>
      </c>
      <c r="L185" s="7"/>
      <c r="M185" s="7"/>
    </row>
    <row r="186" spans="1:13" s="44" customFormat="1" hidden="1" x14ac:dyDescent="0.2">
      <c r="A186" s="7" t="s">
        <v>14</v>
      </c>
      <c r="B186" s="44" t="s">
        <v>136</v>
      </c>
      <c r="C186" s="7">
        <v>4</v>
      </c>
      <c r="D186" s="7" t="s">
        <v>54</v>
      </c>
      <c r="E186" s="7" t="s">
        <v>82</v>
      </c>
      <c r="F186" s="8" t="s">
        <v>144</v>
      </c>
      <c r="G186" s="7">
        <v>80</v>
      </c>
      <c r="H186" s="7">
        <f t="shared" si="13"/>
        <v>4</v>
      </c>
      <c r="I186" s="7" t="s">
        <v>14</v>
      </c>
      <c r="J186" s="7" t="str">
        <f t="shared" ref="J186:J210" si="14">IF(K186="sala","X","")</f>
        <v/>
      </c>
      <c r="K186" s="8" t="s">
        <v>55</v>
      </c>
      <c r="L186" s="7"/>
      <c r="M186" s="7"/>
    </row>
    <row r="187" spans="1:13" s="44" customFormat="1" hidden="1" x14ac:dyDescent="0.2">
      <c r="A187" s="7" t="s">
        <v>14</v>
      </c>
      <c r="B187" s="44" t="s">
        <v>136</v>
      </c>
      <c r="C187" s="7">
        <v>4</v>
      </c>
      <c r="D187" s="7" t="s">
        <v>54</v>
      </c>
      <c r="E187" s="7" t="s">
        <v>22</v>
      </c>
      <c r="F187" s="8" t="s">
        <v>144</v>
      </c>
      <c r="G187" s="7">
        <v>80</v>
      </c>
      <c r="H187" s="7">
        <f t="shared" si="13"/>
        <v>4</v>
      </c>
      <c r="I187" s="7" t="s">
        <v>14</v>
      </c>
      <c r="J187" s="7" t="str">
        <f t="shared" si="14"/>
        <v/>
      </c>
      <c r="K187" s="8" t="s">
        <v>55</v>
      </c>
      <c r="L187" s="7"/>
      <c r="M187" s="7"/>
    </row>
    <row r="188" spans="1:13" s="44" customFormat="1" x14ac:dyDescent="0.2">
      <c r="A188" s="7" t="s">
        <v>14</v>
      </c>
      <c r="B188" s="44" t="s">
        <v>136</v>
      </c>
      <c r="C188" s="7">
        <v>4</v>
      </c>
      <c r="D188" s="7" t="s">
        <v>54</v>
      </c>
      <c r="E188" s="7" t="s">
        <v>82</v>
      </c>
      <c r="F188" s="8" t="s">
        <v>128</v>
      </c>
      <c r="G188" s="7">
        <v>80</v>
      </c>
      <c r="H188" s="7">
        <f t="shared" si="13"/>
        <v>4</v>
      </c>
      <c r="I188" s="7" t="s">
        <v>14</v>
      </c>
      <c r="J188" s="7" t="str">
        <f t="shared" si="14"/>
        <v>X</v>
      </c>
      <c r="K188" s="8" t="s">
        <v>211</v>
      </c>
      <c r="L188" s="7"/>
      <c r="M188" s="7"/>
    </row>
    <row r="189" spans="1:13" s="44" customFormat="1" x14ac:dyDescent="0.2">
      <c r="A189" s="7" t="s">
        <v>14</v>
      </c>
      <c r="B189" s="44" t="s">
        <v>136</v>
      </c>
      <c r="C189" s="7">
        <v>4</v>
      </c>
      <c r="D189" s="7" t="s">
        <v>54</v>
      </c>
      <c r="E189" s="7" t="s">
        <v>22</v>
      </c>
      <c r="F189" s="8" t="s">
        <v>128</v>
      </c>
      <c r="G189" s="7">
        <v>80</v>
      </c>
      <c r="H189" s="7">
        <f t="shared" si="13"/>
        <v>4</v>
      </c>
      <c r="I189" s="7" t="s">
        <v>14</v>
      </c>
      <c r="J189" s="7" t="str">
        <f t="shared" si="14"/>
        <v>X</v>
      </c>
      <c r="K189" s="8" t="s">
        <v>211</v>
      </c>
      <c r="L189" s="7"/>
      <c r="M189" s="7"/>
    </row>
    <row r="190" spans="1:13" s="44" customFormat="1" x14ac:dyDescent="0.2">
      <c r="A190" s="7" t="s">
        <v>14</v>
      </c>
      <c r="B190" s="44" t="s">
        <v>136</v>
      </c>
      <c r="C190" s="7">
        <v>4</v>
      </c>
      <c r="D190" s="7" t="s">
        <v>54</v>
      </c>
      <c r="E190" s="7" t="s">
        <v>82</v>
      </c>
      <c r="F190" s="8" t="s">
        <v>133</v>
      </c>
      <c r="G190" s="7">
        <v>40</v>
      </c>
      <c r="H190" s="7">
        <f t="shared" si="13"/>
        <v>2</v>
      </c>
      <c r="I190" s="7" t="s">
        <v>14</v>
      </c>
      <c r="J190" s="7" t="str">
        <f t="shared" si="14"/>
        <v>X</v>
      </c>
      <c r="K190" s="8" t="s">
        <v>211</v>
      </c>
      <c r="L190" s="7"/>
      <c r="M190" s="7"/>
    </row>
    <row r="191" spans="1:13" s="44" customFormat="1" x14ac:dyDescent="0.2">
      <c r="A191" s="7" t="s">
        <v>14</v>
      </c>
      <c r="B191" s="44" t="s">
        <v>136</v>
      </c>
      <c r="C191" s="7">
        <v>4</v>
      </c>
      <c r="D191" s="7" t="s">
        <v>54</v>
      </c>
      <c r="E191" s="7" t="s">
        <v>22</v>
      </c>
      <c r="F191" s="8" t="s">
        <v>133</v>
      </c>
      <c r="G191" s="7">
        <v>40</v>
      </c>
      <c r="H191" s="7">
        <f t="shared" si="13"/>
        <v>2</v>
      </c>
      <c r="I191" s="7" t="s">
        <v>14</v>
      </c>
      <c r="J191" s="7" t="str">
        <f t="shared" si="14"/>
        <v>X</v>
      </c>
      <c r="K191" s="8" t="s">
        <v>211</v>
      </c>
      <c r="L191" s="7"/>
      <c r="M191" s="7"/>
    </row>
    <row r="192" spans="1:13" s="44" customFormat="1" x14ac:dyDescent="0.2">
      <c r="A192" s="7" t="s">
        <v>14</v>
      </c>
      <c r="B192" s="44" t="s">
        <v>136</v>
      </c>
      <c r="C192" s="7">
        <v>4</v>
      </c>
      <c r="D192" s="7" t="s">
        <v>54</v>
      </c>
      <c r="E192" s="7" t="s">
        <v>82</v>
      </c>
      <c r="F192" s="8" t="s">
        <v>134</v>
      </c>
      <c r="G192" s="7">
        <v>80</v>
      </c>
      <c r="H192" s="7">
        <f t="shared" si="13"/>
        <v>4</v>
      </c>
      <c r="I192" s="7" t="s">
        <v>14</v>
      </c>
      <c r="J192" s="7" t="str">
        <f t="shared" si="14"/>
        <v>X</v>
      </c>
      <c r="K192" s="8" t="s">
        <v>211</v>
      </c>
      <c r="L192" s="7"/>
      <c r="M192" s="7"/>
    </row>
    <row r="193" spans="1:13" s="44" customFormat="1" x14ac:dyDescent="0.2">
      <c r="A193" s="7" t="s">
        <v>14</v>
      </c>
      <c r="B193" s="44" t="s">
        <v>136</v>
      </c>
      <c r="C193" s="7">
        <v>4</v>
      </c>
      <c r="D193" s="7" t="s">
        <v>54</v>
      </c>
      <c r="E193" s="7" t="s">
        <v>22</v>
      </c>
      <c r="F193" s="8" t="s">
        <v>134</v>
      </c>
      <c r="G193" s="7">
        <v>80</v>
      </c>
      <c r="H193" s="7">
        <f t="shared" si="13"/>
        <v>4</v>
      </c>
      <c r="I193" s="7" t="s">
        <v>14</v>
      </c>
      <c r="J193" s="7" t="str">
        <f t="shared" si="14"/>
        <v>X</v>
      </c>
      <c r="K193" s="8" t="s">
        <v>211</v>
      </c>
      <c r="L193" s="7"/>
      <c r="M193" s="7"/>
    </row>
    <row r="194" spans="1:13" s="44" customFormat="1" x14ac:dyDescent="0.2">
      <c r="A194" s="7" t="s">
        <v>14</v>
      </c>
      <c r="B194" s="44" t="s">
        <v>136</v>
      </c>
      <c r="C194" s="7">
        <v>4</v>
      </c>
      <c r="D194" s="7" t="s">
        <v>54</v>
      </c>
      <c r="E194" s="7" t="s">
        <v>82</v>
      </c>
      <c r="F194" s="8" t="s">
        <v>123</v>
      </c>
      <c r="G194" s="7">
        <v>20</v>
      </c>
      <c r="H194" s="7">
        <f t="shared" si="13"/>
        <v>1</v>
      </c>
      <c r="I194" s="7" t="s">
        <v>14</v>
      </c>
      <c r="J194" s="7" t="str">
        <f t="shared" si="14"/>
        <v>X</v>
      </c>
      <c r="K194" s="8" t="s">
        <v>211</v>
      </c>
      <c r="L194" s="7"/>
      <c r="M194" s="7"/>
    </row>
    <row r="195" spans="1:13" s="44" customFormat="1" x14ac:dyDescent="0.2">
      <c r="A195" s="7" t="s">
        <v>14</v>
      </c>
      <c r="B195" s="44" t="s">
        <v>136</v>
      </c>
      <c r="C195" s="7">
        <v>4</v>
      </c>
      <c r="D195" s="7" t="s">
        <v>54</v>
      </c>
      <c r="E195" s="7" t="s">
        <v>22</v>
      </c>
      <c r="F195" s="8" t="s">
        <v>123</v>
      </c>
      <c r="G195" s="7">
        <v>20</v>
      </c>
      <c r="H195" s="7">
        <f t="shared" si="13"/>
        <v>1</v>
      </c>
      <c r="I195" s="7" t="s">
        <v>14</v>
      </c>
      <c r="J195" s="7" t="str">
        <f t="shared" si="14"/>
        <v>X</v>
      </c>
      <c r="K195" s="8" t="s">
        <v>211</v>
      </c>
      <c r="L195" s="7"/>
      <c r="M195" s="7"/>
    </row>
    <row r="196" spans="1:13" s="44" customFormat="1" hidden="1" x14ac:dyDescent="0.2">
      <c r="A196" s="7" t="s">
        <v>14</v>
      </c>
      <c r="B196" s="44" t="s">
        <v>136</v>
      </c>
      <c r="C196" s="7">
        <v>4</v>
      </c>
      <c r="D196" s="7" t="s">
        <v>54</v>
      </c>
      <c r="E196" s="7" t="s">
        <v>82</v>
      </c>
      <c r="F196" s="8" t="s">
        <v>39</v>
      </c>
      <c r="G196" s="7">
        <v>120</v>
      </c>
      <c r="H196" s="7">
        <f t="shared" si="13"/>
        <v>6</v>
      </c>
      <c r="I196" s="7" t="s">
        <v>14</v>
      </c>
      <c r="J196" s="7" t="str">
        <f t="shared" si="14"/>
        <v/>
      </c>
      <c r="K196" s="8" t="s">
        <v>57</v>
      </c>
      <c r="L196" s="7"/>
      <c r="M196" s="7"/>
    </row>
    <row r="197" spans="1:13" s="44" customFormat="1" hidden="1" x14ac:dyDescent="0.2">
      <c r="A197" s="7" t="s">
        <v>14</v>
      </c>
      <c r="B197" s="44" t="s">
        <v>136</v>
      </c>
      <c r="C197" s="7">
        <v>4</v>
      </c>
      <c r="D197" s="7" t="s">
        <v>54</v>
      </c>
      <c r="E197" s="7" t="s">
        <v>22</v>
      </c>
      <c r="F197" s="8" t="s">
        <v>39</v>
      </c>
      <c r="G197" s="7">
        <v>120</v>
      </c>
      <c r="H197" s="7">
        <f t="shared" si="13"/>
        <v>6</v>
      </c>
      <c r="I197" s="7" t="s">
        <v>14</v>
      </c>
      <c r="J197" s="7" t="str">
        <f t="shared" si="14"/>
        <v/>
      </c>
      <c r="K197" s="8" t="s">
        <v>57</v>
      </c>
      <c r="L197" s="7"/>
      <c r="M197" s="7"/>
    </row>
    <row r="198" spans="1:13" s="44" customFormat="1" x14ac:dyDescent="0.2">
      <c r="A198" s="7" t="s">
        <v>14</v>
      </c>
      <c r="B198" s="44" t="s">
        <v>136</v>
      </c>
      <c r="C198" s="7">
        <v>4</v>
      </c>
      <c r="D198" s="7" t="s">
        <v>54</v>
      </c>
      <c r="E198" s="7" t="s">
        <v>82</v>
      </c>
      <c r="F198" s="8" t="s">
        <v>145</v>
      </c>
      <c r="G198" s="7">
        <v>13</v>
      </c>
      <c r="H198" s="7">
        <v>1</v>
      </c>
      <c r="I198" s="7" t="s">
        <v>91</v>
      </c>
      <c r="J198" s="7" t="str">
        <f t="shared" si="14"/>
        <v>X</v>
      </c>
      <c r="K198" s="8" t="s">
        <v>211</v>
      </c>
      <c r="L198" s="7"/>
      <c r="M198" s="7"/>
    </row>
    <row r="199" spans="1:13" s="44" customFormat="1" x14ac:dyDescent="0.2">
      <c r="A199" s="7" t="s">
        <v>14</v>
      </c>
      <c r="B199" s="44" t="s">
        <v>136</v>
      </c>
      <c r="C199" s="7">
        <v>4</v>
      </c>
      <c r="D199" s="7" t="s">
        <v>54</v>
      </c>
      <c r="E199" s="7" t="s">
        <v>22</v>
      </c>
      <c r="F199" s="8" t="s">
        <v>145</v>
      </c>
      <c r="G199" s="7">
        <v>13</v>
      </c>
      <c r="H199" s="7">
        <v>1</v>
      </c>
      <c r="I199" s="7" t="s">
        <v>91</v>
      </c>
      <c r="J199" s="7" t="str">
        <f t="shared" si="14"/>
        <v>X</v>
      </c>
      <c r="K199" s="8" t="s">
        <v>211</v>
      </c>
      <c r="L199" s="7"/>
      <c r="M199" s="7"/>
    </row>
    <row r="200" spans="1:13" s="44" customFormat="1" x14ac:dyDescent="0.2">
      <c r="A200" s="7" t="s">
        <v>14</v>
      </c>
      <c r="B200" s="44" t="s">
        <v>136</v>
      </c>
      <c r="C200" s="7">
        <v>4</v>
      </c>
      <c r="D200" s="7" t="s">
        <v>54</v>
      </c>
      <c r="E200" s="7" t="s">
        <v>82</v>
      </c>
      <c r="F200" s="8" t="s">
        <v>135</v>
      </c>
      <c r="G200" s="7">
        <v>13</v>
      </c>
      <c r="H200" s="7">
        <v>1</v>
      </c>
      <c r="I200" s="7" t="s">
        <v>100</v>
      </c>
      <c r="J200" s="7" t="str">
        <f t="shared" si="14"/>
        <v>X</v>
      </c>
      <c r="K200" s="8" t="s">
        <v>211</v>
      </c>
      <c r="L200" s="7"/>
      <c r="M200" s="7"/>
    </row>
    <row r="201" spans="1:13" s="44" customFormat="1" x14ac:dyDescent="0.2">
      <c r="A201" s="7" t="s">
        <v>14</v>
      </c>
      <c r="B201" s="44" t="s">
        <v>136</v>
      </c>
      <c r="C201" s="7">
        <v>4</v>
      </c>
      <c r="D201" s="7" t="s">
        <v>54</v>
      </c>
      <c r="E201" s="7" t="s">
        <v>22</v>
      </c>
      <c r="F201" s="8" t="s">
        <v>135</v>
      </c>
      <c r="G201" s="7">
        <v>13</v>
      </c>
      <c r="H201" s="7">
        <v>1</v>
      </c>
      <c r="I201" s="7" t="s">
        <v>100</v>
      </c>
      <c r="J201" s="7" t="str">
        <f t="shared" si="14"/>
        <v>X</v>
      </c>
      <c r="K201" s="8" t="s">
        <v>211</v>
      </c>
      <c r="L201" s="7"/>
      <c r="M201" s="7"/>
    </row>
    <row r="202" spans="1:13" s="44" customFormat="1" x14ac:dyDescent="0.2">
      <c r="A202" s="7" t="s">
        <v>14</v>
      </c>
      <c r="B202" s="44" t="s">
        <v>146</v>
      </c>
      <c r="C202" s="7">
        <v>2</v>
      </c>
      <c r="D202" s="7" t="s">
        <v>54</v>
      </c>
      <c r="E202" s="7" t="s">
        <v>82</v>
      </c>
      <c r="F202" s="44" t="s">
        <v>150</v>
      </c>
      <c r="G202" s="7">
        <v>40</v>
      </c>
      <c r="H202" s="7">
        <v>2</v>
      </c>
      <c r="I202" s="7" t="s">
        <v>14</v>
      </c>
      <c r="J202" s="7" t="str">
        <f t="shared" si="14"/>
        <v>X</v>
      </c>
      <c r="K202" s="8" t="s">
        <v>211</v>
      </c>
      <c r="L202" s="7"/>
      <c r="M202" s="7"/>
    </row>
    <row r="203" spans="1:13" s="44" customFormat="1" x14ac:dyDescent="0.2">
      <c r="A203" s="7" t="s">
        <v>14</v>
      </c>
      <c r="B203" s="44" t="s">
        <v>146</v>
      </c>
      <c r="C203" s="7">
        <v>2</v>
      </c>
      <c r="D203" s="7" t="s">
        <v>54</v>
      </c>
      <c r="E203" s="7" t="s">
        <v>82</v>
      </c>
      <c r="F203" s="44" t="s">
        <v>147</v>
      </c>
      <c r="G203" s="7">
        <v>120</v>
      </c>
      <c r="H203" s="7">
        <v>6</v>
      </c>
      <c r="I203" s="7" t="s">
        <v>14</v>
      </c>
      <c r="J203" s="7" t="str">
        <f t="shared" si="14"/>
        <v>X</v>
      </c>
      <c r="K203" s="8" t="s">
        <v>211</v>
      </c>
      <c r="L203" s="7" t="s">
        <v>157</v>
      </c>
    </row>
    <row r="204" spans="1:13" s="44" customFormat="1" x14ac:dyDescent="0.2">
      <c r="A204" s="7" t="s">
        <v>14</v>
      </c>
      <c r="B204" s="44" t="s">
        <v>146</v>
      </c>
      <c r="C204" s="7">
        <v>2</v>
      </c>
      <c r="D204" s="7" t="s">
        <v>54</v>
      </c>
      <c r="E204" s="7" t="s">
        <v>82</v>
      </c>
      <c r="F204" s="8" t="s">
        <v>139</v>
      </c>
      <c r="G204" s="7">
        <v>40</v>
      </c>
      <c r="H204" s="7">
        <v>2</v>
      </c>
      <c r="I204" s="7" t="s">
        <v>14</v>
      </c>
      <c r="J204" s="7" t="str">
        <f t="shared" si="14"/>
        <v>X</v>
      </c>
      <c r="K204" s="8" t="s">
        <v>211</v>
      </c>
      <c r="L204" s="7"/>
      <c r="M204" s="7"/>
    </row>
    <row r="205" spans="1:13" s="44" customFormat="1" x14ac:dyDescent="0.2">
      <c r="A205" s="7" t="s">
        <v>14</v>
      </c>
      <c r="B205" s="44" t="s">
        <v>146</v>
      </c>
      <c r="C205" s="7">
        <v>2</v>
      </c>
      <c r="D205" s="7" t="s">
        <v>54</v>
      </c>
      <c r="E205" s="7" t="s">
        <v>82</v>
      </c>
      <c r="F205" s="44" t="s">
        <v>149</v>
      </c>
      <c r="G205" s="7">
        <v>40</v>
      </c>
      <c r="H205" s="7">
        <v>2</v>
      </c>
      <c r="I205" s="7" t="s">
        <v>14</v>
      </c>
      <c r="J205" s="7" t="str">
        <f t="shared" si="14"/>
        <v>X</v>
      </c>
      <c r="K205" s="8" t="s">
        <v>211</v>
      </c>
      <c r="L205" s="7"/>
      <c r="M205" s="7"/>
    </row>
    <row r="206" spans="1:13" s="44" customFormat="1" hidden="1" x14ac:dyDescent="0.2">
      <c r="A206" s="7" t="s">
        <v>14</v>
      </c>
      <c r="B206" s="44" t="s">
        <v>146</v>
      </c>
      <c r="C206" s="7">
        <v>2</v>
      </c>
      <c r="D206" s="7" t="s">
        <v>54</v>
      </c>
      <c r="E206" s="7" t="s">
        <v>82</v>
      </c>
      <c r="F206" s="44" t="s">
        <v>148</v>
      </c>
      <c r="G206" s="7">
        <v>120</v>
      </c>
      <c r="H206" s="7">
        <v>6</v>
      </c>
      <c r="I206" s="7" t="s">
        <v>14</v>
      </c>
      <c r="J206" s="7" t="str">
        <f t="shared" si="14"/>
        <v/>
      </c>
      <c r="K206" s="44" t="s">
        <v>57</v>
      </c>
    </row>
    <row r="207" spans="1:13" s="44" customFormat="1" x14ac:dyDescent="0.2">
      <c r="A207" s="7" t="s">
        <v>14</v>
      </c>
      <c r="B207" s="44" t="s">
        <v>146</v>
      </c>
      <c r="C207" s="7">
        <v>2</v>
      </c>
      <c r="D207" s="7" t="s">
        <v>54</v>
      </c>
      <c r="E207" s="7" t="s">
        <v>82</v>
      </c>
      <c r="F207" s="44" t="s">
        <v>98</v>
      </c>
      <c r="G207" s="7">
        <v>40</v>
      </c>
      <c r="H207" s="7">
        <v>2</v>
      </c>
      <c r="I207" s="7" t="s">
        <v>62</v>
      </c>
      <c r="J207" s="7" t="str">
        <f t="shared" si="14"/>
        <v>X</v>
      </c>
      <c r="K207" s="8" t="s">
        <v>211</v>
      </c>
      <c r="L207" s="7"/>
      <c r="M207" s="7"/>
    </row>
    <row r="208" spans="1:13" s="44" customFormat="1" x14ac:dyDescent="0.2">
      <c r="A208" s="7" t="s">
        <v>14</v>
      </c>
      <c r="B208" s="44" t="s">
        <v>146</v>
      </c>
      <c r="C208" s="7">
        <v>2</v>
      </c>
      <c r="D208" s="7" t="s">
        <v>54</v>
      </c>
      <c r="E208" s="7" t="s">
        <v>82</v>
      </c>
      <c r="F208" s="44" t="s">
        <v>106</v>
      </c>
      <c r="G208" s="7">
        <v>40</v>
      </c>
      <c r="H208" s="7">
        <v>2</v>
      </c>
      <c r="I208" s="7" t="s">
        <v>10</v>
      </c>
      <c r="J208" s="7" t="str">
        <f t="shared" si="14"/>
        <v>X</v>
      </c>
      <c r="K208" s="8" t="s">
        <v>211</v>
      </c>
      <c r="L208" s="7"/>
      <c r="M208" s="7"/>
    </row>
    <row r="209" spans="1:256" s="44" customFormat="1" x14ac:dyDescent="0.2">
      <c r="A209" s="7" t="s">
        <v>14</v>
      </c>
      <c r="B209" s="44" t="s">
        <v>146</v>
      </c>
      <c r="C209" s="7">
        <v>2</v>
      </c>
      <c r="D209" s="7" t="s">
        <v>54</v>
      </c>
      <c r="E209" s="7" t="s">
        <v>82</v>
      </c>
      <c r="F209" s="44" t="s">
        <v>151</v>
      </c>
      <c r="G209" s="7">
        <v>13</v>
      </c>
      <c r="H209" s="7">
        <v>1</v>
      </c>
      <c r="I209" s="7" t="s">
        <v>103</v>
      </c>
      <c r="J209" s="7" t="str">
        <f t="shared" si="14"/>
        <v>X</v>
      </c>
      <c r="K209" s="8" t="s">
        <v>211</v>
      </c>
      <c r="L209" s="7"/>
      <c r="M209" s="7"/>
    </row>
    <row r="210" spans="1:256" s="44" customFormat="1" x14ac:dyDescent="0.2">
      <c r="A210" s="7" t="s">
        <v>14</v>
      </c>
      <c r="B210" s="44" t="s">
        <v>146</v>
      </c>
      <c r="C210" s="7">
        <v>4</v>
      </c>
      <c r="D210" s="7" t="s">
        <v>54</v>
      </c>
      <c r="E210" s="7" t="s">
        <v>22</v>
      </c>
      <c r="F210" s="44" t="s">
        <v>152</v>
      </c>
      <c r="G210" s="7">
        <v>80</v>
      </c>
      <c r="H210" s="7">
        <v>4</v>
      </c>
      <c r="I210" s="7" t="s">
        <v>14</v>
      </c>
      <c r="J210" s="7" t="str">
        <f t="shared" si="14"/>
        <v>X</v>
      </c>
      <c r="K210" s="8" t="s">
        <v>211</v>
      </c>
      <c r="L210" s="7"/>
      <c r="M210" s="7"/>
    </row>
    <row r="211" spans="1:256" s="44" customFormat="1" hidden="1" x14ac:dyDescent="0.2">
      <c r="A211" s="7" t="s">
        <v>14</v>
      </c>
      <c r="B211" s="44" t="s">
        <v>146</v>
      </c>
      <c r="C211" s="7">
        <v>4</v>
      </c>
      <c r="D211" s="7" t="s">
        <v>54</v>
      </c>
      <c r="E211" s="7" t="s">
        <v>22</v>
      </c>
      <c r="F211" s="8" t="s">
        <v>113</v>
      </c>
      <c r="G211" s="7">
        <v>80</v>
      </c>
      <c r="H211" s="7">
        <v>4</v>
      </c>
      <c r="I211" s="7" t="s">
        <v>14</v>
      </c>
      <c r="J211" s="7" t="str">
        <f t="shared" ref="J211:J218" si="15">IF(K211="sala","X","")</f>
        <v/>
      </c>
      <c r="K211" s="8" t="s">
        <v>55</v>
      </c>
      <c r="L211" s="7"/>
    </row>
    <row r="212" spans="1:256" s="44" customFormat="1" x14ac:dyDescent="0.2">
      <c r="A212" s="7" t="s">
        <v>14</v>
      </c>
      <c r="B212" s="44" t="s">
        <v>146</v>
      </c>
      <c r="C212" s="7">
        <v>4</v>
      </c>
      <c r="D212" s="7" t="s">
        <v>54</v>
      </c>
      <c r="E212" s="7" t="s">
        <v>22</v>
      </c>
      <c r="F212" s="44" t="s">
        <v>153</v>
      </c>
      <c r="G212" s="7">
        <v>80</v>
      </c>
      <c r="H212" s="7">
        <v>4</v>
      </c>
      <c r="I212" s="7" t="s">
        <v>14</v>
      </c>
      <c r="J212" s="7" t="str">
        <f t="shared" si="15"/>
        <v>X</v>
      </c>
      <c r="K212" s="8" t="s">
        <v>211</v>
      </c>
      <c r="L212" s="7"/>
      <c r="M212" s="7"/>
    </row>
    <row r="213" spans="1:256" s="44" customFormat="1" x14ac:dyDescent="0.2">
      <c r="A213" s="7" t="s">
        <v>14</v>
      </c>
      <c r="B213" s="44" t="s">
        <v>146</v>
      </c>
      <c r="C213" s="7">
        <v>4</v>
      </c>
      <c r="D213" s="7" t="s">
        <v>54</v>
      </c>
      <c r="E213" s="7" t="s">
        <v>22</v>
      </c>
      <c r="F213" s="8" t="s">
        <v>154</v>
      </c>
      <c r="G213" s="7">
        <v>80</v>
      </c>
      <c r="H213" s="7">
        <v>4</v>
      </c>
      <c r="I213" s="7" t="s">
        <v>14</v>
      </c>
      <c r="J213" s="7" t="str">
        <f t="shared" si="15"/>
        <v>X</v>
      </c>
      <c r="K213" s="8" t="s">
        <v>211</v>
      </c>
      <c r="L213" s="7"/>
      <c r="M213" s="7"/>
    </row>
    <row r="214" spans="1:256" s="44" customFormat="1" x14ac:dyDescent="0.2">
      <c r="A214" s="7" t="s">
        <v>14</v>
      </c>
      <c r="B214" s="44" t="s">
        <v>146</v>
      </c>
      <c r="C214" s="7">
        <v>4</v>
      </c>
      <c r="D214" s="7" t="s">
        <v>54</v>
      </c>
      <c r="E214" s="7" t="s">
        <v>22</v>
      </c>
      <c r="F214" s="8" t="s">
        <v>123</v>
      </c>
      <c r="G214" s="7">
        <v>20</v>
      </c>
      <c r="H214" s="7">
        <v>1</v>
      </c>
      <c r="I214" s="7" t="s">
        <v>14</v>
      </c>
      <c r="J214" s="7" t="str">
        <f t="shared" si="15"/>
        <v>X</v>
      </c>
      <c r="K214" s="8" t="s">
        <v>211</v>
      </c>
      <c r="L214" s="7"/>
      <c r="M214" s="7"/>
    </row>
    <row r="215" spans="1:256" s="44" customFormat="1" x14ac:dyDescent="0.2">
      <c r="A215" s="7" t="s">
        <v>14</v>
      </c>
      <c r="B215" s="44" t="s">
        <v>146</v>
      </c>
      <c r="C215" s="7">
        <v>4</v>
      </c>
      <c r="D215" s="7" t="s">
        <v>54</v>
      </c>
      <c r="E215" s="7" t="s">
        <v>22</v>
      </c>
      <c r="F215" s="8" t="s">
        <v>155</v>
      </c>
      <c r="G215" s="7">
        <v>80</v>
      </c>
      <c r="H215" s="7">
        <v>4</v>
      </c>
      <c r="I215" s="7" t="s">
        <v>14</v>
      </c>
      <c r="J215" s="7" t="str">
        <f t="shared" si="15"/>
        <v>X</v>
      </c>
      <c r="K215" s="8" t="s">
        <v>211</v>
      </c>
      <c r="L215" s="7"/>
      <c r="M215" s="7"/>
    </row>
    <row r="216" spans="1:256" s="44" customFormat="1" hidden="1" x14ac:dyDescent="0.2">
      <c r="A216" s="47" t="s">
        <v>62</v>
      </c>
      <c r="B216" s="48" t="s">
        <v>81</v>
      </c>
      <c r="C216" s="47">
        <v>1</v>
      </c>
      <c r="D216" s="47" t="s">
        <v>54</v>
      </c>
      <c r="E216" s="47" t="s">
        <v>82</v>
      </c>
      <c r="F216" s="48" t="s">
        <v>13</v>
      </c>
      <c r="G216" s="47">
        <v>80</v>
      </c>
      <c r="H216" s="47">
        <v>4</v>
      </c>
      <c r="I216" s="47" t="s">
        <v>14</v>
      </c>
      <c r="J216" s="7" t="str">
        <f t="shared" si="15"/>
        <v/>
      </c>
      <c r="K216" s="48" t="s">
        <v>85</v>
      </c>
      <c r="L216" s="47"/>
      <c r="M216" s="7"/>
    </row>
    <row r="217" spans="1:256" s="44" customFormat="1" hidden="1" x14ac:dyDescent="0.2">
      <c r="A217" s="47" t="s">
        <v>62</v>
      </c>
      <c r="B217" s="48" t="s">
        <v>81</v>
      </c>
      <c r="C217" s="47">
        <v>1</v>
      </c>
      <c r="D217" s="47" t="s">
        <v>54</v>
      </c>
      <c r="E217" s="47" t="s">
        <v>22</v>
      </c>
      <c r="F217" s="48" t="s">
        <v>13</v>
      </c>
      <c r="G217" s="47">
        <v>80</v>
      </c>
      <c r="H217" s="47">
        <v>4</v>
      </c>
      <c r="I217" s="47" t="s">
        <v>14</v>
      </c>
      <c r="J217" s="7" t="str">
        <f t="shared" si="15"/>
        <v/>
      </c>
      <c r="K217" s="48" t="s">
        <v>85</v>
      </c>
      <c r="L217" s="47"/>
      <c r="M217" s="7"/>
    </row>
    <row r="218" spans="1:256" s="44" customFormat="1" x14ac:dyDescent="0.2">
      <c r="A218" s="47" t="s">
        <v>10</v>
      </c>
      <c r="B218" s="48" t="s">
        <v>83</v>
      </c>
      <c r="C218" s="47">
        <v>4</v>
      </c>
      <c r="D218" s="47" t="s">
        <v>54</v>
      </c>
      <c r="E218" s="47" t="s">
        <v>8</v>
      </c>
      <c r="F218" s="48" t="s">
        <v>84</v>
      </c>
      <c r="G218" s="47">
        <v>60</v>
      </c>
      <c r="H218" s="47">
        <v>3</v>
      </c>
      <c r="I218" s="47" t="s">
        <v>14</v>
      </c>
      <c r="J218" s="7" t="str">
        <f t="shared" si="15"/>
        <v>X</v>
      </c>
      <c r="K218" s="8" t="s">
        <v>211</v>
      </c>
      <c r="L218" s="7"/>
      <c r="M218" s="7"/>
    </row>
    <row r="219" spans="1:256" s="7" customFormat="1" x14ac:dyDescent="0.2">
      <c r="B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4"/>
      <c r="EU219" s="44"/>
      <c r="EV219" s="44"/>
      <c r="EW219" s="44"/>
      <c r="EX219" s="44"/>
      <c r="EY219" s="44"/>
      <c r="EZ219" s="44"/>
      <c r="FA219" s="44"/>
      <c r="FB219" s="44"/>
      <c r="FC219" s="44"/>
      <c r="FD219" s="44"/>
      <c r="FE219" s="44"/>
      <c r="FF219" s="44"/>
      <c r="FG219" s="44"/>
      <c r="FH219" s="44"/>
      <c r="FI219" s="44"/>
      <c r="FJ219" s="44"/>
      <c r="FK219" s="44"/>
      <c r="FL219" s="44"/>
      <c r="FM219" s="44"/>
      <c r="FN219" s="44"/>
      <c r="FO219" s="44"/>
      <c r="FP219" s="44"/>
      <c r="FQ219" s="44"/>
      <c r="FR219" s="44"/>
      <c r="FS219" s="44"/>
      <c r="FT219" s="44"/>
      <c r="FU219" s="44"/>
      <c r="FV219" s="44"/>
      <c r="FW219" s="44"/>
      <c r="FX219" s="44"/>
      <c r="FY219" s="44"/>
      <c r="FZ219" s="44"/>
      <c r="GA219" s="44"/>
      <c r="GB219" s="44"/>
      <c r="GC219" s="44"/>
      <c r="GD219" s="44"/>
      <c r="GE219" s="44"/>
      <c r="GF219" s="44"/>
      <c r="GG219" s="44"/>
      <c r="GH219" s="44"/>
      <c r="GI219" s="44"/>
      <c r="GJ219" s="44"/>
      <c r="GK219" s="44"/>
      <c r="GL219" s="44"/>
      <c r="GM219" s="44"/>
      <c r="GN219" s="44"/>
      <c r="GO219" s="44"/>
      <c r="GP219" s="44"/>
      <c r="GQ219" s="44"/>
      <c r="GR219" s="44"/>
      <c r="GS219" s="44"/>
      <c r="GT219" s="44"/>
      <c r="GU219" s="44"/>
      <c r="GV219" s="44"/>
      <c r="GW219" s="44"/>
      <c r="GX219" s="44"/>
      <c r="GY219" s="44"/>
      <c r="GZ219" s="44"/>
      <c r="HA219" s="44"/>
      <c r="HB219" s="44"/>
      <c r="HC219" s="44"/>
      <c r="HD219" s="44"/>
      <c r="HE219" s="44"/>
      <c r="HF219" s="44"/>
      <c r="HG219" s="44"/>
      <c r="HH219" s="44"/>
      <c r="HI219" s="44"/>
      <c r="HJ219" s="44"/>
      <c r="HK219" s="44"/>
      <c r="HL219" s="44"/>
      <c r="HM219" s="44"/>
      <c r="HN219" s="44"/>
      <c r="HO219" s="44"/>
      <c r="HP219" s="44"/>
      <c r="HQ219" s="44"/>
      <c r="HR219" s="44"/>
      <c r="HS219" s="44"/>
      <c r="HT219" s="44"/>
      <c r="HU219" s="44"/>
      <c r="HV219" s="44"/>
      <c r="HW219" s="44"/>
      <c r="HX219" s="44"/>
      <c r="HY219" s="44"/>
      <c r="HZ219" s="44"/>
      <c r="IA219" s="44"/>
      <c r="IB219" s="44"/>
      <c r="IC219" s="44"/>
      <c r="ID219" s="44"/>
      <c r="IE219" s="44"/>
      <c r="IF219" s="44"/>
      <c r="IG219" s="44"/>
      <c r="IH219" s="44"/>
      <c r="II219" s="44"/>
      <c r="IJ219" s="44"/>
      <c r="IK219" s="44"/>
      <c r="IL219" s="44"/>
      <c r="IM219" s="44"/>
      <c r="IN219" s="44"/>
      <c r="IO219" s="44"/>
      <c r="IP219" s="44"/>
      <c r="IQ219" s="44"/>
      <c r="IR219" s="44"/>
      <c r="IS219" s="44"/>
      <c r="IT219" s="44"/>
      <c r="IU219" s="44"/>
      <c r="IV219" s="44"/>
    </row>
    <row r="220" spans="1:256" s="5" customFormat="1" x14ac:dyDescent="0.2">
      <c r="B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</row>
    <row r="221" spans="1:256" s="5" customFormat="1" x14ac:dyDescent="0.2">
      <c r="B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</row>
    <row r="222" spans="1:256" s="5" customFormat="1" x14ac:dyDescent="0.2">
      <c r="B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</row>
    <row r="223" spans="1:256" s="5" customFormat="1" x14ac:dyDescent="0.2">
      <c r="B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</row>
    <row r="224" spans="1:256" s="5" customFormat="1" x14ac:dyDescent="0.2">
      <c r="B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</row>
    <row r="225" spans="2:256" s="5" customFormat="1" x14ac:dyDescent="0.2">
      <c r="B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</row>
    <row r="226" spans="2:256" s="5" customFormat="1" x14ac:dyDescent="0.2">
      <c r="B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</row>
    <row r="227" spans="2:256" s="5" customFormat="1" x14ac:dyDescent="0.2">
      <c r="B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</row>
    <row r="228" spans="2:256" s="5" customFormat="1" x14ac:dyDescent="0.2">
      <c r="B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</row>
    <row r="229" spans="2:256" s="5" customFormat="1" x14ac:dyDescent="0.2">
      <c r="B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</row>
    <row r="230" spans="2:256" s="5" customFormat="1" x14ac:dyDescent="0.2">
      <c r="B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</row>
    <row r="231" spans="2:256" s="5" customFormat="1" x14ac:dyDescent="0.2">
      <c r="B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</row>
    <row r="232" spans="2:256" s="5" customFormat="1" x14ac:dyDescent="0.2">
      <c r="B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</row>
    <row r="233" spans="2:256" s="5" customFormat="1" x14ac:dyDescent="0.2">
      <c r="B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</row>
    <row r="234" spans="2:256" s="5" customFormat="1" x14ac:dyDescent="0.2">
      <c r="B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</row>
    <row r="235" spans="2:256" s="5" customFormat="1" x14ac:dyDescent="0.2">
      <c r="B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</row>
    <row r="236" spans="2:256" s="5" customFormat="1" x14ac:dyDescent="0.2">
      <c r="B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</row>
    <row r="237" spans="2:256" s="5" customFormat="1" x14ac:dyDescent="0.2">
      <c r="B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</row>
    <row r="238" spans="2:256" s="5" customFormat="1" x14ac:dyDescent="0.2">
      <c r="B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</row>
    <row r="239" spans="2:256" s="5" customFormat="1" x14ac:dyDescent="0.2">
      <c r="B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</row>
    <row r="240" spans="2:256" s="5" customFormat="1" x14ac:dyDescent="0.2">
      <c r="B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</row>
    <row r="241" spans="2:256" s="5" customFormat="1" x14ac:dyDescent="0.2">
      <c r="B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</row>
    <row r="242" spans="2:256" s="5" customFormat="1" x14ac:dyDescent="0.2">
      <c r="B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</row>
    <row r="243" spans="2:256" s="5" customFormat="1" x14ac:dyDescent="0.2">
      <c r="B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</row>
    <row r="244" spans="2:256" s="5" customFormat="1" x14ac:dyDescent="0.2">
      <c r="B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</row>
    <row r="245" spans="2:256" s="5" customFormat="1" x14ac:dyDescent="0.2">
      <c r="B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</row>
    <row r="246" spans="2:256" s="5" customFormat="1" x14ac:dyDescent="0.2">
      <c r="B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</row>
    <row r="247" spans="2:256" s="5" customFormat="1" x14ac:dyDescent="0.2">
      <c r="B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</row>
    <row r="248" spans="2:256" s="5" customFormat="1" x14ac:dyDescent="0.2">
      <c r="B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</row>
    <row r="249" spans="2:256" s="5" customFormat="1" x14ac:dyDescent="0.2">
      <c r="B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</row>
    <row r="250" spans="2:256" s="5" customFormat="1" x14ac:dyDescent="0.2">
      <c r="B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</row>
    <row r="251" spans="2:256" s="5" customFormat="1" x14ac:dyDescent="0.2">
      <c r="B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</row>
    <row r="252" spans="2:256" s="5" customFormat="1" x14ac:dyDescent="0.2">
      <c r="B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</row>
    <row r="253" spans="2:256" s="5" customFormat="1" x14ac:dyDescent="0.2">
      <c r="B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</row>
    <row r="254" spans="2:256" s="5" customFormat="1" x14ac:dyDescent="0.2">
      <c r="B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</row>
    <row r="255" spans="2:256" s="5" customFormat="1" x14ac:dyDescent="0.2">
      <c r="B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</row>
    <row r="256" spans="2:256" s="5" customFormat="1" x14ac:dyDescent="0.2">
      <c r="B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</row>
    <row r="257" spans="2:256" s="5" customFormat="1" x14ac:dyDescent="0.2">
      <c r="B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</row>
    <row r="258" spans="2:256" s="5" customFormat="1" x14ac:dyDescent="0.2">
      <c r="B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</row>
    <row r="259" spans="2:256" s="5" customFormat="1" x14ac:dyDescent="0.2">
      <c r="B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</row>
    <row r="260" spans="2:256" s="5" customFormat="1" x14ac:dyDescent="0.2">
      <c r="B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</row>
    <row r="261" spans="2:256" s="5" customFormat="1" x14ac:dyDescent="0.2">
      <c r="B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</row>
    <row r="262" spans="2:256" s="5" customFormat="1" x14ac:dyDescent="0.2">
      <c r="B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</row>
    <row r="263" spans="2:256" s="5" customFormat="1" x14ac:dyDescent="0.2">
      <c r="B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</row>
    <row r="264" spans="2:256" s="5" customFormat="1" x14ac:dyDescent="0.2">
      <c r="B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</row>
    <row r="265" spans="2:256" s="5" customFormat="1" x14ac:dyDescent="0.2">
      <c r="B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</row>
    <row r="266" spans="2:256" s="5" customFormat="1" x14ac:dyDescent="0.2">
      <c r="B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</row>
    <row r="267" spans="2:256" s="5" customFormat="1" x14ac:dyDescent="0.2">
      <c r="B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</row>
    <row r="268" spans="2:256" s="5" customFormat="1" x14ac:dyDescent="0.2">
      <c r="B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</row>
    <row r="269" spans="2:256" s="5" customFormat="1" x14ac:dyDescent="0.2">
      <c r="B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</row>
    <row r="270" spans="2:256" s="5" customFormat="1" x14ac:dyDescent="0.2">
      <c r="B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</row>
    <row r="271" spans="2:256" s="5" customFormat="1" x14ac:dyDescent="0.2">
      <c r="B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</row>
    <row r="272" spans="2:256" s="5" customFormat="1" x14ac:dyDescent="0.2">
      <c r="B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</row>
    <row r="273" spans="2:256" s="5" customFormat="1" x14ac:dyDescent="0.2">
      <c r="B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</row>
    <row r="274" spans="2:256" s="5" customFormat="1" x14ac:dyDescent="0.2">
      <c r="B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</row>
    <row r="275" spans="2:256" s="5" customFormat="1" x14ac:dyDescent="0.2">
      <c r="B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</row>
    <row r="276" spans="2:256" s="5" customFormat="1" x14ac:dyDescent="0.2">
      <c r="B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</row>
    <row r="277" spans="2:256" s="5" customFormat="1" x14ac:dyDescent="0.2">
      <c r="B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</row>
    <row r="278" spans="2:256" s="5" customFormat="1" x14ac:dyDescent="0.2">
      <c r="B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</row>
    <row r="279" spans="2:256" s="5" customFormat="1" x14ac:dyDescent="0.2">
      <c r="B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</row>
    <row r="280" spans="2:256" s="5" customFormat="1" x14ac:dyDescent="0.2">
      <c r="B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</row>
    <row r="281" spans="2:256" s="5" customFormat="1" x14ac:dyDescent="0.2">
      <c r="B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</row>
    <row r="282" spans="2:256" s="5" customFormat="1" x14ac:dyDescent="0.2">
      <c r="B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</row>
    <row r="283" spans="2:256" s="5" customFormat="1" x14ac:dyDescent="0.2">
      <c r="B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</row>
    <row r="284" spans="2:256" s="5" customFormat="1" x14ac:dyDescent="0.2">
      <c r="B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</row>
    <row r="285" spans="2:256" s="5" customFormat="1" x14ac:dyDescent="0.2">
      <c r="B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</row>
    <row r="286" spans="2:256" s="5" customFormat="1" x14ac:dyDescent="0.2">
      <c r="B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</row>
    <row r="287" spans="2:256" s="5" customFormat="1" x14ac:dyDescent="0.2">
      <c r="B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</row>
    <row r="288" spans="2:256" s="5" customFormat="1" x14ac:dyDescent="0.2">
      <c r="B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</row>
    <row r="289" spans="2:256" s="5" customFormat="1" x14ac:dyDescent="0.2">
      <c r="B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</row>
    <row r="290" spans="2:256" s="5" customFormat="1" x14ac:dyDescent="0.2">
      <c r="B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</row>
    <row r="291" spans="2:256" s="5" customFormat="1" x14ac:dyDescent="0.2">
      <c r="B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</row>
    <row r="292" spans="2:256" s="5" customFormat="1" x14ac:dyDescent="0.2">
      <c r="B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</row>
    <row r="293" spans="2:256" s="5" customFormat="1" x14ac:dyDescent="0.2">
      <c r="B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</row>
    <row r="294" spans="2:256" s="5" customFormat="1" x14ac:dyDescent="0.2">
      <c r="B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</row>
    <row r="295" spans="2:256" s="5" customFormat="1" x14ac:dyDescent="0.2">
      <c r="B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</row>
    <row r="296" spans="2:256" s="5" customFormat="1" x14ac:dyDescent="0.2">
      <c r="B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</row>
    <row r="297" spans="2:256" s="5" customFormat="1" x14ac:dyDescent="0.2">
      <c r="B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</row>
    <row r="298" spans="2:256" s="5" customFormat="1" x14ac:dyDescent="0.2">
      <c r="B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</row>
    <row r="299" spans="2:256" s="5" customFormat="1" x14ac:dyDescent="0.2">
      <c r="B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</row>
    <row r="300" spans="2:256" s="5" customFormat="1" x14ac:dyDescent="0.2">
      <c r="B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</row>
    <row r="301" spans="2:256" s="5" customFormat="1" x14ac:dyDescent="0.2">
      <c r="B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</row>
    <row r="302" spans="2:256" s="5" customFormat="1" x14ac:dyDescent="0.2">
      <c r="B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</row>
    <row r="303" spans="2:256" s="5" customFormat="1" x14ac:dyDescent="0.2">
      <c r="B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</row>
    <row r="304" spans="2:256" s="5" customFormat="1" x14ac:dyDescent="0.2">
      <c r="B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</row>
    <row r="305" spans="2:256" s="5" customFormat="1" x14ac:dyDescent="0.2">
      <c r="B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</row>
    <row r="306" spans="2:256" s="5" customFormat="1" x14ac:dyDescent="0.2">
      <c r="B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</row>
    <row r="307" spans="2:256" s="5" customFormat="1" x14ac:dyDescent="0.2">
      <c r="B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</row>
    <row r="308" spans="2:256" s="5" customFormat="1" x14ac:dyDescent="0.2">
      <c r="B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</row>
    <row r="309" spans="2:256" s="5" customFormat="1" x14ac:dyDescent="0.2">
      <c r="B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</row>
    <row r="310" spans="2:256" s="5" customFormat="1" x14ac:dyDescent="0.2">
      <c r="B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</row>
    <row r="311" spans="2:256" s="5" customFormat="1" x14ac:dyDescent="0.2">
      <c r="B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</row>
    <row r="312" spans="2:256" s="5" customFormat="1" x14ac:dyDescent="0.2">
      <c r="B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</row>
    <row r="313" spans="2:256" s="5" customFormat="1" x14ac:dyDescent="0.2">
      <c r="B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</row>
    <row r="314" spans="2:256" s="5" customFormat="1" x14ac:dyDescent="0.2">
      <c r="B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</row>
    <row r="315" spans="2:256" s="5" customFormat="1" x14ac:dyDescent="0.2">
      <c r="B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</row>
    <row r="316" spans="2:256" s="5" customFormat="1" x14ac:dyDescent="0.2">
      <c r="B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</row>
    <row r="317" spans="2:256" s="5" customFormat="1" x14ac:dyDescent="0.2">
      <c r="B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</row>
    <row r="318" spans="2:256" s="5" customFormat="1" x14ac:dyDescent="0.2">
      <c r="B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</row>
    <row r="319" spans="2:256" s="5" customFormat="1" x14ac:dyDescent="0.2">
      <c r="B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</row>
    <row r="320" spans="2:256" s="5" customFormat="1" x14ac:dyDescent="0.2">
      <c r="B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</row>
    <row r="321" spans="2:256" s="5" customFormat="1" x14ac:dyDescent="0.2">
      <c r="B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</row>
    <row r="322" spans="2:256" s="5" customFormat="1" x14ac:dyDescent="0.2">
      <c r="B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</row>
    <row r="323" spans="2:256" s="5" customFormat="1" x14ac:dyDescent="0.2">
      <c r="B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</row>
    <row r="324" spans="2:256" s="5" customFormat="1" x14ac:dyDescent="0.2">
      <c r="B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</row>
    <row r="325" spans="2:256" s="5" customFormat="1" x14ac:dyDescent="0.2">
      <c r="B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</row>
    <row r="326" spans="2:256" s="5" customFormat="1" x14ac:dyDescent="0.2">
      <c r="B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</row>
    <row r="327" spans="2:256" s="5" customFormat="1" x14ac:dyDescent="0.2">
      <c r="B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</row>
    <row r="328" spans="2:256" s="5" customFormat="1" x14ac:dyDescent="0.2">
      <c r="B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</row>
    <row r="329" spans="2:256" s="5" customFormat="1" x14ac:dyDescent="0.2">
      <c r="B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</row>
    <row r="330" spans="2:256" s="5" customFormat="1" x14ac:dyDescent="0.2">
      <c r="B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</row>
    <row r="331" spans="2:256" s="5" customFormat="1" x14ac:dyDescent="0.2">
      <c r="B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</row>
    <row r="332" spans="2:256" s="5" customFormat="1" x14ac:dyDescent="0.2">
      <c r="B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</row>
    <row r="333" spans="2:256" s="5" customFormat="1" x14ac:dyDescent="0.2">
      <c r="B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</row>
    <row r="334" spans="2:256" s="5" customFormat="1" x14ac:dyDescent="0.2">
      <c r="B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</row>
    <row r="335" spans="2:256" s="5" customFormat="1" x14ac:dyDescent="0.2">
      <c r="B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</row>
    <row r="336" spans="2:256" s="5" customFormat="1" x14ac:dyDescent="0.2">
      <c r="B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</row>
    <row r="337" spans="2:256" s="5" customFormat="1" x14ac:dyDescent="0.2">
      <c r="B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</row>
    <row r="338" spans="2:256" s="5" customFormat="1" x14ac:dyDescent="0.2">
      <c r="B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</row>
    <row r="339" spans="2:256" s="5" customFormat="1" x14ac:dyDescent="0.2">
      <c r="B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</row>
    <row r="340" spans="2:256" s="5" customFormat="1" x14ac:dyDescent="0.2">
      <c r="B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</row>
    <row r="341" spans="2:256" s="5" customFormat="1" x14ac:dyDescent="0.2">
      <c r="B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</row>
    <row r="342" spans="2:256" s="5" customFormat="1" x14ac:dyDescent="0.2">
      <c r="B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</row>
    <row r="343" spans="2:256" s="5" customFormat="1" x14ac:dyDescent="0.2">
      <c r="B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</row>
    <row r="344" spans="2:256" s="5" customFormat="1" x14ac:dyDescent="0.2">
      <c r="B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</row>
    <row r="345" spans="2:256" s="5" customFormat="1" x14ac:dyDescent="0.2">
      <c r="B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</row>
    <row r="346" spans="2:256" s="5" customFormat="1" x14ac:dyDescent="0.2">
      <c r="B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</row>
    <row r="347" spans="2:256" s="5" customFormat="1" x14ac:dyDescent="0.2">
      <c r="B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</row>
    <row r="348" spans="2:256" s="5" customFormat="1" x14ac:dyDescent="0.2">
      <c r="B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</row>
    <row r="349" spans="2:256" s="5" customFormat="1" x14ac:dyDescent="0.2">
      <c r="B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</row>
    <row r="350" spans="2:256" s="5" customFormat="1" x14ac:dyDescent="0.2">
      <c r="B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</row>
    <row r="351" spans="2:256" s="5" customFormat="1" x14ac:dyDescent="0.2">
      <c r="B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</row>
    <row r="352" spans="2:256" s="5" customFormat="1" x14ac:dyDescent="0.2">
      <c r="B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</row>
    <row r="353" spans="2:256" s="5" customFormat="1" x14ac:dyDescent="0.2">
      <c r="B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</row>
    <row r="354" spans="2:256" s="5" customFormat="1" x14ac:dyDescent="0.2">
      <c r="B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</row>
    <row r="355" spans="2:256" s="5" customFormat="1" x14ac:dyDescent="0.2">
      <c r="B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</row>
    <row r="356" spans="2:256" s="5" customFormat="1" x14ac:dyDescent="0.2">
      <c r="B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</row>
    <row r="357" spans="2:256" s="5" customFormat="1" x14ac:dyDescent="0.2">
      <c r="B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</row>
    <row r="358" spans="2:256" s="5" customFormat="1" x14ac:dyDescent="0.2">
      <c r="B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</row>
    <row r="359" spans="2:256" s="5" customFormat="1" x14ac:dyDescent="0.2">
      <c r="B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</row>
    <row r="360" spans="2:256" s="5" customFormat="1" x14ac:dyDescent="0.2">
      <c r="B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</row>
    <row r="361" spans="2:256" s="5" customFormat="1" x14ac:dyDescent="0.2">
      <c r="B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</row>
    <row r="362" spans="2:256" s="5" customFormat="1" x14ac:dyDescent="0.2">
      <c r="B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</row>
    <row r="363" spans="2:256" s="5" customFormat="1" x14ac:dyDescent="0.2">
      <c r="B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</row>
    <row r="364" spans="2:256" s="5" customFormat="1" x14ac:dyDescent="0.2">
      <c r="B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</row>
    <row r="365" spans="2:256" s="5" customFormat="1" x14ac:dyDescent="0.2">
      <c r="B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</row>
    <row r="366" spans="2:256" s="5" customFormat="1" x14ac:dyDescent="0.2">
      <c r="B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</row>
    <row r="367" spans="2:256" s="5" customFormat="1" x14ac:dyDescent="0.2">
      <c r="B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</row>
    <row r="368" spans="2:256" s="5" customFormat="1" x14ac:dyDescent="0.2">
      <c r="B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</row>
    <row r="369" spans="2:256" s="5" customFormat="1" x14ac:dyDescent="0.2">
      <c r="B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</row>
    <row r="370" spans="2:256" s="5" customFormat="1" x14ac:dyDescent="0.2">
      <c r="B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</row>
    <row r="371" spans="2:256" s="5" customFormat="1" x14ac:dyDescent="0.2">
      <c r="B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</row>
    <row r="372" spans="2:256" s="5" customFormat="1" x14ac:dyDescent="0.2">
      <c r="B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</row>
    <row r="373" spans="2:256" s="5" customFormat="1" x14ac:dyDescent="0.2">
      <c r="B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</row>
    <row r="374" spans="2:256" s="5" customFormat="1" x14ac:dyDescent="0.2">
      <c r="B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</row>
    <row r="375" spans="2:256" s="5" customFormat="1" x14ac:dyDescent="0.2">
      <c r="B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</row>
    <row r="376" spans="2:256" s="5" customFormat="1" x14ac:dyDescent="0.2">
      <c r="B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</row>
    <row r="377" spans="2:256" s="5" customFormat="1" x14ac:dyDescent="0.2">
      <c r="B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</row>
    <row r="378" spans="2:256" s="5" customFormat="1" x14ac:dyDescent="0.2">
      <c r="B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</row>
    <row r="379" spans="2:256" s="5" customFormat="1" x14ac:dyDescent="0.2">
      <c r="B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</row>
    <row r="380" spans="2:256" s="5" customFormat="1" x14ac:dyDescent="0.2">
      <c r="B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</row>
    <row r="381" spans="2:256" s="5" customFormat="1" x14ac:dyDescent="0.2">
      <c r="B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</row>
    <row r="382" spans="2:256" s="5" customFormat="1" x14ac:dyDescent="0.2">
      <c r="B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</row>
    <row r="383" spans="2:256" s="5" customFormat="1" x14ac:dyDescent="0.2">
      <c r="B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</row>
    <row r="384" spans="2:256" s="5" customFormat="1" x14ac:dyDescent="0.2">
      <c r="B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</row>
    <row r="385" spans="2:256" s="5" customFormat="1" x14ac:dyDescent="0.2">
      <c r="B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</row>
    <row r="386" spans="2:256" s="5" customFormat="1" x14ac:dyDescent="0.2">
      <c r="B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</row>
    <row r="387" spans="2:256" s="5" customFormat="1" x14ac:dyDescent="0.2">
      <c r="B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</row>
    <row r="388" spans="2:256" s="5" customFormat="1" x14ac:dyDescent="0.2">
      <c r="B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</row>
    <row r="389" spans="2:256" s="5" customFormat="1" x14ac:dyDescent="0.2">
      <c r="B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</row>
    <row r="390" spans="2:256" s="5" customFormat="1" x14ac:dyDescent="0.2">
      <c r="B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</row>
    <row r="391" spans="2:256" s="5" customFormat="1" x14ac:dyDescent="0.2">
      <c r="B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</row>
    <row r="392" spans="2:256" s="5" customFormat="1" x14ac:dyDescent="0.2">
      <c r="B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</row>
    <row r="393" spans="2:256" s="5" customFormat="1" x14ac:dyDescent="0.2">
      <c r="B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</row>
    <row r="394" spans="2:256" s="5" customFormat="1" x14ac:dyDescent="0.2">
      <c r="B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</row>
    <row r="395" spans="2:256" s="5" customFormat="1" x14ac:dyDescent="0.2">
      <c r="B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</row>
    <row r="396" spans="2:256" s="5" customFormat="1" x14ac:dyDescent="0.2">
      <c r="B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</row>
    <row r="397" spans="2:256" s="5" customFormat="1" x14ac:dyDescent="0.2">
      <c r="B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</row>
    <row r="398" spans="2:256" s="5" customFormat="1" x14ac:dyDescent="0.2">
      <c r="B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</row>
    <row r="399" spans="2:256" s="5" customFormat="1" x14ac:dyDescent="0.2">
      <c r="B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</row>
    <row r="400" spans="2:256" s="5" customFormat="1" x14ac:dyDescent="0.2">
      <c r="B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</row>
    <row r="401" spans="2:256" s="5" customFormat="1" x14ac:dyDescent="0.2">
      <c r="B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</row>
    <row r="402" spans="2:256" s="5" customFormat="1" x14ac:dyDescent="0.2">
      <c r="B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</row>
    <row r="403" spans="2:256" s="5" customFormat="1" x14ac:dyDescent="0.2">
      <c r="B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</row>
    <row r="404" spans="2:256" s="5" customFormat="1" x14ac:dyDescent="0.2">
      <c r="B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</row>
    <row r="405" spans="2:256" s="5" customFormat="1" x14ac:dyDescent="0.2">
      <c r="B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</row>
    <row r="406" spans="2:256" s="5" customFormat="1" x14ac:dyDescent="0.2">
      <c r="B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</row>
    <row r="407" spans="2:256" s="5" customFormat="1" x14ac:dyDescent="0.2">
      <c r="B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</row>
    <row r="408" spans="2:256" s="5" customFormat="1" x14ac:dyDescent="0.2">
      <c r="B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</row>
    <row r="409" spans="2:256" s="5" customFormat="1" x14ac:dyDescent="0.2">
      <c r="B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</row>
    <row r="410" spans="2:256" s="5" customFormat="1" x14ac:dyDescent="0.2">
      <c r="B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</row>
    <row r="411" spans="2:256" s="5" customFormat="1" x14ac:dyDescent="0.2">
      <c r="B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</row>
    <row r="412" spans="2:256" s="5" customFormat="1" x14ac:dyDescent="0.2">
      <c r="B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</row>
    <row r="413" spans="2:256" s="5" customFormat="1" x14ac:dyDescent="0.2">
      <c r="B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</row>
    <row r="414" spans="2:256" s="5" customFormat="1" x14ac:dyDescent="0.2">
      <c r="B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</row>
    <row r="415" spans="2:256" s="5" customFormat="1" x14ac:dyDescent="0.2">
      <c r="B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</row>
    <row r="416" spans="2:256" s="5" customFormat="1" x14ac:dyDescent="0.2">
      <c r="B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</row>
    <row r="417" spans="2:256" s="5" customFormat="1" x14ac:dyDescent="0.2">
      <c r="B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</row>
    <row r="418" spans="2:256" s="5" customFormat="1" x14ac:dyDescent="0.2">
      <c r="B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</row>
    <row r="419" spans="2:256" s="5" customFormat="1" x14ac:dyDescent="0.2">
      <c r="B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</row>
    <row r="420" spans="2:256" s="5" customFormat="1" x14ac:dyDescent="0.2">
      <c r="B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</row>
    <row r="421" spans="2:256" s="5" customFormat="1" x14ac:dyDescent="0.2">
      <c r="B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</row>
    <row r="422" spans="2:256" s="5" customFormat="1" x14ac:dyDescent="0.2">
      <c r="B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</row>
    <row r="423" spans="2:256" s="5" customFormat="1" x14ac:dyDescent="0.2">
      <c r="B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</row>
    <row r="424" spans="2:256" s="5" customFormat="1" x14ac:dyDescent="0.2">
      <c r="B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</row>
    <row r="425" spans="2:256" s="5" customFormat="1" x14ac:dyDescent="0.2">
      <c r="B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</row>
    <row r="426" spans="2:256" s="5" customFormat="1" x14ac:dyDescent="0.2">
      <c r="B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</row>
    <row r="427" spans="2:256" s="5" customFormat="1" x14ac:dyDescent="0.2">
      <c r="B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</row>
    <row r="428" spans="2:256" s="5" customFormat="1" x14ac:dyDescent="0.2">
      <c r="B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</row>
    <row r="429" spans="2:256" s="5" customFormat="1" x14ac:dyDescent="0.2">
      <c r="B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</row>
    <row r="430" spans="2:256" s="5" customFormat="1" x14ac:dyDescent="0.2">
      <c r="B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</row>
    <row r="431" spans="2:256" s="5" customFormat="1" x14ac:dyDescent="0.2">
      <c r="B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</row>
    <row r="432" spans="2:256" s="5" customFormat="1" x14ac:dyDescent="0.2">
      <c r="B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</row>
    <row r="433" spans="2:256" s="5" customFormat="1" x14ac:dyDescent="0.2">
      <c r="B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</row>
    <row r="434" spans="2:256" s="5" customFormat="1" x14ac:dyDescent="0.2">
      <c r="B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</row>
    <row r="435" spans="2:256" s="5" customFormat="1" x14ac:dyDescent="0.2">
      <c r="B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</row>
    <row r="436" spans="2:256" s="5" customFormat="1" x14ac:dyDescent="0.2">
      <c r="B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</row>
    <row r="437" spans="2:256" s="5" customFormat="1" x14ac:dyDescent="0.2">
      <c r="B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</row>
    <row r="438" spans="2:256" s="5" customFormat="1" x14ac:dyDescent="0.2">
      <c r="B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</row>
    <row r="439" spans="2:256" s="5" customFormat="1" x14ac:dyDescent="0.2">
      <c r="B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</row>
    <row r="440" spans="2:256" s="5" customFormat="1" x14ac:dyDescent="0.2">
      <c r="B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</row>
    <row r="441" spans="2:256" s="5" customFormat="1" x14ac:dyDescent="0.2">
      <c r="B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</row>
    <row r="442" spans="2:256" s="5" customFormat="1" x14ac:dyDescent="0.2">
      <c r="B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</row>
    <row r="443" spans="2:256" s="5" customFormat="1" x14ac:dyDescent="0.2">
      <c r="B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</row>
    <row r="444" spans="2:256" s="5" customFormat="1" x14ac:dyDescent="0.2">
      <c r="B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</row>
    <row r="445" spans="2:256" s="5" customFormat="1" x14ac:dyDescent="0.2">
      <c r="B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</row>
    <row r="446" spans="2:256" s="5" customFormat="1" x14ac:dyDescent="0.2">
      <c r="B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</row>
    <row r="447" spans="2:256" s="5" customFormat="1" x14ac:dyDescent="0.2">
      <c r="B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</row>
    <row r="448" spans="2:256" s="5" customFormat="1" x14ac:dyDescent="0.2">
      <c r="B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</row>
    <row r="449" spans="2:256" s="5" customFormat="1" x14ac:dyDescent="0.2">
      <c r="B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</row>
    <row r="450" spans="2:256" s="5" customFormat="1" x14ac:dyDescent="0.2">
      <c r="B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</row>
    <row r="451" spans="2:256" s="5" customFormat="1" x14ac:dyDescent="0.2">
      <c r="B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</row>
    <row r="452" spans="2:256" s="5" customFormat="1" x14ac:dyDescent="0.2">
      <c r="B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</row>
    <row r="453" spans="2:256" s="5" customFormat="1" x14ac:dyDescent="0.2">
      <c r="B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</row>
    <row r="454" spans="2:256" s="5" customFormat="1" x14ac:dyDescent="0.2">
      <c r="B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</row>
    <row r="455" spans="2:256" s="5" customFormat="1" x14ac:dyDescent="0.2">
      <c r="B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</row>
    <row r="456" spans="2:256" s="5" customFormat="1" x14ac:dyDescent="0.2">
      <c r="B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</row>
    <row r="457" spans="2:256" s="5" customFormat="1" x14ac:dyDescent="0.2">
      <c r="B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</row>
    <row r="458" spans="2:256" s="5" customFormat="1" x14ac:dyDescent="0.2">
      <c r="B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</row>
    <row r="459" spans="2:256" s="5" customFormat="1" x14ac:dyDescent="0.2">
      <c r="B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</row>
    <row r="460" spans="2:256" s="5" customFormat="1" x14ac:dyDescent="0.2">
      <c r="B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</row>
    <row r="461" spans="2:256" s="5" customFormat="1" x14ac:dyDescent="0.2">
      <c r="B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</row>
    <row r="462" spans="2:256" s="5" customFormat="1" x14ac:dyDescent="0.2">
      <c r="B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</row>
    <row r="463" spans="2:256" s="5" customFormat="1" x14ac:dyDescent="0.2">
      <c r="B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</row>
    <row r="464" spans="2:256" s="5" customFormat="1" x14ac:dyDescent="0.2">
      <c r="B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</row>
    <row r="465" spans="2:256" s="5" customFormat="1" x14ac:dyDescent="0.2">
      <c r="B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</row>
    <row r="466" spans="2:256" s="5" customFormat="1" x14ac:dyDescent="0.2">
      <c r="B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</row>
    <row r="467" spans="2:256" s="5" customFormat="1" x14ac:dyDescent="0.2">
      <c r="B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</row>
    <row r="468" spans="2:256" s="5" customFormat="1" x14ac:dyDescent="0.2">
      <c r="B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</row>
    <row r="469" spans="2:256" s="5" customFormat="1" x14ac:dyDescent="0.2">
      <c r="B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</row>
    <row r="470" spans="2:256" s="5" customFormat="1" x14ac:dyDescent="0.2">
      <c r="B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</row>
    <row r="471" spans="2:256" s="5" customFormat="1" x14ac:dyDescent="0.2">
      <c r="B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</row>
    <row r="472" spans="2:256" s="5" customFormat="1" x14ac:dyDescent="0.2">
      <c r="B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</row>
    <row r="473" spans="2:256" s="5" customFormat="1" x14ac:dyDescent="0.2">
      <c r="B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</row>
    <row r="474" spans="2:256" s="5" customFormat="1" x14ac:dyDescent="0.2">
      <c r="B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</row>
    <row r="475" spans="2:256" s="5" customFormat="1" x14ac:dyDescent="0.2">
      <c r="B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</row>
    <row r="476" spans="2:256" s="5" customFormat="1" x14ac:dyDescent="0.2">
      <c r="B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</row>
    <row r="477" spans="2:256" s="5" customFormat="1" x14ac:dyDescent="0.2">
      <c r="B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</row>
    <row r="478" spans="2:256" s="5" customFormat="1" x14ac:dyDescent="0.2">
      <c r="B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</row>
    <row r="479" spans="2:256" s="5" customFormat="1" x14ac:dyDescent="0.2">
      <c r="B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</row>
    <row r="480" spans="2:256" s="5" customFormat="1" x14ac:dyDescent="0.2">
      <c r="B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</row>
    <row r="481" spans="2:256" s="5" customFormat="1" x14ac:dyDescent="0.2">
      <c r="B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</row>
    <row r="482" spans="2:256" s="5" customFormat="1" x14ac:dyDescent="0.2">
      <c r="B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</row>
    <row r="483" spans="2:256" s="5" customFormat="1" x14ac:dyDescent="0.2">
      <c r="B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</row>
    <row r="484" spans="2:256" s="5" customFormat="1" x14ac:dyDescent="0.2">
      <c r="B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</row>
    <row r="485" spans="2:256" s="5" customFormat="1" x14ac:dyDescent="0.2">
      <c r="B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</row>
    <row r="486" spans="2:256" s="5" customFormat="1" x14ac:dyDescent="0.2">
      <c r="B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</row>
    <row r="487" spans="2:256" s="5" customFormat="1" x14ac:dyDescent="0.2">
      <c r="B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</row>
    <row r="488" spans="2:256" s="5" customFormat="1" x14ac:dyDescent="0.2">
      <c r="B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</row>
    <row r="489" spans="2:256" s="5" customFormat="1" x14ac:dyDescent="0.2">
      <c r="B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</row>
    <row r="490" spans="2:256" s="5" customFormat="1" x14ac:dyDescent="0.2">
      <c r="B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</row>
    <row r="491" spans="2:256" s="5" customFormat="1" x14ac:dyDescent="0.2">
      <c r="B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</row>
    <row r="492" spans="2:256" s="5" customFormat="1" x14ac:dyDescent="0.2">
      <c r="B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</row>
    <row r="493" spans="2:256" s="5" customFormat="1" x14ac:dyDescent="0.2">
      <c r="B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</row>
    <row r="494" spans="2:256" s="5" customFormat="1" x14ac:dyDescent="0.2">
      <c r="B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</row>
    <row r="495" spans="2:256" s="5" customFormat="1" x14ac:dyDescent="0.2">
      <c r="B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</row>
    <row r="496" spans="2:256" s="5" customFormat="1" x14ac:dyDescent="0.2">
      <c r="B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</row>
    <row r="497" spans="2:256" s="5" customFormat="1" x14ac:dyDescent="0.2">
      <c r="B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</row>
    <row r="498" spans="2:256" s="5" customFormat="1" x14ac:dyDescent="0.2">
      <c r="B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</row>
    <row r="499" spans="2:256" s="5" customFormat="1" x14ac:dyDescent="0.2">
      <c r="B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</row>
    <row r="500" spans="2:256" s="5" customFormat="1" x14ac:dyDescent="0.2">
      <c r="B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</row>
    <row r="501" spans="2:256" s="5" customFormat="1" x14ac:dyDescent="0.2">
      <c r="B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</row>
    <row r="502" spans="2:256" s="5" customFormat="1" x14ac:dyDescent="0.2">
      <c r="B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</row>
    <row r="503" spans="2:256" s="5" customFormat="1" x14ac:dyDescent="0.2">
      <c r="B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</row>
    <row r="504" spans="2:256" s="5" customFormat="1" x14ac:dyDescent="0.2">
      <c r="B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</row>
    <row r="505" spans="2:256" s="5" customFormat="1" x14ac:dyDescent="0.2">
      <c r="B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</row>
    <row r="506" spans="2:256" s="5" customFormat="1" x14ac:dyDescent="0.2">
      <c r="B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</row>
    <row r="507" spans="2:256" s="5" customFormat="1" x14ac:dyDescent="0.2">
      <c r="B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</row>
    <row r="508" spans="2:256" s="5" customFormat="1" x14ac:dyDescent="0.2">
      <c r="B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</row>
    <row r="509" spans="2:256" s="5" customFormat="1" x14ac:dyDescent="0.2">
      <c r="B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</row>
    <row r="510" spans="2:256" s="5" customFormat="1" x14ac:dyDescent="0.2">
      <c r="B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</row>
    <row r="511" spans="2:256" s="5" customFormat="1" x14ac:dyDescent="0.2">
      <c r="B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</row>
    <row r="512" spans="2:256" s="5" customFormat="1" x14ac:dyDescent="0.2">
      <c r="B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</row>
    <row r="513" spans="2:256" s="5" customFormat="1" x14ac:dyDescent="0.2">
      <c r="B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</row>
    <row r="514" spans="2:256" s="5" customFormat="1" x14ac:dyDescent="0.2">
      <c r="B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</row>
    <row r="515" spans="2:256" s="5" customFormat="1" x14ac:dyDescent="0.2">
      <c r="B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</row>
    <row r="516" spans="2:256" s="5" customFormat="1" x14ac:dyDescent="0.2">
      <c r="B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</row>
    <row r="517" spans="2:256" s="5" customFormat="1" x14ac:dyDescent="0.2">
      <c r="B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</row>
    <row r="518" spans="2:256" s="5" customFormat="1" x14ac:dyDescent="0.2">
      <c r="B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</row>
    <row r="519" spans="2:256" s="5" customFormat="1" x14ac:dyDescent="0.2">
      <c r="B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</row>
    <row r="520" spans="2:256" s="5" customFormat="1" x14ac:dyDescent="0.2">
      <c r="B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</row>
    <row r="521" spans="2:256" s="5" customFormat="1" x14ac:dyDescent="0.2">
      <c r="B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</row>
    <row r="522" spans="2:256" s="5" customFormat="1" x14ac:dyDescent="0.2">
      <c r="B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</row>
    <row r="523" spans="2:256" s="5" customFormat="1" x14ac:dyDescent="0.2">
      <c r="B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</row>
    <row r="524" spans="2:256" s="5" customFormat="1" x14ac:dyDescent="0.2">
      <c r="B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</row>
    <row r="525" spans="2:256" s="5" customFormat="1" x14ac:dyDescent="0.2">
      <c r="B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</row>
    <row r="526" spans="2:256" s="5" customFormat="1" x14ac:dyDescent="0.2">
      <c r="B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</row>
    <row r="527" spans="2:256" s="5" customFormat="1" x14ac:dyDescent="0.2">
      <c r="B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</row>
    <row r="528" spans="2:256" s="5" customFormat="1" x14ac:dyDescent="0.2">
      <c r="B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</row>
    <row r="529" spans="2:256" s="5" customFormat="1" x14ac:dyDescent="0.2">
      <c r="B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</row>
    <row r="530" spans="2:256" s="5" customFormat="1" x14ac:dyDescent="0.2">
      <c r="B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</row>
    <row r="531" spans="2:256" s="5" customFormat="1" x14ac:dyDescent="0.2">
      <c r="B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</row>
    <row r="532" spans="2:256" s="5" customFormat="1" x14ac:dyDescent="0.2">
      <c r="B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</row>
    <row r="533" spans="2:256" s="5" customFormat="1" x14ac:dyDescent="0.2">
      <c r="B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</row>
    <row r="534" spans="2:256" s="5" customFormat="1" x14ac:dyDescent="0.2">
      <c r="B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</row>
    <row r="535" spans="2:256" s="5" customFormat="1" x14ac:dyDescent="0.2">
      <c r="B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</row>
    <row r="536" spans="2:256" s="5" customFormat="1" x14ac:dyDescent="0.2">
      <c r="B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</row>
    <row r="537" spans="2:256" s="5" customFormat="1" x14ac:dyDescent="0.2">
      <c r="B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</row>
    <row r="538" spans="2:256" s="5" customFormat="1" x14ac:dyDescent="0.2">
      <c r="B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</row>
    <row r="539" spans="2:256" s="5" customFormat="1" x14ac:dyDescent="0.2">
      <c r="B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</row>
    <row r="540" spans="2:256" s="5" customFormat="1" x14ac:dyDescent="0.2">
      <c r="B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</row>
    <row r="541" spans="2:256" s="5" customFormat="1" x14ac:dyDescent="0.2">
      <c r="B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</row>
    <row r="542" spans="2:256" s="5" customFormat="1" x14ac:dyDescent="0.2">
      <c r="B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</row>
    <row r="543" spans="2:256" s="5" customFormat="1" x14ac:dyDescent="0.2">
      <c r="B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</row>
    <row r="544" spans="2:256" s="5" customFormat="1" x14ac:dyDescent="0.2">
      <c r="B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</row>
    <row r="545" spans="2:256" s="5" customFormat="1" x14ac:dyDescent="0.2">
      <c r="B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</row>
    <row r="546" spans="2:256" s="5" customFormat="1" x14ac:dyDescent="0.2">
      <c r="B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</row>
    <row r="547" spans="2:256" s="5" customFormat="1" x14ac:dyDescent="0.2">
      <c r="B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</row>
    <row r="548" spans="2:256" s="5" customFormat="1" x14ac:dyDescent="0.2">
      <c r="B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</row>
    <row r="549" spans="2:256" s="5" customFormat="1" x14ac:dyDescent="0.2">
      <c r="B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</row>
    <row r="550" spans="2:256" s="5" customFormat="1" x14ac:dyDescent="0.2">
      <c r="B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</row>
    <row r="551" spans="2:256" s="5" customFormat="1" x14ac:dyDescent="0.2">
      <c r="B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</row>
    <row r="552" spans="2:256" s="5" customFormat="1" x14ac:dyDescent="0.2">
      <c r="B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</row>
    <row r="553" spans="2:256" s="5" customFormat="1" x14ac:dyDescent="0.2">
      <c r="B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</row>
    <row r="554" spans="2:256" s="5" customFormat="1" x14ac:dyDescent="0.2">
      <c r="B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</row>
    <row r="555" spans="2:256" s="5" customFormat="1" x14ac:dyDescent="0.2">
      <c r="B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</row>
    <row r="556" spans="2:256" s="5" customFormat="1" x14ac:dyDescent="0.2">
      <c r="B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</row>
    <row r="557" spans="2:256" s="5" customFormat="1" x14ac:dyDescent="0.2">
      <c r="B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</row>
    <row r="558" spans="2:256" s="5" customFormat="1" x14ac:dyDescent="0.2">
      <c r="B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</row>
    <row r="559" spans="2:256" s="5" customFormat="1" x14ac:dyDescent="0.2">
      <c r="B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</row>
    <row r="560" spans="2:256" s="5" customFormat="1" x14ac:dyDescent="0.2">
      <c r="B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</row>
    <row r="561" spans="2:256" s="5" customFormat="1" x14ac:dyDescent="0.2">
      <c r="B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</row>
    <row r="562" spans="2:256" s="5" customFormat="1" x14ac:dyDescent="0.2">
      <c r="B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</row>
    <row r="563" spans="2:256" s="5" customFormat="1" x14ac:dyDescent="0.2">
      <c r="B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</row>
    <row r="564" spans="2:256" s="5" customFormat="1" x14ac:dyDescent="0.2">
      <c r="B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</row>
    <row r="565" spans="2:256" s="5" customFormat="1" x14ac:dyDescent="0.2">
      <c r="B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</row>
    <row r="566" spans="2:256" s="5" customFormat="1" x14ac:dyDescent="0.2">
      <c r="B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</row>
    <row r="567" spans="2:256" s="5" customFormat="1" x14ac:dyDescent="0.2">
      <c r="B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</row>
    <row r="568" spans="2:256" s="5" customFormat="1" x14ac:dyDescent="0.2">
      <c r="B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</row>
    <row r="569" spans="2:256" s="5" customFormat="1" x14ac:dyDescent="0.2">
      <c r="B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</row>
    <row r="570" spans="2:256" s="5" customFormat="1" x14ac:dyDescent="0.2">
      <c r="B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</row>
    <row r="571" spans="2:256" s="5" customFormat="1" x14ac:dyDescent="0.2">
      <c r="B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</row>
    <row r="572" spans="2:256" s="5" customFormat="1" x14ac:dyDescent="0.2">
      <c r="B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</row>
    <row r="573" spans="2:256" s="5" customFormat="1" x14ac:dyDescent="0.2">
      <c r="B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</row>
    <row r="574" spans="2:256" s="5" customFormat="1" x14ac:dyDescent="0.2">
      <c r="B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</row>
    <row r="575" spans="2:256" s="5" customFormat="1" x14ac:dyDescent="0.2">
      <c r="B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</row>
    <row r="576" spans="2:256" s="5" customFormat="1" x14ac:dyDescent="0.2">
      <c r="B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</row>
    <row r="577" spans="2:256" s="5" customFormat="1" x14ac:dyDescent="0.2">
      <c r="B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</row>
    <row r="578" spans="2:256" s="5" customFormat="1" x14ac:dyDescent="0.2">
      <c r="B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</row>
    <row r="579" spans="2:256" s="5" customFormat="1" x14ac:dyDescent="0.2">
      <c r="B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</row>
    <row r="580" spans="2:256" s="5" customFormat="1" x14ac:dyDescent="0.2">
      <c r="B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</row>
    <row r="581" spans="2:256" s="5" customFormat="1" x14ac:dyDescent="0.2">
      <c r="B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</row>
    <row r="582" spans="2:256" s="5" customFormat="1" x14ac:dyDescent="0.2">
      <c r="B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</row>
    <row r="583" spans="2:256" s="5" customFormat="1" x14ac:dyDescent="0.2">
      <c r="B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</row>
    <row r="584" spans="2:256" s="5" customFormat="1" x14ac:dyDescent="0.2">
      <c r="B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</row>
    <row r="585" spans="2:256" s="5" customFormat="1" x14ac:dyDescent="0.2">
      <c r="B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</row>
    <row r="586" spans="2:256" s="5" customFormat="1" x14ac:dyDescent="0.2">
      <c r="B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</row>
    <row r="587" spans="2:256" s="5" customFormat="1" x14ac:dyDescent="0.2">
      <c r="B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</row>
    <row r="588" spans="2:256" s="5" customFormat="1" x14ac:dyDescent="0.2">
      <c r="B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</row>
    <row r="589" spans="2:256" s="5" customFormat="1" x14ac:dyDescent="0.2">
      <c r="B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</row>
    <row r="590" spans="2:256" s="5" customFormat="1" x14ac:dyDescent="0.2">
      <c r="B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</row>
    <row r="591" spans="2:256" s="5" customFormat="1" x14ac:dyDescent="0.2">
      <c r="B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</row>
    <row r="592" spans="2:256" s="5" customFormat="1" x14ac:dyDescent="0.2">
      <c r="B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</row>
    <row r="593" spans="2:256" s="5" customFormat="1" x14ac:dyDescent="0.2">
      <c r="B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</row>
    <row r="594" spans="2:256" s="5" customFormat="1" x14ac:dyDescent="0.2">
      <c r="B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</row>
    <row r="595" spans="2:256" s="5" customFormat="1" x14ac:dyDescent="0.2">
      <c r="B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</row>
    <row r="596" spans="2:256" s="5" customFormat="1" x14ac:dyDescent="0.2">
      <c r="B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</row>
    <row r="597" spans="2:256" s="5" customFormat="1" x14ac:dyDescent="0.2">
      <c r="B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</row>
    <row r="598" spans="2:256" s="5" customFormat="1" x14ac:dyDescent="0.2">
      <c r="B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</row>
    <row r="599" spans="2:256" s="5" customFormat="1" x14ac:dyDescent="0.2">
      <c r="B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</row>
    <row r="600" spans="2:256" s="5" customFormat="1" x14ac:dyDescent="0.2">
      <c r="B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</row>
    <row r="601" spans="2:256" s="5" customFormat="1" x14ac:dyDescent="0.2">
      <c r="B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</row>
    <row r="602" spans="2:256" s="5" customFormat="1" x14ac:dyDescent="0.2">
      <c r="B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</row>
    <row r="603" spans="2:256" s="5" customFormat="1" x14ac:dyDescent="0.2">
      <c r="B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</row>
    <row r="604" spans="2:256" s="5" customFormat="1" x14ac:dyDescent="0.2">
      <c r="B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</row>
    <row r="605" spans="2:256" s="5" customFormat="1" x14ac:dyDescent="0.2">
      <c r="B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</row>
    <row r="606" spans="2:256" s="5" customFormat="1" x14ac:dyDescent="0.2">
      <c r="B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</row>
    <row r="607" spans="2:256" s="5" customFormat="1" x14ac:dyDescent="0.2">
      <c r="B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</row>
    <row r="608" spans="2:256" s="5" customFormat="1" x14ac:dyDescent="0.2">
      <c r="B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</row>
    <row r="609" spans="2:256" s="5" customFormat="1" x14ac:dyDescent="0.2">
      <c r="B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</row>
    <row r="610" spans="2:256" s="5" customFormat="1" x14ac:dyDescent="0.2">
      <c r="B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</row>
    <row r="611" spans="2:256" s="5" customFormat="1" x14ac:dyDescent="0.2">
      <c r="B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</row>
    <row r="612" spans="2:256" s="5" customFormat="1" x14ac:dyDescent="0.2">
      <c r="B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</row>
    <row r="613" spans="2:256" s="5" customFormat="1" x14ac:dyDescent="0.2">
      <c r="B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</row>
    <row r="614" spans="2:256" s="5" customFormat="1" x14ac:dyDescent="0.2">
      <c r="B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</row>
    <row r="615" spans="2:256" s="5" customFormat="1" x14ac:dyDescent="0.2">
      <c r="B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</row>
    <row r="616" spans="2:256" s="5" customFormat="1" x14ac:dyDescent="0.2">
      <c r="B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</row>
    <row r="617" spans="2:256" s="5" customFormat="1" x14ac:dyDescent="0.2">
      <c r="B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</row>
    <row r="618" spans="2:256" s="5" customFormat="1" x14ac:dyDescent="0.2">
      <c r="B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</row>
    <row r="619" spans="2:256" s="5" customFormat="1" x14ac:dyDescent="0.2">
      <c r="B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</row>
    <row r="620" spans="2:256" s="5" customFormat="1" x14ac:dyDescent="0.2">
      <c r="B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</row>
    <row r="621" spans="2:256" s="5" customFormat="1" x14ac:dyDescent="0.2">
      <c r="B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</row>
    <row r="622" spans="2:256" s="5" customFormat="1" x14ac:dyDescent="0.2">
      <c r="B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</row>
    <row r="623" spans="2:256" s="5" customFormat="1" x14ac:dyDescent="0.2">
      <c r="B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</row>
    <row r="624" spans="2:256" s="5" customFormat="1" x14ac:dyDescent="0.2">
      <c r="B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</row>
    <row r="625" spans="2:256" s="5" customFormat="1" x14ac:dyDescent="0.2">
      <c r="B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</row>
    <row r="626" spans="2:256" s="5" customFormat="1" x14ac:dyDescent="0.2">
      <c r="B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</row>
    <row r="627" spans="2:256" s="5" customFormat="1" x14ac:dyDescent="0.2">
      <c r="B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</row>
    <row r="628" spans="2:256" s="5" customFormat="1" x14ac:dyDescent="0.2">
      <c r="B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</row>
    <row r="629" spans="2:256" s="5" customFormat="1" x14ac:dyDescent="0.2">
      <c r="B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</row>
    <row r="630" spans="2:256" s="5" customFormat="1" x14ac:dyDescent="0.2">
      <c r="B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</row>
    <row r="631" spans="2:256" s="5" customFormat="1" x14ac:dyDescent="0.2">
      <c r="B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</row>
    <row r="632" spans="2:256" s="5" customFormat="1" x14ac:dyDescent="0.2">
      <c r="B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</row>
    <row r="633" spans="2:256" s="5" customFormat="1" x14ac:dyDescent="0.2">
      <c r="B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</row>
    <row r="634" spans="2:256" s="5" customFormat="1" x14ac:dyDescent="0.2">
      <c r="B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</row>
    <row r="635" spans="2:256" s="5" customFormat="1" x14ac:dyDescent="0.2">
      <c r="B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</row>
    <row r="636" spans="2:256" s="5" customFormat="1" x14ac:dyDescent="0.2">
      <c r="B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</row>
    <row r="637" spans="2:256" s="5" customFormat="1" x14ac:dyDescent="0.2">
      <c r="B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</row>
    <row r="638" spans="2:256" s="5" customFormat="1" x14ac:dyDescent="0.2">
      <c r="B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</row>
    <row r="639" spans="2:256" s="5" customFormat="1" x14ac:dyDescent="0.2">
      <c r="B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</row>
    <row r="640" spans="2:256" s="5" customFormat="1" x14ac:dyDescent="0.2">
      <c r="B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</row>
    <row r="641" spans="2:256" s="5" customFormat="1" x14ac:dyDescent="0.2">
      <c r="B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</row>
    <row r="642" spans="2:256" s="5" customFormat="1" x14ac:dyDescent="0.2">
      <c r="B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</row>
    <row r="643" spans="2:256" s="5" customFormat="1" x14ac:dyDescent="0.2">
      <c r="B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</row>
    <row r="644" spans="2:256" s="5" customFormat="1" x14ac:dyDescent="0.2">
      <c r="B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</row>
    <row r="645" spans="2:256" s="5" customFormat="1" x14ac:dyDescent="0.2">
      <c r="B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</row>
    <row r="646" spans="2:256" s="5" customFormat="1" x14ac:dyDescent="0.2">
      <c r="B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</row>
    <row r="647" spans="2:256" s="5" customFormat="1" x14ac:dyDescent="0.2">
      <c r="B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</row>
    <row r="648" spans="2:256" s="5" customFormat="1" x14ac:dyDescent="0.2">
      <c r="B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</row>
    <row r="649" spans="2:256" s="5" customFormat="1" x14ac:dyDescent="0.2">
      <c r="B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</row>
    <row r="650" spans="2:256" s="5" customFormat="1" x14ac:dyDescent="0.2">
      <c r="B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</row>
    <row r="651" spans="2:256" s="5" customFormat="1" x14ac:dyDescent="0.2">
      <c r="B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</row>
    <row r="652" spans="2:256" s="5" customFormat="1" x14ac:dyDescent="0.2">
      <c r="B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</row>
    <row r="653" spans="2:256" s="5" customFormat="1" x14ac:dyDescent="0.2">
      <c r="B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</row>
    <row r="654" spans="2:256" s="5" customFormat="1" x14ac:dyDescent="0.2">
      <c r="B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</row>
    <row r="655" spans="2:256" s="5" customFormat="1" x14ac:dyDescent="0.2">
      <c r="B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</row>
    <row r="656" spans="2:256" s="5" customFormat="1" x14ac:dyDescent="0.2">
      <c r="B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</row>
    <row r="657" spans="2:256" s="5" customFormat="1" x14ac:dyDescent="0.2">
      <c r="B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</row>
    <row r="658" spans="2:256" s="5" customFormat="1" x14ac:dyDescent="0.2">
      <c r="B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</row>
    <row r="659" spans="2:256" s="5" customFormat="1" x14ac:dyDescent="0.2">
      <c r="B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</row>
    <row r="660" spans="2:256" s="5" customFormat="1" x14ac:dyDescent="0.2">
      <c r="B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</row>
    <row r="661" spans="2:256" s="5" customFormat="1" x14ac:dyDescent="0.2">
      <c r="B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</row>
    <row r="662" spans="2:256" s="5" customFormat="1" x14ac:dyDescent="0.2">
      <c r="B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</row>
    <row r="663" spans="2:256" s="5" customFormat="1" x14ac:dyDescent="0.2">
      <c r="B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</row>
    <row r="664" spans="2:256" s="5" customFormat="1" x14ac:dyDescent="0.2">
      <c r="B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</row>
    <row r="665" spans="2:256" s="5" customFormat="1" x14ac:dyDescent="0.2">
      <c r="B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</row>
    <row r="666" spans="2:256" s="5" customFormat="1" x14ac:dyDescent="0.2">
      <c r="B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</row>
    <row r="667" spans="2:256" s="5" customFormat="1" x14ac:dyDescent="0.2">
      <c r="B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</row>
    <row r="668" spans="2:256" s="5" customFormat="1" x14ac:dyDescent="0.2">
      <c r="B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</row>
    <row r="669" spans="2:256" s="5" customFormat="1" x14ac:dyDescent="0.2">
      <c r="B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</row>
    <row r="670" spans="2:256" s="5" customFormat="1" x14ac:dyDescent="0.2">
      <c r="B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</row>
    <row r="671" spans="2:256" s="5" customFormat="1" x14ac:dyDescent="0.2">
      <c r="B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</row>
    <row r="672" spans="2:256" s="5" customFormat="1" x14ac:dyDescent="0.2">
      <c r="B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</row>
    <row r="673" spans="2:256" s="5" customFormat="1" x14ac:dyDescent="0.2">
      <c r="B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</row>
    <row r="674" spans="2:256" s="5" customFormat="1" x14ac:dyDescent="0.2">
      <c r="B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</row>
    <row r="675" spans="2:256" s="5" customFormat="1" x14ac:dyDescent="0.2">
      <c r="B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</row>
    <row r="676" spans="2:256" s="5" customFormat="1" x14ac:dyDescent="0.2">
      <c r="B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</row>
    <row r="677" spans="2:256" s="5" customFormat="1" x14ac:dyDescent="0.2">
      <c r="B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</row>
    <row r="678" spans="2:256" s="5" customFormat="1" x14ac:dyDescent="0.2">
      <c r="B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</row>
    <row r="679" spans="2:256" s="5" customFormat="1" x14ac:dyDescent="0.2">
      <c r="B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</row>
    <row r="680" spans="2:256" s="5" customFormat="1" x14ac:dyDescent="0.2">
      <c r="B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</row>
    <row r="681" spans="2:256" s="5" customFormat="1" x14ac:dyDescent="0.2">
      <c r="B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</row>
    <row r="682" spans="2:256" s="5" customFormat="1" x14ac:dyDescent="0.2">
      <c r="B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</row>
    <row r="683" spans="2:256" s="5" customFormat="1" x14ac:dyDescent="0.2">
      <c r="B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</row>
    <row r="684" spans="2:256" s="5" customFormat="1" x14ac:dyDescent="0.2">
      <c r="B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</row>
    <row r="685" spans="2:256" s="5" customFormat="1" x14ac:dyDescent="0.2">
      <c r="B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</row>
    <row r="686" spans="2:256" s="5" customFormat="1" x14ac:dyDescent="0.2">
      <c r="B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</row>
    <row r="687" spans="2:256" s="5" customFormat="1" x14ac:dyDescent="0.2">
      <c r="B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</row>
    <row r="688" spans="2:256" s="5" customFormat="1" x14ac:dyDescent="0.2">
      <c r="B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</row>
    <row r="689" spans="2:256" s="5" customFormat="1" x14ac:dyDescent="0.2">
      <c r="B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</row>
    <row r="690" spans="2:256" s="5" customFormat="1" x14ac:dyDescent="0.2">
      <c r="B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</row>
    <row r="691" spans="2:256" s="5" customFormat="1" x14ac:dyDescent="0.2">
      <c r="B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</row>
    <row r="692" spans="2:256" s="5" customFormat="1" x14ac:dyDescent="0.2">
      <c r="B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</row>
    <row r="693" spans="2:256" s="5" customFormat="1" x14ac:dyDescent="0.2">
      <c r="B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</row>
    <row r="694" spans="2:256" s="5" customFormat="1" x14ac:dyDescent="0.2">
      <c r="B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</row>
    <row r="695" spans="2:256" s="5" customFormat="1" x14ac:dyDescent="0.2">
      <c r="B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</row>
    <row r="696" spans="2:256" s="5" customFormat="1" x14ac:dyDescent="0.2">
      <c r="B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</row>
    <row r="697" spans="2:256" s="5" customFormat="1" x14ac:dyDescent="0.2">
      <c r="B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</row>
    <row r="698" spans="2:256" s="5" customFormat="1" x14ac:dyDescent="0.2">
      <c r="B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</row>
    <row r="699" spans="2:256" s="5" customFormat="1" x14ac:dyDescent="0.2">
      <c r="B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</row>
    <row r="700" spans="2:256" s="5" customFormat="1" x14ac:dyDescent="0.2">
      <c r="B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</row>
    <row r="701" spans="2:256" s="5" customFormat="1" x14ac:dyDescent="0.2">
      <c r="B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</row>
    <row r="702" spans="2:256" s="5" customFormat="1" x14ac:dyDescent="0.2">
      <c r="B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</row>
    <row r="703" spans="2:256" s="5" customFormat="1" x14ac:dyDescent="0.2">
      <c r="B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</row>
    <row r="704" spans="2:256" s="5" customFormat="1" x14ac:dyDescent="0.2">
      <c r="B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</row>
    <row r="705" spans="2:256" s="5" customFormat="1" x14ac:dyDescent="0.2">
      <c r="B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</row>
    <row r="706" spans="2:256" s="5" customFormat="1" x14ac:dyDescent="0.2">
      <c r="B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</row>
    <row r="707" spans="2:256" s="5" customFormat="1" x14ac:dyDescent="0.2">
      <c r="B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</row>
    <row r="708" spans="2:256" s="5" customFormat="1" x14ac:dyDescent="0.2">
      <c r="B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</row>
    <row r="709" spans="2:256" s="5" customFormat="1" x14ac:dyDescent="0.2">
      <c r="B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</row>
    <row r="710" spans="2:256" s="5" customFormat="1" x14ac:dyDescent="0.2">
      <c r="B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</row>
    <row r="711" spans="2:256" s="5" customFormat="1" x14ac:dyDescent="0.2">
      <c r="B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</row>
    <row r="712" spans="2:256" s="5" customFormat="1" x14ac:dyDescent="0.2">
      <c r="B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</row>
    <row r="713" spans="2:256" s="5" customFormat="1" x14ac:dyDescent="0.2">
      <c r="B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</row>
    <row r="714" spans="2:256" s="5" customFormat="1" x14ac:dyDescent="0.2">
      <c r="B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</row>
    <row r="715" spans="2:256" s="5" customFormat="1" x14ac:dyDescent="0.2">
      <c r="B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</row>
    <row r="716" spans="2:256" s="5" customFormat="1" x14ac:dyDescent="0.2">
      <c r="B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</row>
    <row r="717" spans="2:256" s="5" customFormat="1" x14ac:dyDescent="0.2">
      <c r="B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</row>
    <row r="718" spans="2:256" s="5" customFormat="1" x14ac:dyDescent="0.2">
      <c r="B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</row>
    <row r="719" spans="2:256" s="5" customFormat="1" x14ac:dyDescent="0.2">
      <c r="B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</row>
    <row r="720" spans="2:256" s="5" customFormat="1" x14ac:dyDescent="0.2">
      <c r="B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</row>
    <row r="721" spans="2:256" s="5" customFormat="1" x14ac:dyDescent="0.2">
      <c r="B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</row>
    <row r="722" spans="2:256" s="5" customFormat="1" x14ac:dyDescent="0.2">
      <c r="B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</row>
    <row r="723" spans="2:256" s="5" customFormat="1" x14ac:dyDescent="0.2">
      <c r="B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</row>
    <row r="724" spans="2:256" s="5" customFormat="1" x14ac:dyDescent="0.2">
      <c r="B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</row>
    <row r="725" spans="2:256" s="5" customFormat="1" x14ac:dyDescent="0.2">
      <c r="B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</row>
    <row r="726" spans="2:256" s="5" customFormat="1" x14ac:dyDescent="0.2">
      <c r="B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</row>
    <row r="727" spans="2:256" s="5" customFormat="1" x14ac:dyDescent="0.2">
      <c r="B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</row>
    <row r="728" spans="2:256" s="5" customFormat="1" x14ac:dyDescent="0.2">
      <c r="B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</row>
    <row r="729" spans="2:256" s="5" customFormat="1" x14ac:dyDescent="0.2">
      <c r="B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</row>
    <row r="730" spans="2:256" s="5" customFormat="1" x14ac:dyDescent="0.2">
      <c r="B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</row>
    <row r="731" spans="2:256" s="5" customFormat="1" x14ac:dyDescent="0.2">
      <c r="B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</row>
    <row r="732" spans="2:256" s="5" customFormat="1" x14ac:dyDescent="0.2">
      <c r="B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</row>
    <row r="733" spans="2:256" s="5" customFormat="1" x14ac:dyDescent="0.2">
      <c r="B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</row>
    <row r="734" spans="2:256" s="5" customFormat="1" x14ac:dyDescent="0.2">
      <c r="B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</row>
    <row r="735" spans="2:256" s="5" customFormat="1" x14ac:dyDescent="0.2">
      <c r="B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</row>
    <row r="736" spans="2:256" s="5" customFormat="1" x14ac:dyDescent="0.2">
      <c r="B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</row>
    <row r="737" spans="2:256" s="5" customFormat="1" x14ac:dyDescent="0.2">
      <c r="B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</row>
    <row r="738" spans="2:256" s="5" customFormat="1" x14ac:dyDescent="0.2">
      <c r="B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</row>
    <row r="739" spans="2:256" s="5" customFormat="1" x14ac:dyDescent="0.2">
      <c r="B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</row>
    <row r="740" spans="2:256" s="5" customFormat="1" x14ac:dyDescent="0.2">
      <c r="B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</row>
    <row r="741" spans="2:256" s="5" customFormat="1" x14ac:dyDescent="0.2">
      <c r="B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</row>
    <row r="742" spans="2:256" s="5" customFormat="1" x14ac:dyDescent="0.2">
      <c r="B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</row>
    <row r="743" spans="2:256" s="5" customFormat="1" x14ac:dyDescent="0.2">
      <c r="B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</row>
    <row r="744" spans="2:256" s="5" customFormat="1" x14ac:dyDescent="0.2">
      <c r="B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</row>
    <row r="745" spans="2:256" s="5" customFormat="1" x14ac:dyDescent="0.2">
      <c r="B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</row>
    <row r="746" spans="2:256" s="5" customFormat="1" x14ac:dyDescent="0.2">
      <c r="B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</row>
    <row r="747" spans="2:256" s="5" customFormat="1" x14ac:dyDescent="0.2">
      <c r="B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</row>
    <row r="748" spans="2:256" s="5" customFormat="1" x14ac:dyDescent="0.2">
      <c r="B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</row>
    <row r="749" spans="2:256" s="5" customFormat="1" x14ac:dyDescent="0.2">
      <c r="B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</row>
    <row r="750" spans="2:256" s="5" customFormat="1" x14ac:dyDescent="0.2">
      <c r="B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</row>
    <row r="751" spans="2:256" s="5" customFormat="1" x14ac:dyDescent="0.2">
      <c r="B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</row>
    <row r="752" spans="2:256" s="5" customFormat="1" x14ac:dyDescent="0.2">
      <c r="B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</row>
    <row r="753" spans="2:256" s="5" customFormat="1" x14ac:dyDescent="0.2">
      <c r="B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</row>
    <row r="754" spans="2:256" s="5" customFormat="1" x14ac:dyDescent="0.2">
      <c r="B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</row>
    <row r="755" spans="2:256" s="5" customFormat="1" x14ac:dyDescent="0.2">
      <c r="B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</row>
    <row r="756" spans="2:256" s="5" customFormat="1" x14ac:dyDescent="0.2">
      <c r="B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</row>
    <row r="757" spans="2:256" s="5" customFormat="1" x14ac:dyDescent="0.2">
      <c r="B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</row>
    <row r="758" spans="2:256" s="5" customFormat="1" x14ac:dyDescent="0.2">
      <c r="B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</row>
    <row r="759" spans="2:256" s="5" customFormat="1" x14ac:dyDescent="0.2">
      <c r="B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</row>
    <row r="760" spans="2:256" s="5" customFormat="1" x14ac:dyDescent="0.2">
      <c r="B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</row>
    <row r="761" spans="2:256" s="5" customFormat="1" x14ac:dyDescent="0.2">
      <c r="B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</row>
    <row r="762" spans="2:256" s="5" customFormat="1" x14ac:dyDescent="0.2">
      <c r="B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</row>
    <row r="763" spans="2:256" s="5" customFormat="1" x14ac:dyDescent="0.2">
      <c r="B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</row>
    <row r="764" spans="2:256" s="5" customFormat="1" x14ac:dyDescent="0.2">
      <c r="B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</row>
    <row r="765" spans="2:256" s="5" customFormat="1" x14ac:dyDescent="0.2">
      <c r="B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</row>
    <row r="766" spans="2:256" s="5" customFormat="1" x14ac:dyDescent="0.2">
      <c r="B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</row>
    <row r="767" spans="2:256" s="5" customFormat="1" x14ac:dyDescent="0.2">
      <c r="B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</row>
    <row r="768" spans="2:256" s="5" customFormat="1" x14ac:dyDescent="0.2">
      <c r="B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</row>
    <row r="769" spans="2:256" s="5" customFormat="1" x14ac:dyDescent="0.2">
      <c r="B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</row>
    <row r="770" spans="2:256" s="5" customFormat="1" x14ac:dyDescent="0.2">
      <c r="B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</row>
    <row r="771" spans="2:256" s="5" customFormat="1" x14ac:dyDescent="0.2">
      <c r="B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</row>
    <row r="772" spans="2:256" s="5" customFormat="1" x14ac:dyDescent="0.2">
      <c r="B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</row>
    <row r="773" spans="2:256" s="5" customFormat="1" x14ac:dyDescent="0.2">
      <c r="B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</row>
    <row r="774" spans="2:256" s="5" customFormat="1" x14ac:dyDescent="0.2">
      <c r="B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</row>
    <row r="775" spans="2:256" s="5" customFormat="1" x14ac:dyDescent="0.2">
      <c r="B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</row>
    <row r="776" spans="2:256" s="5" customFormat="1" x14ac:dyDescent="0.2">
      <c r="B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</row>
    <row r="777" spans="2:256" s="5" customFormat="1" x14ac:dyDescent="0.2">
      <c r="B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</row>
    <row r="778" spans="2:256" s="5" customFormat="1" x14ac:dyDescent="0.2">
      <c r="B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</row>
    <row r="779" spans="2:256" s="5" customFormat="1" x14ac:dyDescent="0.2">
      <c r="B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</row>
    <row r="780" spans="2:256" s="5" customFormat="1" x14ac:dyDescent="0.2">
      <c r="B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</row>
    <row r="781" spans="2:256" s="5" customFormat="1" x14ac:dyDescent="0.2">
      <c r="B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</row>
    <row r="782" spans="2:256" s="5" customFormat="1" x14ac:dyDescent="0.2">
      <c r="B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</row>
    <row r="783" spans="2:256" s="5" customFormat="1" x14ac:dyDescent="0.2">
      <c r="B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</row>
    <row r="784" spans="2:256" s="5" customFormat="1" x14ac:dyDescent="0.2">
      <c r="B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</row>
    <row r="785" spans="2:256" s="5" customFormat="1" x14ac:dyDescent="0.2">
      <c r="B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</row>
    <row r="786" spans="2:256" s="5" customFormat="1" x14ac:dyDescent="0.2">
      <c r="B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</row>
    <row r="787" spans="2:256" s="5" customFormat="1" x14ac:dyDescent="0.2">
      <c r="B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</row>
    <row r="788" spans="2:256" s="5" customFormat="1" x14ac:dyDescent="0.2">
      <c r="B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</row>
    <row r="789" spans="2:256" s="5" customFormat="1" x14ac:dyDescent="0.2">
      <c r="B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</row>
    <row r="790" spans="2:256" s="5" customFormat="1" x14ac:dyDescent="0.2">
      <c r="B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</row>
    <row r="791" spans="2:256" s="5" customFormat="1" x14ac:dyDescent="0.2">
      <c r="B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</row>
    <row r="792" spans="2:256" s="5" customFormat="1" x14ac:dyDescent="0.2">
      <c r="B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</row>
    <row r="793" spans="2:256" s="5" customFormat="1" x14ac:dyDescent="0.2">
      <c r="B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</row>
    <row r="794" spans="2:256" s="5" customFormat="1" x14ac:dyDescent="0.2">
      <c r="B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</row>
    <row r="795" spans="2:256" s="5" customFormat="1" x14ac:dyDescent="0.2">
      <c r="B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</row>
    <row r="796" spans="2:256" s="5" customFormat="1" x14ac:dyDescent="0.2">
      <c r="B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</row>
    <row r="797" spans="2:256" s="5" customFormat="1" x14ac:dyDescent="0.2">
      <c r="B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</row>
    <row r="798" spans="2:256" s="5" customFormat="1" x14ac:dyDescent="0.2">
      <c r="B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</row>
    <row r="799" spans="2:256" s="5" customFormat="1" x14ac:dyDescent="0.2">
      <c r="B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</row>
    <row r="800" spans="2:256" s="5" customFormat="1" x14ac:dyDescent="0.2">
      <c r="B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</row>
    <row r="801" spans="2:256" s="5" customFormat="1" x14ac:dyDescent="0.2">
      <c r="B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</row>
    <row r="802" spans="2:256" s="5" customFormat="1" x14ac:dyDescent="0.2">
      <c r="B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</row>
    <row r="803" spans="2:256" s="5" customFormat="1" x14ac:dyDescent="0.2">
      <c r="B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</row>
    <row r="804" spans="2:256" s="5" customFormat="1" x14ac:dyDescent="0.2">
      <c r="B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</row>
    <row r="805" spans="2:256" s="5" customFormat="1" x14ac:dyDescent="0.2">
      <c r="B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</row>
    <row r="806" spans="2:256" s="5" customFormat="1" x14ac:dyDescent="0.2">
      <c r="B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</row>
    <row r="807" spans="2:256" s="5" customFormat="1" x14ac:dyDescent="0.2">
      <c r="B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</row>
    <row r="808" spans="2:256" s="5" customFormat="1" x14ac:dyDescent="0.2">
      <c r="B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</row>
    <row r="809" spans="2:256" s="5" customFormat="1" x14ac:dyDescent="0.2">
      <c r="B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</row>
    <row r="810" spans="2:256" s="5" customFormat="1" x14ac:dyDescent="0.2">
      <c r="B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</row>
    <row r="811" spans="2:256" s="5" customFormat="1" x14ac:dyDescent="0.2">
      <c r="B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</row>
    <row r="812" spans="2:256" s="5" customFormat="1" x14ac:dyDescent="0.2">
      <c r="B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</row>
    <row r="813" spans="2:256" s="5" customFormat="1" x14ac:dyDescent="0.2">
      <c r="B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</row>
    <row r="814" spans="2:256" s="5" customFormat="1" x14ac:dyDescent="0.2">
      <c r="B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</row>
    <row r="815" spans="2:256" s="5" customFormat="1" x14ac:dyDescent="0.2">
      <c r="B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</row>
    <row r="816" spans="2:256" s="5" customFormat="1" x14ac:dyDescent="0.2">
      <c r="B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</row>
    <row r="817" spans="2:256" s="5" customFormat="1" x14ac:dyDescent="0.2">
      <c r="B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</row>
    <row r="818" spans="2:256" s="5" customFormat="1" x14ac:dyDescent="0.2">
      <c r="B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</row>
    <row r="819" spans="2:256" s="5" customFormat="1" x14ac:dyDescent="0.2">
      <c r="B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</row>
    <row r="820" spans="2:256" s="5" customFormat="1" x14ac:dyDescent="0.2">
      <c r="B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</row>
    <row r="821" spans="2:256" s="5" customFormat="1" x14ac:dyDescent="0.2">
      <c r="B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</row>
    <row r="822" spans="2:256" s="5" customFormat="1" x14ac:dyDescent="0.2">
      <c r="B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</row>
    <row r="823" spans="2:256" s="5" customFormat="1" x14ac:dyDescent="0.2">
      <c r="B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</row>
    <row r="824" spans="2:256" s="5" customFormat="1" x14ac:dyDescent="0.2">
      <c r="B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</row>
    <row r="825" spans="2:256" s="5" customFormat="1" x14ac:dyDescent="0.2">
      <c r="B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</row>
    <row r="826" spans="2:256" s="5" customFormat="1" x14ac:dyDescent="0.2">
      <c r="B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</row>
    <row r="827" spans="2:256" s="5" customFormat="1" x14ac:dyDescent="0.2">
      <c r="B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</row>
    <row r="828" spans="2:256" s="5" customFormat="1" x14ac:dyDescent="0.2">
      <c r="B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</row>
    <row r="829" spans="2:256" s="5" customFormat="1" x14ac:dyDescent="0.2">
      <c r="B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</row>
    <row r="830" spans="2:256" s="5" customFormat="1" x14ac:dyDescent="0.2">
      <c r="B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</row>
    <row r="831" spans="2:256" s="5" customFormat="1" x14ac:dyDescent="0.2">
      <c r="B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</row>
    <row r="832" spans="2:256" s="5" customFormat="1" x14ac:dyDescent="0.2">
      <c r="B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</row>
    <row r="833" spans="2:256" s="5" customFormat="1" x14ac:dyDescent="0.2">
      <c r="B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</row>
    <row r="834" spans="2:256" s="5" customFormat="1" x14ac:dyDescent="0.2">
      <c r="B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</row>
    <row r="835" spans="2:256" s="5" customFormat="1" x14ac:dyDescent="0.2">
      <c r="B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</row>
    <row r="836" spans="2:256" s="5" customFormat="1" x14ac:dyDescent="0.2">
      <c r="B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</row>
    <row r="837" spans="2:256" s="5" customFormat="1" x14ac:dyDescent="0.2">
      <c r="B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</row>
    <row r="838" spans="2:256" s="5" customFormat="1" x14ac:dyDescent="0.2">
      <c r="B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</row>
    <row r="839" spans="2:256" s="5" customFormat="1" x14ac:dyDescent="0.2">
      <c r="B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</row>
    <row r="840" spans="2:256" s="5" customFormat="1" x14ac:dyDescent="0.2">
      <c r="B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</row>
    <row r="841" spans="2:256" s="5" customFormat="1" x14ac:dyDescent="0.2">
      <c r="B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</row>
    <row r="842" spans="2:256" s="5" customFormat="1" x14ac:dyDescent="0.2">
      <c r="B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</row>
    <row r="843" spans="2:256" s="5" customFormat="1" x14ac:dyDescent="0.2">
      <c r="B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</row>
    <row r="844" spans="2:256" s="5" customFormat="1" x14ac:dyDescent="0.2">
      <c r="B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</row>
    <row r="845" spans="2:256" s="5" customFormat="1" x14ac:dyDescent="0.2">
      <c r="B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</row>
    <row r="846" spans="2:256" s="5" customFormat="1" x14ac:dyDescent="0.2">
      <c r="B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</row>
    <row r="847" spans="2:256" s="5" customFormat="1" x14ac:dyDescent="0.2">
      <c r="B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</row>
    <row r="848" spans="2:256" s="5" customFormat="1" x14ac:dyDescent="0.2">
      <c r="B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</row>
    <row r="849" spans="2:256" s="5" customFormat="1" x14ac:dyDescent="0.2">
      <c r="B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</row>
    <row r="850" spans="2:256" s="5" customFormat="1" x14ac:dyDescent="0.2">
      <c r="B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</row>
    <row r="851" spans="2:256" s="5" customFormat="1" x14ac:dyDescent="0.2">
      <c r="B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</row>
    <row r="852" spans="2:256" s="5" customFormat="1" x14ac:dyDescent="0.2">
      <c r="B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</row>
    <row r="853" spans="2:256" s="5" customFormat="1" x14ac:dyDescent="0.2">
      <c r="B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</row>
    <row r="854" spans="2:256" s="5" customFormat="1" x14ac:dyDescent="0.2">
      <c r="B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</row>
    <row r="855" spans="2:256" s="5" customFormat="1" x14ac:dyDescent="0.2">
      <c r="B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</row>
    <row r="856" spans="2:256" s="5" customFormat="1" x14ac:dyDescent="0.2">
      <c r="B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</row>
    <row r="857" spans="2:256" s="5" customFormat="1" x14ac:dyDescent="0.2">
      <c r="B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</row>
    <row r="858" spans="2:256" s="5" customFormat="1" x14ac:dyDescent="0.2">
      <c r="B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</row>
    <row r="859" spans="2:256" s="5" customFormat="1" x14ac:dyDescent="0.2">
      <c r="B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</row>
    <row r="860" spans="2:256" s="5" customFormat="1" x14ac:dyDescent="0.2">
      <c r="B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</row>
    <row r="861" spans="2:256" s="5" customFormat="1" x14ac:dyDescent="0.2">
      <c r="B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</row>
    <row r="862" spans="2:256" s="5" customFormat="1" x14ac:dyDescent="0.2">
      <c r="B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</row>
    <row r="863" spans="2:256" s="5" customFormat="1" x14ac:dyDescent="0.2">
      <c r="B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</row>
    <row r="864" spans="2:256" s="5" customFormat="1" x14ac:dyDescent="0.2">
      <c r="B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</row>
    <row r="865" spans="2:256" s="5" customFormat="1" x14ac:dyDescent="0.2">
      <c r="B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</row>
    <row r="866" spans="2:256" s="5" customFormat="1" x14ac:dyDescent="0.2">
      <c r="B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</row>
    <row r="867" spans="2:256" s="5" customFormat="1" x14ac:dyDescent="0.2">
      <c r="B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</row>
    <row r="868" spans="2:256" s="5" customFormat="1" x14ac:dyDescent="0.2">
      <c r="B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</row>
    <row r="869" spans="2:256" s="5" customFormat="1" x14ac:dyDescent="0.2">
      <c r="B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</row>
    <row r="870" spans="2:256" s="5" customFormat="1" x14ac:dyDescent="0.2">
      <c r="B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</row>
    <row r="871" spans="2:256" s="5" customFormat="1" x14ac:dyDescent="0.2">
      <c r="B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</row>
    <row r="872" spans="2:256" s="5" customFormat="1" x14ac:dyDescent="0.2">
      <c r="B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</row>
    <row r="873" spans="2:256" s="5" customFormat="1" x14ac:dyDescent="0.2">
      <c r="B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</row>
  </sheetData>
  <autoFilter ref="A1:M218" xr:uid="{00000000-0009-0000-0000-000000000000}">
    <filterColumn colId="10">
      <filters>
        <filter val="Sala"/>
      </filters>
    </filterColumn>
    <sortState xmlns:xlrd2="http://schemas.microsoft.com/office/spreadsheetml/2017/richdata2" ref="A2:M218">
      <sortCondition ref="B1:B218"/>
    </sortState>
  </autoFilter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6852-0293-4A9F-A503-F1C2CFDDAD10}">
  <dimension ref="A3:B15"/>
  <sheetViews>
    <sheetView workbookViewId="0">
      <selection activeCell="A3" sqref="A3"/>
    </sheetView>
  </sheetViews>
  <sheetFormatPr defaultRowHeight="14.25" x14ac:dyDescent="0.2"/>
  <cols>
    <col min="1" max="1" width="18" bestFit="1" customWidth="1"/>
    <col min="2" max="2" width="16.375" bestFit="1" customWidth="1"/>
  </cols>
  <sheetData>
    <row r="3" spans="1:2" x14ac:dyDescent="0.2">
      <c r="A3" s="75" t="s">
        <v>230</v>
      </c>
      <c r="B3" t="s">
        <v>229</v>
      </c>
    </row>
    <row r="4" spans="1:2" x14ac:dyDescent="0.2">
      <c r="A4" s="76">
        <v>5</v>
      </c>
      <c r="B4" s="74">
        <v>20</v>
      </c>
    </row>
    <row r="5" spans="1:2" x14ac:dyDescent="0.2">
      <c r="A5" s="76">
        <v>20</v>
      </c>
      <c r="B5" s="74">
        <v>20</v>
      </c>
    </row>
    <row r="6" spans="1:2" x14ac:dyDescent="0.2">
      <c r="A6" s="76">
        <v>26</v>
      </c>
      <c r="B6" s="74">
        <v>26</v>
      </c>
    </row>
    <row r="7" spans="1:2" x14ac:dyDescent="0.2">
      <c r="A7" s="76">
        <v>28</v>
      </c>
      <c r="B7" s="74">
        <v>28</v>
      </c>
    </row>
    <row r="8" spans="1:2" x14ac:dyDescent="0.2">
      <c r="A8" s="76">
        <v>30</v>
      </c>
      <c r="B8" s="74">
        <v>30</v>
      </c>
    </row>
    <row r="9" spans="1:2" x14ac:dyDescent="0.2">
      <c r="A9" s="76">
        <v>60</v>
      </c>
      <c r="B9" s="74">
        <v>60</v>
      </c>
    </row>
    <row r="10" spans="1:2" x14ac:dyDescent="0.2">
      <c r="A10" s="76">
        <v>125</v>
      </c>
      <c r="B10" s="74">
        <v>125</v>
      </c>
    </row>
    <row r="11" spans="1:2" x14ac:dyDescent="0.2">
      <c r="A11" s="76">
        <v>165</v>
      </c>
      <c r="B11" s="74">
        <v>165</v>
      </c>
    </row>
    <row r="12" spans="1:2" x14ac:dyDescent="0.2">
      <c r="A12" s="76">
        <v>231</v>
      </c>
      <c r="B12" s="74">
        <v>231</v>
      </c>
    </row>
    <row r="13" spans="1:2" x14ac:dyDescent="0.2">
      <c r="A13" s="76">
        <v>394</v>
      </c>
      <c r="B13" s="74">
        <v>394</v>
      </c>
    </row>
    <row r="14" spans="1:2" x14ac:dyDescent="0.2">
      <c r="A14" s="76">
        <v>414</v>
      </c>
      <c r="B14" s="74">
        <v>414</v>
      </c>
    </row>
    <row r="15" spans="1:2" x14ac:dyDescent="0.2">
      <c r="A15" s="76" t="s">
        <v>228</v>
      </c>
      <c r="B15" s="74">
        <v>1513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136A-0EA6-460E-93EC-2E98FA64F77F}">
  <dimension ref="A3:C96"/>
  <sheetViews>
    <sheetView topLeftCell="B1" workbookViewId="0">
      <selection activeCell="A4" sqref="A4"/>
    </sheetView>
  </sheetViews>
  <sheetFormatPr defaultRowHeight="14.25" x14ac:dyDescent="0.2"/>
  <cols>
    <col min="1" max="1" width="109.75" bestFit="1" customWidth="1"/>
    <col min="2" max="2" width="17.75" bestFit="1" customWidth="1"/>
    <col min="3" max="3" width="16.375" bestFit="1" customWidth="1"/>
    <col min="4" max="4" width="20.625" bestFit="1" customWidth="1"/>
  </cols>
  <sheetData>
    <row r="3" spans="1:3" x14ac:dyDescent="0.2">
      <c r="A3" s="75" t="s">
        <v>230</v>
      </c>
      <c r="B3" t="s">
        <v>231</v>
      </c>
      <c r="C3" t="s">
        <v>229</v>
      </c>
    </row>
    <row r="4" spans="1:3" x14ac:dyDescent="0.2">
      <c r="A4" s="76" t="s">
        <v>215</v>
      </c>
      <c r="B4" s="74"/>
      <c r="C4" s="74">
        <v>0.61111111111111105</v>
      </c>
    </row>
    <row r="5" spans="1:3" x14ac:dyDescent="0.2">
      <c r="A5" s="77" t="s">
        <v>227</v>
      </c>
      <c r="B5" s="74"/>
      <c r="C5" s="74">
        <v>0.61111111111111105</v>
      </c>
    </row>
    <row r="6" spans="1:3" x14ac:dyDescent="0.2">
      <c r="A6" s="76" t="s">
        <v>217</v>
      </c>
      <c r="B6" s="74"/>
      <c r="C6" s="74">
        <v>0.5</v>
      </c>
    </row>
    <row r="7" spans="1:3" x14ac:dyDescent="0.2">
      <c r="A7" s="77" t="s">
        <v>227</v>
      </c>
      <c r="B7" s="74"/>
      <c r="C7" s="74">
        <v>0.5</v>
      </c>
    </row>
    <row r="8" spans="1:3" x14ac:dyDescent="0.2">
      <c r="A8" s="76" t="s">
        <v>216</v>
      </c>
      <c r="B8" s="74"/>
      <c r="C8" s="74">
        <v>0.77</v>
      </c>
    </row>
    <row r="9" spans="1:3" x14ac:dyDescent="0.2">
      <c r="A9" s="77" t="s">
        <v>227</v>
      </c>
      <c r="B9" s="74"/>
      <c r="C9" s="74">
        <v>0.77</v>
      </c>
    </row>
    <row r="10" spans="1:3" x14ac:dyDescent="0.2">
      <c r="A10" s="76" t="s">
        <v>170</v>
      </c>
      <c r="B10" s="74"/>
      <c r="C10" s="74">
        <v>0.14285714285714285</v>
      </c>
    </row>
    <row r="11" spans="1:3" x14ac:dyDescent="0.2">
      <c r="A11" s="77" t="s">
        <v>227</v>
      </c>
      <c r="B11" s="74"/>
      <c r="C11" s="74">
        <v>0.14285714285714285</v>
      </c>
    </row>
    <row r="12" spans="1:3" x14ac:dyDescent="0.2">
      <c r="A12" s="76" t="s">
        <v>179</v>
      </c>
      <c r="B12" s="74"/>
      <c r="C12" s="74">
        <v>20</v>
      </c>
    </row>
    <row r="13" spans="1:3" x14ac:dyDescent="0.2">
      <c r="A13" s="77" t="s">
        <v>227</v>
      </c>
      <c r="B13" s="74"/>
      <c r="C13" s="74">
        <v>20</v>
      </c>
    </row>
    <row r="14" spans="1:3" x14ac:dyDescent="0.2">
      <c r="A14" s="76" t="s">
        <v>180</v>
      </c>
      <c r="B14" s="74"/>
      <c r="C14" s="74">
        <v>394</v>
      </c>
    </row>
    <row r="15" spans="1:3" x14ac:dyDescent="0.2">
      <c r="A15" s="77" t="s">
        <v>227</v>
      </c>
      <c r="B15" s="74"/>
      <c r="C15" s="74">
        <v>394</v>
      </c>
    </row>
    <row r="16" spans="1:3" x14ac:dyDescent="0.2">
      <c r="A16" s="76" t="s">
        <v>201</v>
      </c>
      <c r="B16" s="74"/>
      <c r="C16" s="74">
        <v>165</v>
      </c>
    </row>
    <row r="17" spans="1:3" x14ac:dyDescent="0.2">
      <c r="A17" s="77" t="s">
        <v>227</v>
      </c>
      <c r="B17" s="74"/>
      <c r="C17" s="74">
        <v>165</v>
      </c>
    </row>
    <row r="18" spans="1:3" x14ac:dyDescent="0.2">
      <c r="A18" s="76" t="s">
        <v>203</v>
      </c>
      <c r="B18" s="74"/>
      <c r="C18" s="74">
        <v>60</v>
      </c>
    </row>
    <row r="19" spans="1:3" x14ac:dyDescent="0.2">
      <c r="A19" s="77" t="s">
        <v>227</v>
      </c>
      <c r="B19" s="74"/>
      <c r="C19" s="74">
        <v>60</v>
      </c>
    </row>
    <row r="20" spans="1:3" x14ac:dyDescent="0.2">
      <c r="A20" s="76" t="s">
        <v>202</v>
      </c>
      <c r="B20" s="74"/>
      <c r="C20" s="74">
        <v>231</v>
      </c>
    </row>
    <row r="21" spans="1:3" x14ac:dyDescent="0.2">
      <c r="A21" s="77" t="s">
        <v>227</v>
      </c>
      <c r="B21" s="74"/>
      <c r="C21" s="74">
        <v>231</v>
      </c>
    </row>
    <row r="22" spans="1:3" x14ac:dyDescent="0.2">
      <c r="A22" s="76" t="s">
        <v>174</v>
      </c>
      <c r="B22" s="74"/>
      <c r="C22" s="74">
        <v>414</v>
      </c>
    </row>
    <row r="23" spans="1:3" x14ac:dyDescent="0.2">
      <c r="A23" s="77" t="s">
        <v>227</v>
      </c>
      <c r="B23" s="74"/>
      <c r="C23" s="74">
        <v>414</v>
      </c>
    </row>
    <row r="24" spans="1:3" x14ac:dyDescent="0.2">
      <c r="A24" s="76" t="s">
        <v>192</v>
      </c>
      <c r="B24" s="74"/>
      <c r="C24" s="74">
        <v>13.133333333333333</v>
      </c>
    </row>
    <row r="25" spans="1:3" x14ac:dyDescent="0.2">
      <c r="A25" s="77" t="s">
        <v>227</v>
      </c>
      <c r="B25" s="74"/>
      <c r="C25" s="74">
        <v>13.133333333333333</v>
      </c>
    </row>
    <row r="26" spans="1:3" x14ac:dyDescent="0.2">
      <c r="A26" s="76" t="s">
        <v>213</v>
      </c>
      <c r="B26" s="74"/>
      <c r="C26" s="74">
        <v>3.3119999999999998</v>
      </c>
    </row>
    <row r="27" spans="1:3" x14ac:dyDescent="0.2">
      <c r="A27" s="77" t="s">
        <v>227</v>
      </c>
      <c r="B27" s="74"/>
      <c r="C27" s="74">
        <v>3.3119999999999998</v>
      </c>
    </row>
    <row r="28" spans="1:3" x14ac:dyDescent="0.2">
      <c r="A28" s="76" t="s">
        <v>226</v>
      </c>
      <c r="B28" s="74"/>
      <c r="C28" s="74">
        <v>1</v>
      </c>
    </row>
    <row r="29" spans="1:3" x14ac:dyDescent="0.2">
      <c r="A29" s="77" t="s">
        <v>227</v>
      </c>
      <c r="B29" s="74"/>
      <c r="C29" s="74">
        <v>1</v>
      </c>
    </row>
    <row r="30" spans="1:3" x14ac:dyDescent="0.2">
      <c r="A30" s="76" t="s">
        <v>214</v>
      </c>
      <c r="B30" s="74"/>
      <c r="C30" s="74"/>
    </row>
    <row r="31" spans="1:3" x14ac:dyDescent="0.2">
      <c r="A31" s="77" t="s">
        <v>227</v>
      </c>
      <c r="B31" s="74"/>
      <c r="C31" s="74"/>
    </row>
    <row r="32" spans="1:3" x14ac:dyDescent="0.2">
      <c r="A32" s="76" t="s">
        <v>69</v>
      </c>
      <c r="B32" s="74"/>
      <c r="C32" s="74">
        <v>1</v>
      </c>
    </row>
    <row r="33" spans="1:3" x14ac:dyDescent="0.2">
      <c r="A33" s="77" t="s">
        <v>227</v>
      </c>
      <c r="B33" s="74"/>
      <c r="C33" s="74">
        <v>1</v>
      </c>
    </row>
    <row r="34" spans="1:3" x14ac:dyDescent="0.2">
      <c r="A34" s="76" t="s">
        <v>68</v>
      </c>
      <c r="B34" s="74"/>
      <c r="C34" s="74">
        <v>4</v>
      </c>
    </row>
    <row r="35" spans="1:3" x14ac:dyDescent="0.2">
      <c r="A35" s="77" t="s">
        <v>227</v>
      </c>
      <c r="B35" s="74"/>
      <c r="C35" s="74">
        <v>4</v>
      </c>
    </row>
    <row r="36" spans="1:3" x14ac:dyDescent="0.2">
      <c r="A36" s="76" t="s">
        <v>70</v>
      </c>
      <c r="B36" s="74"/>
      <c r="C36" s="74">
        <v>0</v>
      </c>
    </row>
    <row r="37" spans="1:3" x14ac:dyDescent="0.2">
      <c r="A37" s="77" t="s">
        <v>227</v>
      </c>
      <c r="B37" s="74"/>
      <c r="C37" s="74">
        <v>0</v>
      </c>
    </row>
    <row r="38" spans="1:3" x14ac:dyDescent="0.2">
      <c r="A38" s="76" t="s">
        <v>169</v>
      </c>
      <c r="B38" s="74"/>
      <c r="C38" s="74"/>
    </row>
    <row r="39" spans="1:3" x14ac:dyDescent="0.2">
      <c r="A39" s="77" t="s">
        <v>227</v>
      </c>
      <c r="B39" s="74"/>
      <c r="C39" s="74"/>
    </row>
    <row r="40" spans="1:3" x14ac:dyDescent="0.2">
      <c r="A40" s="76" t="s">
        <v>225</v>
      </c>
      <c r="B40" s="74"/>
      <c r="C40" s="74">
        <v>4</v>
      </c>
    </row>
    <row r="41" spans="1:3" x14ac:dyDescent="0.2">
      <c r="A41" s="77" t="s">
        <v>227</v>
      </c>
      <c r="B41" s="74"/>
      <c r="C41" s="74">
        <v>4</v>
      </c>
    </row>
    <row r="42" spans="1:3" x14ac:dyDescent="0.2">
      <c r="A42" s="76" t="s">
        <v>181</v>
      </c>
      <c r="B42" s="74"/>
      <c r="C42" s="74">
        <v>125</v>
      </c>
    </row>
    <row r="43" spans="1:3" x14ac:dyDescent="0.2">
      <c r="A43" s="77" t="s">
        <v>227</v>
      </c>
      <c r="B43" s="74"/>
      <c r="C43" s="74">
        <v>125</v>
      </c>
    </row>
    <row r="44" spans="1:3" x14ac:dyDescent="0.2">
      <c r="A44" s="76" t="s">
        <v>171</v>
      </c>
      <c r="B44" s="74"/>
      <c r="C44" s="74">
        <v>5</v>
      </c>
    </row>
    <row r="45" spans="1:3" x14ac:dyDescent="0.2">
      <c r="A45" s="77" t="s">
        <v>227</v>
      </c>
      <c r="B45" s="74"/>
      <c r="C45" s="74">
        <v>5</v>
      </c>
    </row>
    <row r="46" spans="1:3" x14ac:dyDescent="0.2">
      <c r="A46" s="76" t="s">
        <v>172</v>
      </c>
      <c r="B46" s="74"/>
      <c r="C46" s="74">
        <v>0</v>
      </c>
    </row>
    <row r="47" spans="1:3" x14ac:dyDescent="0.2">
      <c r="A47" s="77" t="s">
        <v>227</v>
      </c>
      <c r="B47" s="74"/>
      <c r="C47" s="74">
        <v>0</v>
      </c>
    </row>
    <row r="48" spans="1:3" x14ac:dyDescent="0.2">
      <c r="A48" s="76" t="s">
        <v>189</v>
      </c>
      <c r="B48" s="74"/>
      <c r="C48" s="74">
        <v>9</v>
      </c>
    </row>
    <row r="49" spans="1:3" x14ac:dyDescent="0.2">
      <c r="A49" s="77" t="s">
        <v>227</v>
      </c>
      <c r="B49" s="74"/>
      <c r="C49" s="74">
        <v>9</v>
      </c>
    </row>
    <row r="50" spans="1:3" x14ac:dyDescent="0.2">
      <c r="A50" s="76" t="s">
        <v>191</v>
      </c>
      <c r="B50" s="74"/>
      <c r="C50" s="74">
        <v>6</v>
      </c>
    </row>
    <row r="51" spans="1:3" x14ac:dyDescent="0.2">
      <c r="A51" s="77" t="s">
        <v>227</v>
      </c>
      <c r="B51" s="74"/>
      <c r="C51" s="74">
        <v>6</v>
      </c>
    </row>
    <row r="52" spans="1:3" x14ac:dyDescent="0.2">
      <c r="A52" s="76" t="s">
        <v>190</v>
      </c>
      <c r="B52" s="74"/>
      <c r="C52" s="74">
        <v>10</v>
      </c>
    </row>
    <row r="53" spans="1:3" x14ac:dyDescent="0.2">
      <c r="A53" s="77" t="s">
        <v>227</v>
      </c>
      <c r="B53" s="74"/>
      <c r="C53" s="74">
        <v>10</v>
      </c>
    </row>
    <row r="54" spans="1:3" x14ac:dyDescent="0.2">
      <c r="A54" s="76" t="s">
        <v>185</v>
      </c>
      <c r="B54" s="74"/>
      <c r="C54" s="74">
        <v>6</v>
      </c>
    </row>
    <row r="55" spans="1:3" x14ac:dyDescent="0.2">
      <c r="A55" s="77" t="s">
        <v>227</v>
      </c>
      <c r="B55" s="74"/>
      <c r="C55" s="74">
        <v>6</v>
      </c>
    </row>
    <row r="56" spans="1:3" x14ac:dyDescent="0.2">
      <c r="A56" s="76" t="s">
        <v>186</v>
      </c>
      <c r="B56" s="74"/>
      <c r="C56" s="74">
        <v>3</v>
      </c>
    </row>
    <row r="57" spans="1:3" x14ac:dyDescent="0.2">
      <c r="A57" s="77" t="s">
        <v>227</v>
      </c>
      <c r="B57" s="74"/>
      <c r="C57" s="74">
        <v>3</v>
      </c>
    </row>
    <row r="58" spans="1:3" x14ac:dyDescent="0.2">
      <c r="A58" s="76" t="s">
        <v>188</v>
      </c>
      <c r="B58" s="74"/>
      <c r="C58" s="74">
        <v>0</v>
      </c>
    </row>
    <row r="59" spans="1:3" x14ac:dyDescent="0.2">
      <c r="A59" s="77" t="s">
        <v>227</v>
      </c>
      <c r="B59" s="74"/>
      <c r="C59" s="74">
        <v>0</v>
      </c>
    </row>
    <row r="60" spans="1:3" x14ac:dyDescent="0.2">
      <c r="A60" s="76" t="s">
        <v>187</v>
      </c>
      <c r="B60" s="74"/>
      <c r="C60" s="74">
        <v>4</v>
      </c>
    </row>
    <row r="61" spans="1:3" x14ac:dyDescent="0.2">
      <c r="A61" s="77" t="s">
        <v>227</v>
      </c>
      <c r="B61" s="74"/>
      <c r="C61" s="74">
        <v>4</v>
      </c>
    </row>
    <row r="62" spans="1:3" x14ac:dyDescent="0.2">
      <c r="A62" s="76" t="s">
        <v>175</v>
      </c>
      <c r="B62" s="74"/>
      <c r="C62" s="74">
        <v>8</v>
      </c>
    </row>
    <row r="63" spans="1:3" x14ac:dyDescent="0.2">
      <c r="A63" s="77" t="s">
        <v>227</v>
      </c>
      <c r="B63" s="74"/>
      <c r="C63" s="74">
        <v>8</v>
      </c>
    </row>
    <row r="64" spans="1:3" x14ac:dyDescent="0.2">
      <c r="A64" s="76" t="s">
        <v>176</v>
      </c>
      <c r="B64" s="74"/>
      <c r="C64" s="74">
        <v>5</v>
      </c>
    </row>
    <row r="65" spans="1:3" x14ac:dyDescent="0.2">
      <c r="A65" s="77" t="s">
        <v>227</v>
      </c>
      <c r="B65" s="74"/>
      <c r="C65" s="74">
        <v>5</v>
      </c>
    </row>
    <row r="66" spans="1:3" x14ac:dyDescent="0.2">
      <c r="A66" s="76" t="s">
        <v>177</v>
      </c>
      <c r="B66" s="74"/>
      <c r="C66" s="74">
        <v>13</v>
      </c>
    </row>
    <row r="67" spans="1:3" x14ac:dyDescent="0.2">
      <c r="A67" s="77" t="s">
        <v>227</v>
      </c>
      <c r="B67" s="74"/>
      <c r="C67" s="74">
        <v>13</v>
      </c>
    </row>
    <row r="68" spans="1:3" x14ac:dyDescent="0.2">
      <c r="A68" s="76" t="s">
        <v>184</v>
      </c>
      <c r="B68" s="74"/>
      <c r="C68" s="74">
        <v>3.9653784219001609</v>
      </c>
    </row>
    <row r="69" spans="1:3" x14ac:dyDescent="0.2">
      <c r="A69" s="77" t="s">
        <v>227</v>
      </c>
      <c r="B69" s="74"/>
      <c r="C69" s="74">
        <v>3.9653784219001609</v>
      </c>
    </row>
    <row r="70" spans="1:3" x14ac:dyDescent="0.2">
      <c r="A70" s="76" t="s">
        <v>178</v>
      </c>
      <c r="B70" s="74"/>
      <c r="C70" s="74">
        <v>26</v>
      </c>
    </row>
    <row r="71" spans="1:3" x14ac:dyDescent="0.2">
      <c r="A71" s="77" t="s">
        <v>227</v>
      </c>
      <c r="B71" s="74"/>
      <c r="C71" s="74">
        <v>26</v>
      </c>
    </row>
    <row r="72" spans="1:3" x14ac:dyDescent="0.2">
      <c r="A72" s="76" t="s">
        <v>173</v>
      </c>
      <c r="B72" s="74"/>
      <c r="C72" s="74"/>
    </row>
    <row r="73" spans="1:3" x14ac:dyDescent="0.2">
      <c r="A73" s="77" t="s">
        <v>227</v>
      </c>
      <c r="B73" s="74"/>
      <c r="C73" s="74"/>
    </row>
    <row r="74" spans="1:3" x14ac:dyDescent="0.2">
      <c r="A74" s="76" t="s">
        <v>66</v>
      </c>
      <c r="B74" s="74"/>
      <c r="C74" s="74">
        <v>5</v>
      </c>
    </row>
    <row r="75" spans="1:3" x14ac:dyDescent="0.2">
      <c r="A75" s="77" t="s">
        <v>227</v>
      </c>
      <c r="B75" s="74"/>
      <c r="C75" s="74">
        <v>5</v>
      </c>
    </row>
    <row r="76" spans="1:3" x14ac:dyDescent="0.2">
      <c r="A76" s="76" t="s">
        <v>74</v>
      </c>
      <c r="B76" s="74"/>
      <c r="C76" s="74">
        <v>2</v>
      </c>
    </row>
    <row r="77" spans="1:3" x14ac:dyDescent="0.2">
      <c r="A77" s="77" t="s">
        <v>227</v>
      </c>
      <c r="B77" s="74"/>
      <c r="C77" s="74">
        <v>2</v>
      </c>
    </row>
    <row r="78" spans="1:3" x14ac:dyDescent="0.2">
      <c r="A78" s="76" t="s">
        <v>75</v>
      </c>
      <c r="B78" s="74"/>
      <c r="C78" s="74">
        <v>28</v>
      </c>
    </row>
    <row r="79" spans="1:3" x14ac:dyDescent="0.2">
      <c r="A79" s="77" t="s">
        <v>227</v>
      </c>
      <c r="B79" s="74"/>
      <c r="C79" s="74">
        <v>28</v>
      </c>
    </row>
    <row r="80" spans="1:3" x14ac:dyDescent="0.2">
      <c r="A80" s="76" t="s">
        <v>76</v>
      </c>
      <c r="B80" s="74"/>
      <c r="C80" s="74">
        <v>30</v>
      </c>
    </row>
    <row r="81" spans="1:3" x14ac:dyDescent="0.2">
      <c r="A81" s="77" t="s">
        <v>227</v>
      </c>
      <c r="B81" s="74"/>
      <c r="C81" s="74">
        <v>30</v>
      </c>
    </row>
    <row r="82" spans="1:3" x14ac:dyDescent="0.2">
      <c r="A82" s="76" t="s">
        <v>71</v>
      </c>
      <c r="B82" s="74"/>
      <c r="C82" s="74">
        <v>5</v>
      </c>
    </row>
    <row r="83" spans="1:3" x14ac:dyDescent="0.2">
      <c r="A83" s="77" t="s">
        <v>227</v>
      </c>
      <c r="B83" s="74"/>
      <c r="C83" s="74">
        <v>5</v>
      </c>
    </row>
    <row r="84" spans="1:3" x14ac:dyDescent="0.2">
      <c r="A84" s="76" t="s">
        <v>72</v>
      </c>
      <c r="B84" s="74"/>
      <c r="C84" s="74">
        <v>0</v>
      </c>
    </row>
    <row r="85" spans="1:3" x14ac:dyDescent="0.2">
      <c r="A85" s="77" t="s">
        <v>227</v>
      </c>
      <c r="B85" s="74"/>
      <c r="C85" s="74">
        <v>0</v>
      </c>
    </row>
    <row r="86" spans="1:3" x14ac:dyDescent="0.2">
      <c r="A86" s="76" t="s">
        <v>73</v>
      </c>
      <c r="B86" s="74"/>
      <c r="C86" s="74">
        <v>0</v>
      </c>
    </row>
    <row r="87" spans="1:3" x14ac:dyDescent="0.2">
      <c r="A87" s="77" t="s">
        <v>227</v>
      </c>
      <c r="B87" s="74"/>
      <c r="C87" s="74">
        <v>0</v>
      </c>
    </row>
    <row r="88" spans="1:3" x14ac:dyDescent="0.2">
      <c r="A88" s="76" t="s">
        <v>67</v>
      </c>
      <c r="B88" s="74"/>
      <c r="C88" s="74">
        <v>0</v>
      </c>
    </row>
    <row r="89" spans="1:3" x14ac:dyDescent="0.2">
      <c r="A89" s="77" t="s">
        <v>227</v>
      </c>
      <c r="B89" s="74"/>
      <c r="C89" s="74">
        <v>0</v>
      </c>
    </row>
    <row r="90" spans="1:3" x14ac:dyDescent="0.2">
      <c r="A90" s="76" t="s">
        <v>182</v>
      </c>
      <c r="B90" s="74"/>
      <c r="C90" s="74"/>
    </row>
    <row r="91" spans="1:3" x14ac:dyDescent="0.2">
      <c r="A91" s="77" t="s">
        <v>227</v>
      </c>
      <c r="B91" s="74"/>
      <c r="C91" s="74"/>
    </row>
    <row r="92" spans="1:3" x14ac:dyDescent="0.2">
      <c r="A92" s="76" t="s">
        <v>204</v>
      </c>
      <c r="B92" s="74"/>
      <c r="C92" s="74"/>
    </row>
    <row r="93" spans="1:3" x14ac:dyDescent="0.2">
      <c r="A93" s="77" t="s">
        <v>227</v>
      </c>
      <c r="B93" s="74"/>
      <c r="C93" s="74"/>
    </row>
    <row r="94" spans="1:3" x14ac:dyDescent="0.2">
      <c r="A94" s="76" t="s">
        <v>227</v>
      </c>
      <c r="B94" s="74">
        <v>1</v>
      </c>
      <c r="C94" s="74"/>
    </row>
    <row r="95" spans="1:3" x14ac:dyDescent="0.2">
      <c r="A95" s="77" t="s">
        <v>193</v>
      </c>
      <c r="B95" s="74">
        <v>1</v>
      </c>
      <c r="C95" s="74"/>
    </row>
    <row r="96" spans="1:3" x14ac:dyDescent="0.2">
      <c r="A96" s="76" t="s">
        <v>228</v>
      </c>
      <c r="B96" s="74">
        <v>1</v>
      </c>
      <c r="C96" s="74">
        <v>1606.4346800092017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43A1-CC59-4C4F-ABF8-5DDBF08533C4}">
  <dimension ref="A1"/>
  <sheetViews>
    <sheetView tabSelected="1" workbookViewId="0">
      <selection activeCell="J17" sqref="J17"/>
    </sheetView>
  </sheetViews>
  <sheetFormatPr defaultRowHeight="14.2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G55"/>
  <sheetViews>
    <sheetView showGridLines="0" zoomScale="90" zoomScaleNormal="9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27" sqref="B27"/>
    </sheetView>
  </sheetViews>
  <sheetFormatPr defaultRowHeight="12.75" x14ac:dyDescent="0.2"/>
  <cols>
    <col min="1" max="1" width="45.625" style="9" customWidth="1"/>
    <col min="2" max="21" width="10.625" style="24" customWidth="1"/>
    <col min="22" max="42" width="10.625" style="9" customWidth="1"/>
    <col min="43" max="256" width="11" style="9" customWidth="1"/>
    <col min="257" max="16384" width="9" style="9"/>
  </cols>
  <sheetData>
    <row r="1" spans="1:241" x14ac:dyDescent="0.2">
      <c r="A1" s="62" t="s">
        <v>205</v>
      </c>
      <c r="B1" s="65" t="s">
        <v>33</v>
      </c>
      <c r="C1" s="66" t="s">
        <v>14</v>
      </c>
      <c r="D1" s="67" t="s">
        <v>62</v>
      </c>
      <c r="E1" s="68" t="s">
        <v>10</v>
      </c>
      <c r="F1" s="63" t="s">
        <v>200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41" x14ac:dyDescent="0.2">
      <c r="A2" s="62"/>
      <c r="B2" s="65"/>
      <c r="C2" s="66"/>
      <c r="D2" s="67"/>
      <c r="E2" s="68"/>
      <c r="F2" s="49" t="s">
        <v>193</v>
      </c>
      <c r="G2" s="49" t="s">
        <v>112</v>
      </c>
      <c r="H2" s="49" t="s">
        <v>194</v>
      </c>
      <c r="I2" s="49" t="s">
        <v>103</v>
      </c>
      <c r="J2" s="49" t="s">
        <v>19</v>
      </c>
      <c r="K2" s="49" t="s">
        <v>94</v>
      </c>
      <c r="L2" s="49" t="s">
        <v>115</v>
      </c>
      <c r="M2" s="49" t="s">
        <v>195</v>
      </c>
      <c r="N2" s="49" t="s">
        <v>196</v>
      </c>
      <c r="O2" s="49" t="s">
        <v>197</v>
      </c>
      <c r="P2" s="49" t="s">
        <v>198</v>
      </c>
      <c r="Q2" s="49" t="s">
        <v>12</v>
      </c>
      <c r="R2" s="49" t="s">
        <v>199</v>
      </c>
      <c r="S2" s="49" t="s">
        <v>21</v>
      </c>
      <c r="T2" s="49" t="s">
        <v>100</v>
      </c>
      <c r="U2" s="49" t="s">
        <v>206</v>
      </c>
    </row>
    <row r="3" spans="1:241" s="14" customFormat="1" x14ac:dyDescent="0.2">
      <c r="A3" s="10" t="s">
        <v>204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2"/>
      <c r="U3" s="12"/>
      <c r="AO3" s="13"/>
      <c r="BI3" s="13"/>
      <c r="CC3" s="13"/>
      <c r="CW3" s="13"/>
      <c r="DQ3" s="13"/>
      <c r="EK3" s="13"/>
      <c r="FE3" s="13"/>
      <c r="FY3" s="13"/>
      <c r="GS3" s="13"/>
      <c r="HM3" s="13"/>
      <c r="IG3" s="13"/>
    </row>
    <row r="4" spans="1:241" x14ac:dyDescent="0.2">
      <c r="A4" s="15" t="s">
        <v>175</v>
      </c>
      <c r="B4" s="16"/>
      <c r="C4" s="16">
        <v>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41" x14ac:dyDescent="0.2">
      <c r="A5" s="15" t="s">
        <v>177</v>
      </c>
      <c r="B5" s="16"/>
      <c r="C5" s="16">
        <v>13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41" x14ac:dyDescent="0.2">
      <c r="A6" s="15" t="s">
        <v>176</v>
      </c>
      <c r="B6" s="16"/>
      <c r="C6" s="16">
        <v>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41" x14ac:dyDescent="0.2">
      <c r="A7" s="15" t="s">
        <v>178</v>
      </c>
      <c r="B7" s="16"/>
      <c r="C7" s="16">
        <f>SUM(C4:C6)</f>
        <v>26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41" s="14" customFormat="1" x14ac:dyDescent="0.2">
      <c r="A8" s="10" t="s">
        <v>182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2"/>
      <c r="U8" s="12"/>
      <c r="AO8" s="13"/>
      <c r="BI8" s="13"/>
      <c r="CC8" s="13"/>
      <c r="CW8" s="13"/>
      <c r="DQ8" s="13"/>
      <c r="EK8" s="13"/>
      <c r="FE8" s="13"/>
      <c r="FY8" s="13"/>
      <c r="GS8" s="13"/>
      <c r="HM8" s="13"/>
      <c r="IG8" s="13"/>
    </row>
    <row r="9" spans="1:241" x14ac:dyDescent="0.2">
      <c r="A9" s="15" t="s">
        <v>201</v>
      </c>
      <c r="B9" s="16"/>
      <c r="C9" s="50">
        <f>ROUNDUP(SUMIFS(Demandas!$H$2:$H$218,Demandas!$A$2:$A$218,"diacon",Demandas!$E$2:$E$218,"matutino",Demandas!$J$2:$J$218,"X"),0)</f>
        <v>165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41" x14ac:dyDescent="0.2">
      <c r="A10" s="15" t="s">
        <v>202</v>
      </c>
      <c r="B10" s="16"/>
      <c r="C10" s="50">
        <f>ROUNDUP(SUMIFS(Demandas!$H$2:$H$218,Demandas!$A$2:$A$218,"diacon",Demandas!$E$2:$E$218,"vespertino",Demandas!$J$2:$J$218,"X"),0)</f>
        <v>231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41" x14ac:dyDescent="0.2">
      <c r="A11" s="15" t="s">
        <v>203</v>
      </c>
      <c r="B11" s="16"/>
      <c r="C11" s="50">
        <f>ROUNDUP(SUMIFS(Demandas!$H$2:$H$218,Demandas!$A$2:$A$218,"diacon",Demandas!$E$2:$E$218,"noturno",Demandas!$J$2:$J$218,"X"),0)</f>
        <v>60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41" x14ac:dyDescent="0.2">
      <c r="A12" s="15" t="s">
        <v>185</v>
      </c>
      <c r="B12" s="16"/>
      <c r="C12" s="16">
        <v>6</v>
      </c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41" x14ac:dyDescent="0.2">
      <c r="A13" s="15" t="s">
        <v>186</v>
      </c>
      <c r="B13" s="16"/>
      <c r="C13" s="16">
        <v>3</v>
      </c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41" x14ac:dyDescent="0.2">
      <c r="A14" s="15" t="s">
        <v>187</v>
      </c>
      <c r="B14" s="16"/>
      <c r="C14" s="16">
        <v>4</v>
      </c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41" x14ac:dyDescent="0.2">
      <c r="A15" s="15" t="s">
        <v>188</v>
      </c>
      <c r="B15" s="16"/>
      <c r="C15" s="16">
        <v>0</v>
      </c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41" x14ac:dyDescent="0.2">
      <c r="A16" s="15" t="s">
        <v>189</v>
      </c>
      <c r="B16" s="16"/>
      <c r="C16" s="16">
        <f>C12+C13</f>
        <v>9</v>
      </c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41" x14ac:dyDescent="0.2">
      <c r="A17" s="15" t="s">
        <v>190</v>
      </c>
      <c r="B17" s="16"/>
      <c r="C17" s="16">
        <f>C12+C14</f>
        <v>10</v>
      </c>
      <c r="D17" s="1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41" x14ac:dyDescent="0.2">
      <c r="A18" s="15" t="s">
        <v>191</v>
      </c>
      <c r="B18" s="16"/>
      <c r="C18" s="16">
        <f>C12+C15</f>
        <v>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41" s="14" customFormat="1" x14ac:dyDescent="0.2">
      <c r="A19" s="10" t="s">
        <v>173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AO19" s="13"/>
      <c r="BI19" s="13"/>
      <c r="CC19" s="13"/>
      <c r="CW19" s="13"/>
      <c r="DQ19" s="13"/>
      <c r="EK19" s="13"/>
      <c r="FE19" s="13"/>
      <c r="FY19" s="13"/>
      <c r="GS19" s="13"/>
      <c r="HM19" s="13"/>
      <c r="IG19" s="13"/>
    </row>
    <row r="20" spans="1:241" s="14" customFormat="1" x14ac:dyDescent="0.2">
      <c r="A20" s="20" t="s">
        <v>76</v>
      </c>
      <c r="B20" s="21"/>
      <c r="C20" s="21">
        <f>SUM(C21:C24)</f>
        <v>30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>
        <f>SUM(T21:T24)</f>
        <v>5</v>
      </c>
      <c r="U20" s="21">
        <f>SUM(U21:U24)</f>
        <v>5</v>
      </c>
      <c r="AO20" s="13"/>
      <c r="BI20" s="13"/>
      <c r="CC20" s="13"/>
      <c r="CW20" s="13"/>
      <c r="DQ20" s="13"/>
      <c r="EK20" s="13"/>
      <c r="FE20" s="13"/>
      <c r="FY20" s="13"/>
      <c r="GS20" s="13"/>
      <c r="HM20" s="13"/>
      <c r="IG20" s="13"/>
    </row>
    <row r="21" spans="1:241" x14ac:dyDescent="0.2">
      <c r="A21" s="15" t="s">
        <v>75</v>
      </c>
      <c r="B21" s="16"/>
      <c r="C21" s="16">
        <v>28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>
        <v>5</v>
      </c>
      <c r="U21" s="16">
        <f>SUM(E21:T21)</f>
        <v>5</v>
      </c>
    </row>
    <row r="22" spans="1:241" x14ac:dyDescent="0.2">
      <c r="A22" s="15" t="s">
        <v>74</v>
      </c>
      <c r="B22" s="16"/>
      <c r="C22" s="16">
        <v>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>
        <v>0</v>
      </c>
      <c r="U22" s="16">
        <f>SUM(E22:T22)</f>
        <v>0</v>
      </c>
    </row>
    <row r="23" spans="1:241" x14ac:dyDescent="0.2">
      <c r="A23" s="15" t="s">
        <v>73</v>
      </c>
      <c r="B23" s="16"/>
      <c r="C23" s="16">
        <v>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>
        <v>0</v>
      </c>
      <c r="U23" s="16">
        <f>SUM(E23:T23)</f>
        <v>0</v>
      </c>
    </row>
    <row r="24" spans="1:241" x14ac:dyDescent="0.2">
      <c r="A24" s="15" t="s">
        <v>72</v>
      </c>
      <c r="B24" s="16"/>
      <c r="C24" s="16">
        <v>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>
        <v>0</v>
      </c>
      <c r="U24" s="16">
        <f>SUM(E24:T24)</f>
        <v>0</v>
      </c>
    </row>
    <row r="25" spans="1:241" s="14" customFormat="1" x14ac:dyDescent="0.2">
      <c r="A25" s="20" t="s">
        <v>71</v>
      </c>
      <c r="B25" s="21"/>
      <c r="C25" s="21">
        <f>SUM(C26:C29)</f>
        <v>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>
        <f>SUM(T26:T29)</f>
        <v>0</v>
      </c>
      <c r="U25" s="21">
        <f>SUM(U26:U29)</f>
        <v>0</v>
      </c>
      <c r="AO25" s="13"/>
      <c r="BI25" s="13"/>
      <c r="CC25" s="13"/>
      <c r="CW25" s="13"/>
      <c r="DQ25" s="13"/>
      <c r="EK25" s="13"/>
      <c r="FE25" s="13"/>
      <c r="FY25" s="13"/>
      <c r="GS25" s="13"/>
      <c r="HM25" s="13"/>
      <c r="IG25" s="13"/>
    </row>
    <row r="26" spans="1:241" s="24" customFormat="1" ht="25.5" x14ac:dyDescent="0.2">
      <c r="A26" s="22" t="s">
        <v>70</v>
      </c>
      <c r="B26" s="23"/>
      <c r="C26" s="23">
        <v>0</v>
      </c>
      <c r="D26" s="23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23">
        <v>0</v>
      </c>
      <c r="U26" s="23">
        <f t="shared" ref="U26:U32" si="0">SUM(E26:T26)</f>
        <v>0</v>
      </c>
    </row>
    <row r="27" spans="1:241" s="24" customFormat="1" ht="25.5" x14ac:dyDescent="0.2">
      <c r="A27" s="22" t="s">
        <v>69</v>
      </c>
      <c r="B27" s="23"/>
      <c r="C27" s="23">
        <v>1</v>
      </c>
      <c r="D27" s="23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23">
        <v>0</v>
      </c>
      <c r="U27" s="23">
        <f t="shared" si="0"/>
        <v>0</v>
      </c>
    </row>
    <row r="28" spans="1:241" s="24" customFormat="1" ht="25.5" x14ac:dyDescent="0.2">
      <c r="A28" s="22" t="s">
        <v>68</v>
      </c>
      <c r="B28" s="23"/>
      <c r="C28" s="23">
        <v>4</v>
      </c>
      <c r="D28" s="23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23">
        <v>0</v>
      </c>
      <c r="U28" s="23">
        <f t="shared" si="0"/>
        <v>0</v>
      </c>
    </row>
    <row r="29" spans="1:241" s="24" customFormat="1" ht="25.5" x14ac:dyDescent="0.2">
      <c r="A29" s="22" t="s">
        <v>67</v>
      </c>
      <c r="B29" s="23"/>
      <c r="C29" s="23">
        <v>0</v>
      </c>
      <c r="D29" s="23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23">
        <v>0</v>
      </c>
      <c r="U29" s="23">
        <f t="shared" si="0"/>
        <v>0</v>
      </c>
    </row>
    <row r="30" spans="1:241" s="14" customFormat="1" x14ac:dyDescent="0.2">
      <c r="A30" s="20" t="s">
        <v>66</v>
      </c>
      <c r="B30" s="21"/>
      <c r="C30" s="21">
        <f>SUM(C31:C32)</f>
        <v>5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>
        <f>SUM(T31:T32)</f>
        <v>0</v>
      </c>
      <c r="U30" s="21">
        <f>SUM(U31:U32)</f>
        <v>0</v>
      </c>
      <c r="AO30" s="13"/>
      <c r="BI30" s="13"/>
      <c r="CC30" s="13"/>
      <c r="CW30" s="13"/>
      <c r="DQ30" s="13"/>
      <c r="EK30" s="13"/>
      <c r="FE30" s="13"/>
      <c r="FY30" s="13"/>
      <c r="GS30" s="13"/>
      <c r="HM30" s="13"/>
      <c r="IG30" s="13"/>
    </row>
    <row r="31" spans="1:241" x14ac:dyDescent="0.2">
      <c r="A31" s="15" t="s">
        <v>225</v>
      </c>
      <c r="B31" s="16"/>
      <c r="C31" s="16">
        <v>4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>
        <v>0</v>
      </c>
      <c r="U31" s="16">
        <f t="shared" si="0"/>
        <v>0</v>
      </c>
    </row>
    <row r="32" spans="1:241" x14ac:dyDescent="0.2">
      <c r="A32" s="15" t="s">
        <v>226</v>
      </c>
      <c r="B32" s="16"/>
      <c r="C32" s="16">
        <v>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v>0</v>
      </c>
      <c r="U32" s="16">
        <f t="shared" si="0"/>
        <v>0</v>
      </c>
    </row>
    <row r="33" spans="1:21" x14ac:dyDescent="0.2">
      <c r="A33" s="10" t="s">
        <v>214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">
      <c r="A34" s="15" t="s">
        <v>181</v>
      </c>
      <c r="B34" s="16"/>
      <c r="C34" s="16">
        <f>COUNTIF(Demandas!$I$2:$I$218,"DIACON")</f>
        <v>125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>
        <v>36</v>
      </c>
      <c r="U34" s="16">
        <f>SUM(E34:T34)</f>
        <v>36</v>
      </c>
    </row>
    <row r="35" spans="1:21" x14ac:dyDescent="0.2">
      <c r="A35" s="15" t="s">
        <v>174</v>
      </c>
      <c r="B35" s="16"/>
      <c r="C35" s="16">
        <f ca="1">SUMIF(Demandas!$I$2:$I$272,"DIACON",Demandas!$H$2:$H$234)</f>
        <v>414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>
        <v>55.8</v>
      </c>
      <c r="U35" s="16">
        <f>SUM(E35:T35)</f>
        <v>55.8</v>
      </c>
    </row>
    <row r="36" spans="1:21" x14ac:dyDescent="0.2">
      <c r="A36" s="15" t="s">
        <v>179</v>
      </c>
      <c r="B36" s="16"/>
      <c r="C36" s="16">
        <f>C26*0+C27*4+C28*4+C29*4</f>
        <v>20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>
        <f>T26*0+T27*4+T28*4+T29*4</f>
        <v>0</v>
      </c>
      <c r="U36" s="16">
        <f>SUM(E36:T36)</f>
        <v>0</v>
      </c>
    </row>
    <row r="37" spans="1:21" x14ac:dyDescent="0.2">
      <c r="A37" s="15" t="s">
        <v>180</v>
      </c>
      <c r="B37" s="16"/>
      <c r="C37" s="16">
        <f ca="1">C35-C36</f>
        <v>394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>
        <f>T35-T36</f>
        <v>55.8</v>
      </c>
      <c r="U37" s="16">
        <f>SUM(E37:T37)</f>
        <v>55.8</v>
      </c>
    </row>
    <row r="38" spans="1:21" x14ac:dyDescent="0.2">
      <c r="A38" s="10" t="s">
        <v>169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">
      <c r="A39" s="15" t="s">
        <v>170</v>
      </c>
      <c r="B39" s="19"/>
      <c r="C39" s="19">
        <f>C30/(C21+C22+C25)</f>
        <v>0.14285714285714285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9">
        <f>T30/(T21+T22)</f>
        <v>0</v>
      </c>
      <c r="U39" s="19">
        <f>U30/(U21+U22)</f>
        <v>0</v>
      </c>
    </row>
    <row r="40" spans="1:21" x14ac:dyDescent="0.2">
      <c r="A40" s="15" t="s">
        <v>171</v>
      </c>
      <c r="B40" s="23"/>
      <c r="C40" s="23">
        <f>C30</f>
        <v>5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23">
        <f>T30</f>
        <v>0</v>
      </c>
      <c r="U40" s="23">
        <f>U30</f>
        <v>0</v>
      </c>
    </row>
    <row r="41" spans="1:21" x14ac:dyDescent="0.2">
      <c r="A41" s="15" t="s">
        <v>172</v>
      </c>
      <c r="B41" s="16"/>
      <c r="C41" s="16">
        <f>(C23+C24)/(C21+C22+C30)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>
        <f>(T23+T24)/(T21+T22+T30)</f>
        <v>0</v>
      </c>
      <c r="U41" s="16">
        <f>(U23+U24)/(U21+U22+U30)</f>
        <v>0</v>
      </c>
    </row>
    <row r="42" spans="1:21" x14ac:dyDescent="0.2">
      <c r="A42" s="25" t="s">
        <v>192</v>
      </c>
      <c r="B42" s="18"/>
      <c r="C42" s="18">
        <f ca="1">C37/C20</f>
        <v>13.133333333333333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8">
        <f>T37/T20</f>
        <v>11.16</v>
      </c>
      <c r="U42" s="18">
        <f>U37/U20</f>
        <v>11.16</v>
      </c>
    </row>
    <row r="43" spans="1:21" x14ac:dyDescent="0.2">
      <c r="A43" s="15" t="s">
        <v>213</v>
      </c>
      <c r="B43" s="18"/>
      <c r="C43" s="18">
        <f ca="1">C35/C34</f>
        <v>3.3119999999999998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8">
        <f>T35/T34</f>
        <v>1.5499999999999998</v>
      </c>
      <c r="U43" s="18">
        <f>U35/U34</f>
        <v>1.5499999999999998</v>
      </c>
    </row>
    <row r="44" spans="1:21" x14ac:dyDescent="0.2">
      <c r="A44" s="15" t="s">
        <v>184</v>
      </c>
      <c r="B44" s="18"/>
      <c r="C44" s="18">
        <f ca="1">C42/C43</f>
        <v>3.9653784219001609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8">
        <f>T42/T43</f>
        <v>7.2000000000000011</v>
      </c>
      <c r="U44" s="18">
        <f>U42/U43</f>
        <v>7.2000000000000011</v>
      </c>
    </row>
    <row r="45" spans="1:21" x14ac:dyDescent="0.2">
      <c r="A45" s="15" t="s">
        <v>215</v>
      </c>
      <c r="B45" s="19"/>
      <c r="C45" s="19">
        <f>C9/C16/30</f>
        <v>0.61111111111111105</v>
      </c>
      <c r="D45" s="18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9"/>
      <c r="U45" s="19"/>
    </row>
    <row r="46" spans="1:21" x14ac:dyDescent="0.2">
      <c r="A46" s="15" t="s">
        <v>216</v>
      </c>
      <c r="B46" s="19"/>
      <c r="C46" s="19">
        <f>C10/C17/30</f>
        <v>0.77</v>
      </c>
      <c r="D46" s="18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9"/>
      <c r="U46" s="19"/>
    </row>
    <row r="47" spans="1:21" x14ac:dyDescent="0.2">
      <c r="A47" s="15" t="s">
        <v>217</v>
      </c>
      <c r="B47" s="19"/>
      <c r="C47" s="19">
        <f>C11/C18/20</f>
        <v>0.5</v>
      </c>
      <c r="D47" s="18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9"/>
      <c r="U47" s="19"/>
    </row>
    <row r="53" spans="2:3" x14ac:dyDescent="0.2">
      <c r="B53" s="26"/>
      <c r="C53" s="26"/>
    </row>
    <row r="54" spans="2:3" x14ac:dyDescent="0.2">
      <c r="B54" s="26"/>
      <c r="C54" s="26"/>
    </row>
    <row r="55" spans="2:3" x14ac:dyDescent="0.2">
      <c r="B55" s="26"/>
      <c r="C55" s="26"/>
    </row>
  </sheetData>
  <mergeCells count="6">
    <mergeCell ref="A1:A2"/>
    <mergeCell ref="F1:U1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23"/>
  <sheetViews>
    <sheetView showGridLines="0" zoomScaleNormal="100" workbookViewId="0">
      <selection activeCell="S20" sqref="S20"/>
    </sheetView>
  </sheetViews>
  <sheetFormatPr defaultRowHeight="12.75" x14ac:dyDescent="0.2"/>
  <cols>
    <col min="1" max="1" width="1.625" style="27" customWidth="1"/>
    <col min="2" max="2" width="3.625" style="27" customWidth="1"/>
    <col min="3" max="3" width="12.375" style="27" customWidth="1"/>
    <col min="4" max="6" width="11.125" style="27" customWidth="1"/>
    <col min="7" max="9" width="12.625" style="27" customWidth="1"/>
    <col min="10" max="12" width="10.625" style="27" customWidth="1"/>
    <col min="13" max="13" width="1.625" style="27" customWidth="1"/>
    <col min="14" max="256" width="11" style="27" customWidth="1"/>
    <col min="257" max="16384" width="9" style="27"/>
  </cols>
  <sheetData>
    <row r="1" spans="2:12" ht="9.9499999999999993" customHeight="1" x14ac:dyDescent="0.2"/>
    <row r="2" spans="2:12" ht="48.75" customHeight="1" x14ac:dyDescent="0.2">
      <c r="B2" s="51"/>
      <c r="C2" s="51"/>
      <c r="D2" s="51"/>
      <c r="E2" s="72" t="s">
        <v>219</v>
      </c>
      <c r="F2" s="72"/>
      <c r="G2" s="72"/>
      <c r="H2" s="72"/>
      <c r="I2" s="72"/>
      <c r="J2" s="72"/>
      <c r="K2" s="72"/>
      <c r="L2" s="72"/>
    </row>
    <row r="3" spans="2:12" ht="51" x14ac:dyDescent="0.2">
      <c r="B3" s="73" t="s">
        <v>218</v>
      </c>
      <c r="C3" s="73"/>
      <c r="D3" s="52" t="s">
        <v>170</v>
      </c>
      <c r="E3" s="52" t="s">
        <v>171</v>
      </c>
      <c r="F3" s="52" t="s">
        <v>172</v>
      </c>
      <c r="G3" s="52" t="s">
        <v>192</v>
      </c>
      <c r="H3" s="52" t="s">
        <v>183</v>
      </c>
      <c r="I3" s="52" t="s">
        <v>207</v>
      </c>
      <c r="J3" s="52" t="s">
        <v>208</v>
      </c>
      <c r="K3" s="52" t="s">
        <v>209</v>
      </c>
      <c r="L3" s="52" t="s">
        <v>210</v>
      </c>
    </row>
    <row r="4" spans="2:12" ht="15" customHeight="1" x14ac:dyDescent="0.2">
      <c r="B4" s="65" t="s">
        <v>33</v>
      </c>
      <c r="C4" s="65"/>
      <c r="D4" s="28"/>
      <c r="E4" s="29"/>
      <c r="F4" s="29"/>
      <c r="G4" s="30"/>
      <c r="H4" s="30"/>
      <c r="I4" s="30"/>
      <c r="J4" s="28"/>
      <c r="K4" s="28"/>
      <c r="L4" s="28"/>
    </row>
    <row r="5" spans="2:12" ht="15" customHeight="1" x14ac:dyDescent="0.2">
      <c r="B5" s="66" t="s">
        <v>14</v>
      </c>
      <c r="C5" s="66"/>
      <c r="D5" s="31">
        <f>'Cálculo dos Indicadores'!C39</f>
        <v>0.14285714285714285</v>
      </c>
      <c r="E5" s="32">
        <f>'Cálculo dos Indicadores'!C40</f>
        <v>5</v>
      </c>
      <c r="F5" s="32">
        <f>'Cálculo dos Indicadores'!C41</f>
        <v>0</v>
      </c>
      <c r="G5" s="33">
        <f ca="1">'Cálculo dos Indicadores'!C42</f>
        <v>13.133333333333333</v>
      </c>
      <c r="H5" s="33">
        <f ca="1">'Cálculo dos Indicadores'!C43</f>
        <v>3.3119999999999998</v>
      </c>
      <c r="I5" s="33">
        <f ca="1">'Cálculo dos Indicadores'!C44</f>
        <v>3.9653784219001609</v>
      </c>
      <c r="J5" s="31">
        <f>'Cálculo dos Indicadores'!C45</f>
        <v>0.61111111111111105</v>
      </c>
      <c r="K5" s="31">
        <f>'Cálculo dos Indicadores'!C46</f>
        <v>0.77</v>
      </c>
      <c r="L5" s="31">
        <f>'Cálculo dos Indicadores'!C47</f>
        <v>0.5</v>
      </c>
    </row>
    <row r="6" spans="2:12" ht="15" customHeight="1" x14ac:dyDescent="0.2">
      <c r="B6" s="67" t="s">
        <v>62</v>
      </c>
      <c r="C6" s="67"/>
      <c r="D6" s="34"/>
      <c r="E6" s="35"/>
      <c r="F6" s="35"/>
      <c r="G6" s="36"/>
      <c r="H6" s="36"/>
      <c r="I6" s="36"/>
      <c r="J6" s="34"/>
      <c r="K6" s="34"/>
      <c r="L6" s="34"/>
    </row>
    <row r="7" spans="2:12" ht="15" customHeight="1" x14ac:dyDescent="0.2">
      <c r="B7" s="68" t="s">
        <v>10</v>
      </c>
      <c r="C7" s="68"/>
      <c r="D7" s="37"/>
      <c r="E7" s="38"/>
      <c r="F7" s="38"/>
      <c r="G7" s="39"/>
      <c r="H7" s="39"/>
      <c r="I7" s="39"/>
      <c r="J7" s="37"/>
      <c r="K7" s="37"/>
      <c r="L7" s="37"/>
    </row>
    <row r="8" spans="2:12" ht="15" customHeight="1" x14ac:dyDescent="0.2">
      <c r="B8" s="69" t="s">
        <v>200</v>
      </c>
      <c r="C8" s="53" t="s">
        <v>193</v>
      </c>
      <c r="D8" s="54"/>
      <c r="E8" s="55"/>
      <c r="F8" s="55"/>
      <c r="G8" s="56"/>
      <c r="H8" s="56"/>
      <c r="I8" s="56"/>
      <c r="J8" s="54"/>
      <c r="K8" s="54"/>
      <c r="L8" s="54"/>
    </row>
    <row r="9" spans="2:12" ht="15" customHeight="1" x14ac:dyDescent="0.2">
      <c r="B9" s="70"/>
      <c r="C9" s="53" t="s">
        <v>112</v>
      </c>
      <c r="D9" s="54"/>
      <c r="E9" s="55"/>
      <c r="F9" s="55"/>
      <c r="G9" s="56"/>
      <c r="H9" s="56"/>
      <c r="I9" s="56"/>
      <c r="J9" s="54"/>
      <c r="K9" s="54"/>
      <c r="L9" s="54"/>
    </row>
    <row r="10" spans="2:12" ht="15" customHeight="1" x14ac:dyDescent="0.2">
      <c r="B10" s="70"/>
      <c r="C10" s="53" t="s">
        <v>194</v>
      </c>
      <c r="D10" s="54"/>
      <c r="E10" s="55"/>
      <c r="F10" s="55"/>
      <c r="G10" s="56"/>
      <c r="H10" s="56"/>
      <c r="I10" s="56"/>
      <c r="J10" s="54"/>
      <c r="K10" s="54"/>
      <c r="L10" s="54"/>
    </row>
    <row r="11" spans="2:12" ht="15" customHeight="1" x14ac:dyDescent="0.2">
      <c r="B11" s="70"/>
      <c r="C11" s="53" t="s">
        <v>103</v>
      </c>
      <c r="D11" s="54"/>
      <c r="E11" s="55"/>
      <c r="F11" s="55"/>
      <c r="G11" s="56"/>
      <c r="H11" s="56"/>
      <c r="I11" s="56"/>
      <c r="J11" s="54"/>
      <c r="K11" s="54"/>
      <c r="L11" s="54"/>
    </row>
    <row r="12" spans="2:12" ht="15" customHeight="1" x14ac:dyDescent="0.2">
      <c r="B12" s="70"/>
      <c r="C12" s="53" t="s">
        <v>19</v>
      </c>
      <c r="D12" s="54"/>
      <c r="E12" s="55"/>
      <c r="F12" s="55"/>
      <c r="G12" s="56"/>
      <c r="H12" s="56"/>
      <c r="I12" s="56"/>
      <c r="J12" s="54"/>
      <c r="K12" s="54"/>
      <c r="L12" s="54"/>
    </row>
    <row r="13" spans="2:12" ht="15" customHeight="1" x14ac:dyDescent="0.2">
      <c r="B13" s="70"/>
      <c r="C13" s="53" t="s">
        <v>94</v>
      </c>
      <c r="D13" s="54"/>
      <c r="E13" s="55"/>
      <c r="F13" s="55"/>
      <c r="G13" s="56"/>
      <c r="H13" s="56"/>
      <c r="I13" s="56"/>
      <c r="J13" s="54"/>
      <c r="K13" s="54"/>
      <c r="L13" s="54"/>
    </row>
    <row r="14" spans="2:12" ht="15" customHeight="1" x14ac:dyDescent="0.2">
      <c r="B14" s="70"/>
      <c r="C14" s="53" t="s">
        <v>115</v>
      </c>
      <c r="D14" s="54"/>
      <c r="E14" s="55"/>
      <c r="F14" s="55"/>
      <c r="G14" s="56"/>
      <c r="H14" s="56"/>
      <c r="I14" s="56"/>
      <c r="J14" s="54"/>
      <c r="K14" s="54"/>
      <c r="L14" s="54"/>
    </row>
    <row r="15" spans="2:12" ht="15" customHeight="1" x14ac:dyDescent="0.2">
      <c r="B15" s="70"/>
      <c r="C15" s="53" t="s">
        <v>195</v>
      </c>
      <c r="D15" s="54"/>
      <c r="E15" s="55"/>
      <c r="F15" s="55"/>
      <c r="G15" s="56"/>
      <c r="H15" s="56"/>
      <c r="I15" s="56"/>
      <c r="J15" s="54"/>
      <c r="K15" s="54"/>
      <c r="L15" s="54"/>
    </row>
    <row r="16" spans="2:12" ht="15" customHeight="1" x14ac:dyDescent="0.2">
      <c r="B16" s="70"/>
      <c r="C16" s="53" t="s">
        <v>196</v>
      </c>
      <c r="D16" s="54"/>
      <c r="E16" s="55"/>
      <c r="F16" s="55"/>
      <c r="G16" s="56"/>
      <c r="H16" s="56"/>
      <c r="I16" s="56"/>
      <c r="J16" s="54"/>
      <c r="K16" s="54"/>
      <c r="L16" s="54"/>
    </row>
    <row r="17" spans="2:12" ht="15" customHeight="1" x14ac:dyDescent="0.2">
      <c r="B17" s="70"/>
      <c r="C17" s="53" t="s">
        <v>197</v>
      </c>
      <c r="D17" s="54"/>
      <c r="E17" s="55"/>
      <c r="F17" s="55"/>
      <c r="G17" s="56"/>
      <c r="H17" s="56"/>
      <c r="I17" s="56"/>
      <c r="J17" s="54"/>
      <c r="K17" s="54"/>
      <c r="L17" s="54"/>
    </row>
    <row r="18" spans="2:12" ht="15" customHeight="1" x14ac:dyDescent="0.2">
      <c r="B18" s="70"/>
      <c r="C18" s="53" t="s">
        <v>198</v>
      </c>
      <c r="D18" s="54"/>
      <c r="E18" s="55"/>
      <c r="F18" s="55"/>
      <c r="G18" s="56"/>
      <c r="H18" s="56"/>
      <c r="I18" s="56"/>
      <c r="J18" s="54"/>
      <c r="K18" s="54"/>
      <c r="L18" s="54"/>
    </row>
    <row r="19" spans="2:12" ht="15" customHeight="1" x14ac:dyDescent="0.2">
      <c r="B19" s="70"/>
      <c r="C19" s="53" t="s">
        <v>12</v>
      </c>
      <c r="D19" s="54"/>
      <c r="E19" s="55"/>
      <c r="F19" s="55"/>
      <c r="G19" s="56"/>
      <c r="H19" s="56"/>
      <c r="I19" s="56"/>
      <c r="J19" s="54"/>
      <c r="K19" s="54"/>
      <c r="L19" s="54"/>
    </row>
    <row r="20" spans="2:12" ht="15" customHeight="1" x14ac:dyDescent="0.2">
      <c r="B20" s="70"/>
      <c r="C20" s="53" t="s">
        <v>199</v>
      </c>
      <c r="D20" s="54"/>
      <c r="E20" s="55"/>
      <c r="F20" s="55"/>
      <c r="G20" s="56"/>
      <c r="H20" s="56"/>
      <c r="I20" s="56"/>
      <c r="J20" s="54"/>
      <c r="K20" s="54"/>
      <c r="L20" s="54"/>
    </row>
    <row r="21" spans="2:12" ht="15" customHeight="1" x14ac:dyDescent="0.2">
      <c r="B21" s="70"/>
      <c r="C21" s="53" t="s">
        <v>21</v>
      </c>
      <c r="D21" s="54"/>
      <c r="E21" s="55"/>
      <c r="F21" s="55"/>
      <c r="G21" s="56"/>
      <c r="H21" s="56"/>
      <c r="I21" s="56"/>
      <c r="J21" s="54"/>
      <c r="K21" s="54"/>
      <c r="L21" s="54"/>
    </row>
    <row r="22" spans="2:12" ht="15" customHeight="1" x14ac:dyDescent="0.2">
      <c r="B22" s="70"/>
      <c r="C22" s="53" t="s">
        <v>100</v>
      </c>
      <c r="D22" s="54"/>
      <c r="E22" s="55"/>
      <c r="F22" s="55"/>
      <c r="G22" s="56"/>
      <c r="H22" s="56"/>
      <c r="I22" s="56"/>
      <c r="J22" s="54"/>
      <c r="K22" s="54"/>
      <c r="L22" s="54"/>
    </row>
    <row r="23" spans="2:12" ht="15" customHeight="1" x14ac:dyDescent="0.2">
      <c r="B23" s="71"/>
      <c r="C23" s="40" t="s">
        <v>206</v>
      </c>
      <c r="D23" s="41"/>
      <c r="E23" s="42"/>
      <c r="F23" s="42"/>
      <c r="G23" s="43"/>
      <c r="H23" s="43"/>
      <c r="I23" s="43"/>
      <c r="J23" s="41"/>
      <c r="K23" s="41"/>
      <c r="L23" s="41"/>
    </row>
  </sheetData>
  <mergeCells count="7">
    <mergeCell ref="B8:B23"/>
    <mergeCell ref="E2:L2"/>
    <mergeCell ref="B4:C4"/>
    <mergeCell ref="B5:C5"/>
    <mergeCell ref="B6:C6"/>
    <mergeCell ref="B7:C7"/>
    <mergeCell ref="B3:C3"/>
  </mergeCells>
  <printOptions horizontalCentered="1"/>
  <pageMargins left="0.59055118110236227" right="0.59055118110236227" top="0.78740157480314965" bottom="0.78740157480314965" header="0.31496062992125984" footer="0.31496062992125984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Demandas</vt:lpstr>
      <vt:lpstr>Tabela dinâmica diacon</vt:lpstr>
      <vt:lpstr>Planilha6</vt:lpstr>
      <vt:lpstr>Dashboard</vt:lpstr>
      <vt:lpstr>Cálculo dos Indicadores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Costa</dc:creator>
  <cp:lastModifiedBy>Ruan Franklin</cp:lastModifiedBy>
  <cp:lastPrinted>2022-07-03T13:13:06Z</cp:lastPrinted>
  <dcterms:created xsi:type="dcterms:W3CDTF">2022-02-17T13:12:39Z</dcterms:created>
  <dcterms:modified xsi:type="dcterms:W3CDTF">2022-08-09T14:55:36Z</dcterms:modified>
</cp:coreProperties>
</file>