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3"/>
  </bookViews>
  <sheets>
    <sheet name="Diagrama" sheetId="1" r:id="rId1"/>
    <sheet name="Base" sheetId="2" r:id="rId2"/>
    <sheet name="Arestas" sheetId="3" r:id="rId3"/>
    <sheet name="Vértices" sheetId="4" r:id="rId4"/>
  </sheets>
  <definedNames>
    <definedName name="AL">Base!$B$3:$G$65</definedName>
  </definedNames>
  <calcPr calcId="152511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C103" i="4"/>
  <c r="C102" i="4"/>
  <c r="C101" i="4"/>
  <c r="C84" i="4"/>
  <c r="BU26" i="1" l="1"/>
  <c r="BU24" i="1"/>
  <c r="BU30" i="1"/>
  <c r="DU77" i="1" l="1"/>
  <c r="DZ102" i="1"/>
  <c r="DU102" i="1"/>
  <c r="DZ100" i="1"/>
  <c r="DN100" i="1"/>
  <c r="DZ98" i="1"/>
  <c r="DU98" i="1"/>
  <c r="DZ96" i="1"/>
  <c r="DN96" i="1"/>
  <c r="DZ89" i="1"/>
  <c r="DU89" i="1"/>
  <c r="DZ87" i="1"/>
  <c r="DN87" i="1"/>
  <c r="DZ85" i="1"/>
  <c r="DU85" i="1"/>
  <c r="DZ83" i="1"/>
  <c r="DN83" i="1"/>
  <c r="DZ81" i="1"/>
  <c r="DU81" i="1"/>
  <c r="DZ79" i="1"/>
  <c r="DN79" i="1"/>
  <c r="DZ77" i="1"/>
  <c r="DZ75" i="1"/>
  <c r="DN75" i="1"/>
  <c r="DZ68" i="1"/>
  <c r="DU68" i="1"/>
  <c r="DZ66" i="1"/>
  <c r="DN66" i="1"/>
  <c r="DZ64" i="1"/>
  <c r="DU64" i="1"/>
  <c r="DZ62" i="1"/>
  <c r="DN62" i="1"/>
  <c r="DZ60" i="1"/>
  <c r="DU60" i="1"/>
  <c r="DZ58" i="1"/>
  <c r="DN58" i="1"/>
  <c r="DZ56" i="1"/>
  <c r="DU56" i="1"/>
  <c r="DZ54" i="1"/>
  <c r="DN54" i="1"/>
  <c r="DZ47" i="1"/>
  <c r="DU47" i="1"/>
  <c r="DZ45" i="1"/>
  <c r="DN45" i="1"/>
  <c r="DZ43" i="1"/>
  <c r="DU43" i="1"/>
  <c r="DZ41" i="1"/>
  <c r="DN41" i="1"/>
  <c r="DZ39" i="1"/>
  <c r="DU39" i="1"/>
  <c r="DZ37" i="1"/>
  <c r="DN37" i="1"/>
  <c r="DZ35" i="1"/>
  <c r="DU35" i="1"/>
  <c r="DZ33" i="1"/>
  <c r="DN33" i="1"/>
  <c r="DZ31" i="1"/>
  <c r="DU31" i="1"/>
  <c r="DZ29" i="1"/>
  <c r="DN29" i="1"/>
  <c r="DZ27" i="1"/>
  <c r="DU27" i="1"/>
  <c r="DZ25" i="1"/>
  <c r="DN25" i="1"/>
  <c r="FL49" i="1"/>
  <c r="FG49" i="1"/>
  <c r="FL47" i="1"/>
  <c r="EZ47" i="1"/>
  <c r="FL40" i="1"/>
  <c r="FG40" i="1"/>
  <c r="FL38" i="1"/>
  <c r="EZ38" i="1"/>
  <c r="FL36" i="1"/>
  <c r="FG36" i="1"/>
  <c r="FL34" i="1"/>
  <c r="EZ34" i="1"/>
  <c r="FL32" i="1"/>
  <c r="FG32" i="1"/>
  <c r="FL30" i="1"/>
  <c r="EZ30" i="1"/>
  <c r="FL28" i="1"/>
  <c r="FG28" i="1"/>
  <c r="FL26" i="1"/>
  <c r="EZ26" i="1"/>
  <c r="FL24" i="1"/>
  <c r="FG24" i="1"/>
  <c r="FL22" i="1"/>
  <c r="EZ22" i="1"/>
  <c r="GX42" i="1"/>
  <c r="GS42" i="1"/>
  <c r="GX40" i="1"/>
  <c r="GL40" i="1"/>
  <c r="GX34" i="1"/>
  <c r="GS34" i="1"/>
  <c r="GX32" i="1"/>
  <c r="GL32" i="1"/>
  <c r="GX30" i="1"/>
  <c r="GS30" i="1"/>
  <c r="GX28" i="1"/>
  <c r="GL28" i="1"/>
  <c r="GX26" i="1"/>
  <c r="GS26" i="1"/>
  <c r="GX24" i="1"/>
  <c r="GL24" i="1"/>
  <c r="GX22" i="1"/>
  <c r="GS22" i="1"/>
  <c r="GX20" i="1"/>
  <c r="GL20" i="1"/>
  <c r="GX18" i="1"/>
  <c r="GS18" i="1"/>
  <c r="GX16" i="1"/>
  <c r="GL16" i="1"/>
  <c r="GX14" i="1"/>
  <c r="GS14" i="1"/>
  <c r="GX12" i="1"/>
  <c r="GL12" i="1"/>
  <c r="GX133" i="1"/>
  <c r="GS133" i="1"/>
  <c r="GX131" i="1"/>
  <c r="GL131" i="1"/>
  <c r="GX129" i="1"/>
  <c r="GS129" i="1"/>
  <c r="GX127" i="1"/>
  <c r="GL127" i="1"/>
  <c r="GX125" i="1"/>
  <c r="GS125" i="1"/>
  <c r="GX123" i="1"/>
  <c r="GL123" i="1"/>
  <c r="GX121" i="1"/>
  <c r="GS121" i="1"/>
  <c r="GX119" i="1"/>
  <c r="GL119" i="1"/>
  <c r="GX112" i="1"/>
  <c r="GS112" i="1"/>
  <c r="GX110" i="1"/>
  <c r="GL110" i="1"/>
  <c r="GX108" i="1"/>
  <c r="GS108" i="1"/>
  <c r="GX106" i="1"/>
  <c r="GL106" i="1"/>
  <c r="GX104" i="1"/>
  <c r="GS104" i="1"/>
  <c r="GX102" i="1"/>
  <c r="GL102" i="1"/>
  <c r="DG128" i="1"/>
  <c r="DB128" i="1"/>
  <c r="DG126" i="1"/>
  <c r="CU126" i="1"/>
  <c r="DG124" i="1"/>
  <c r="DB124" i="1"/>
  <c r="DG122" i="1"/>
  <c r="CU122" i="1"/>
  <c r="DG120" i="1"/>
  <c r="DB120" i="1"/>
  <c r="DG118" i="1"/>
  <c r="CU118" i="1"/>
  <c r="DG116" i="1"/>
  <c r="DB116" i="1"/>
  <c r="DG114" i="1"/>
  <c r="CU114" i="1"/>
  <c r="BU145" i="1"/>
  <c r="BP145" i="1"/>
  <c r="BU143" i="1"/>
  <c r="BI143" i="1"/>
  <c r="BU141" i="1"/>
  <c r="BP141" i="1"/>
  <c r="BU139" i="1"/>
  <c r="BI139" i="1"/>
  <c r="BU137" i="1"/>
  <c r="BP137" i="1"/>
  <c r="BU135" i="1"/>
  <c r="BI135" i="1"/>
  <c r="BU128" i="1"/>
  <c r="BP128" i="1"/>
  <c r="BU126" i="1"/>
  <c r="BI126" i="1"/>
  <c r="BU124" i="1"/>
  <c r="BP124" i="1"/>
  <c r="BU122" i="1"/>
  <c r="BI122" i="1"/>
  <c r="BU120" i="1"/>
  <c r="BP120" i="1"/>
  <c r="BU118" i="1"/>
  <c r="BI118" i="1"/>
  <c r="BU116" i="1"/>
  <c r="BP116" i="1"/>
  <c r="BU114" i="1"/>
  <c r="BI114" i="1"/>
  <c r="BB98" i="1"/>
  <c r="AW98" i="1"/>
  <c r="BB96" i="1"/>
  <c r="AP96" i="1"/>
  <c r="BB94" i="1"/>
  <c r="AW94" i="1"/>
  <c r="BB92" i="1"/>
  <c r="AP92" i="1"/>
  <c r="BB90" i="1"/>
  <c r="AW90" i="1"/>
  <c r="BB88" i="1"/>
  <c r="AP88" i="1"/>
  <c r="BB86" i="1"/>
  <c r="AW86" i="1"/>
  <c r="BB84" i="1"/>
  <c r="AP84" i="1"/>
  <c r="BB77" i="1"/>
  <c r="AW77" i="1"/>
  <c r="BB75" i="1"/>
  <c r="AP75" i="1"/>
  <c r="BB73" i="1"/>
  <c r="AW73" i="1"/>
  <c r="BB71" i="1"/>
  <c r="AP71" i="1"/>
  <c r="BB69" i="1"/>
  <c r="AW69" i="1"/>
  <c r="BB67" i="1"/>
  <c r="AP67" i="1"/>
  <c r="BB65" i="1"/>
  <c r="AW65" i="1"/>
  <c r="BB63" i="1"/>
  <c r="AP63" i="1"/>
  <c r="BB56" i="1"/>
  <c r="AW56" i="1"/>
  <c r="BB54" i="1"/>
  <c r="AP54" i="1"/>
  <c r="BB52" i="1"/>
  <c r="AW52" i="1"/>
  <c r="BB50" i="1"/>
  <c r="AP50" i="1"/>
  <c r="BB48" i="1"/>
  <c r="AW48" i="1"/>
  <c r="BB46" i="1"/>
  <c r="AP46" i="1"/>
  <c r="BU39" i="1"/>
  <c r="BP39" i="1"/>
  <c r="BU37" i="1"/>
  <c r="BI37" i="1"/>
  <c r="BP30" i="1"/>
  <c r="BU28" i="1"/>
  <c r="BI28" i="1"/>
  <c r="BP26" i="1"/>
  <c r="BI24" i="1"/>
  <c r="BU22" i="1"/>
  <c r="BP22" i="1"/>
  <c r="BU20" i="1"/>
  <c r="BI20" i="1"/>
  <c r="BU18" i="1"/>
  <c r="BU16" i="1"/>
  <c r="BP18" i="1"/>
  <c r="BI16" i="1"/>
  <c r="C34" i="2"/>
  <c r="C33" i="2"/>
  <c r="C32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F4" i="2"/>
  <c r="DG95" i="1" l="1"/>
</calcChain>
</file>

<file path=xl/sharedStrings.xml><?xml version="1.0" encoding="utf-8"?>
<sst xmlns="http://schemas.openxmlformats.org/spreadsheetml/2006/main" count="1014" uniqueCount="238">
  <si>
    <t>C1</t>
  </si>
  <si>
    <t>C2</t>
  </si>
  <si>
    <t>TT1</t>
  </si>
  <si>
    <t>TT2</t>
  </si>
  <si>
    <t>P</t>
  </si>
  <si>
    <t>Q</t>
  </si>
  <si>
    <t>CD</t>
  </si>
  <si>
    <t>TT3</t>
  </si>
  <si>
    <t>TT4</t>
  </si>
  <si>
    <t>TT5</t>
  </si>
  <si>
    <t>NA</t>
  </si>
  <si>
    <t>INA</t>
  </si>
  <si>
    <t>SJC</t>
  </si>
  <si>
    <t>LCO</t>
  </si>
  <si>
    <t>DJ</t>
  </si>
  <si>
    <t>PZO10</t>
  </si>
  <si>
    <t>PZO11</t>
  </si>
  <si>
    <t>SMD10</t>
  </si>
  <si>
    <t>SMD11</t>
  </si>
  <si>
    <t>SMD12</t>
  </si>
  <si>
    <t>SMD13</t>
  </si>
  <si>
    <t>SMD14</t>
  </si>
  <si>
    <t>SMD15</t>
  </si>
  <si>
    <t>SMD17</t>
  </si>
  <si>
    <t>MRA</t>
  </si>
  <si>
    <t>PIN2</t>
  </si>
  <si>
    <t>PZO</t>
  </si>
  <si>
    <t>PMS</t>
  </si>
  <si>
    <t>MCR</t>
  </si>
  <si>
    <t>SMD</t>
  </si>
  <si>
    <t>SMD-T</t>
  </si>
  <si>
    <t>TT</t>
  </si>
  <si>
    <t>UFS</t>
  </si>
  <si>
    <t>UQQ</t>
  </si>
  <si>
    <t>SLO</t>
  </si>
  <si>
    <t>SLO-T</t>
  </si>
  <si>
    <t>PD2</t>
  </si>
  <si>
    <t>PTI</t>
  </si>
  <si>
    <t>AL</t>
  </si>
  <si>
    <t>UC's</t>
  </si>
  <si>
    <t>RL</t>
  </si>
  <si>
    <t>Corrente</t>
  </si>
  <si>
    <t>P[MW]</t>
  </si>
  <si>
    <t>Q[MVAr]</t>
  </si>
  <si>
    <t>PZO01</t>
  </si>
  <si>
    <t>PZO02</t>
  </si>
  <si>
    <t>PZO03</t>
  </si>
  <si>
    <t>PZO04</t>
  </si>
  <si>
    <t>PZO05</t>
  </si>
  <si>
    <t>PZO06</t>
  </si>
  <si>
    <t>PZO07</t>
  </si>
  <si>
    <t>PZO08</t>
  </si>
  <si>
    <t>PZO09</t>
  </si>
  <si>
    <t>MRA01</t>
  </si>
  <si>
    <t>MRA02</t>
  </si>
  <si>
    <t>MRA03</t>
  </si>
  <si>
    <t>MRA04</t>
  </si>
  <si>
    <t>MRA05</t>
  </si>
  <si>
    <t>SMD01</t>
  </si>
  <si>
    <t>SMD02</t>
  </si>
  <si>
    <t>SMD03</t>
  </si>
  <si>
    <t>SMD04</t>
  </si>
  <si>
    <t>SMD05</t>
  </si>
  <si>
    <t>SMD06</t>
  </si>
  <si>
    <t>SMD07</t>
  </si>
  <si>
    <t>SMD08</t>
  </si>
  <si>
    <t>SMD09</t>
  </si>
  <si>
    <t>INA01</t>
  </si>
  <si>
    <t>INA02</t>
  </si>
  <si>
    <t>INA03</t>
  </si>
  <si>
    <t>INA04</t>
  </si>
  <si>
    <t>INA05</t>
  </si>
  <si>
    <t>INA06</t>
  </si>
  <si>
    <t>SJC01</t>
  </si>
  <si>
    <t>SJC02</t>
  </si>
  <si>
    <t>SJC03</t>
  </si>
  <si>
    <t>SJC04</t>
  </si>
  <si>
    <t>SJC05</t>
  </si>
  <si>
    <t>SJC06</t>
  </si>
  <si>
    <t>SJC09</t>
  </si>
  <si>
    <t>PMS01</t>
  </si>
  <si>
    <t>PMS02</t>
  </si>
  <si>
    <t>PMS03</t>
  </si>
  <si>
    <t>PMS04</t>
  </si>
  <si>
    <t>PMS05</t>
  </si>
  <si>
    <t>PMS06</t>
  </si>
  <si>
    <t>PMS07</t>
  </si>
  <si>
    <t>MCR01</t>
  </si>
  <si>
    <t>MCR02</t>
  </si>
  <si>
    <t>MCR03</t>
  </si>
  <si>
    <t>MCR04</t>
  </si>
  <si>
    <t>SLO01</t>
  </si>
  <si>
    <t>SLO02</t>
  </si>
  <si>
    <t>SLO03</t>
  </si>
  <si>
    <t>SLO04</t>
  </si>
  <si>
    <t>SLO05</t>
  </si>
  <si>
    <t>SLO06</t>
  </si>
  <si>
    <t>SLO07</t>
  </si>
  <si>
    <t>Elemento</t>
  </si>
  <si>
    <t>r
[h]</t>
  </si>
  <si>
    <t>LT-PIN2-PZO-1</t>
  </si>
  <si>
    <t>LT-PIN2-PZO-2</t>
  </si>
  <si>
    <t>BTO-PZO-TT1</t>
  </si>
  <si>
    <t>BTO-PZO-TT2</t>
  </si>
  <si>
    <t>BTO-PZO-TT3</t>
  </si>
  <si>
    <t>BTO-MRA-TT1</t>
  </si>
  <si>
    <t>BTO-MRA-TT2</t>
  </si>
  <si>
    <t>BTO-PZO-P</t>
  </si>
  <si>
    <t>BTO-PIN2-P</t>
  </si>
  <si>
    <t>BTO-MRA-P</t>
  </si>
  <si>
    <t>BTO-SMD-P</t>
  </si>
  <si>
    <t>BTO-SMD-T</t>
  </si>
  <si>
    <t>BTO-SMD-TT1</t>
  </si>
  <si>
    <t>BTO-SMD-TT3</t>
  </si>
  <si>
    <t>BTO-SMD-TT4</t>
  </si>
  <si>
    <t>BTO-SMD-TT5</t>
  </si>
  <si>
    <t>BTO-SMD-TT6</t>
  </si>
  <si>
    <t>BTO-INA-P</t>
  </si>
  <si>
    <t>BTO-INA-TT1</t>
  </si>
  <si>
    <t>BTO-INA-TT2</t>
  </si>
  <si>
    <t>BTO-SJC-P</t>
  </si>
  <si>
    <t>BTO-SJC-TT1</t>
  </si>
  <si>
    <t>BTO-SJC-TT2</t>
  </si>
  <si>
    <t>BTO-PMS-P</t>
  </si>
  <si>
    <t>BTO-PMS-TT1</t>
  </si>
  <si>
    <t>BTO-PMS-TT2</t>
  </si>
  <si>
    <t>BTO-MCR-P</t>
  </si>
  <si>
    <t>BTO-MCR-TT1</t>
  </si>
  <si>
    <t>BTO-SLO-P</t>
  </si>
  <si>
    <t>BTO-SLO-T</t>
  </si>
  <si>
    <t>BTO-SLO-TT1</t>
  </si>
  <si>
    <t>BTO-SLO-TT2</t>
  </si>
  <si>
    <t>BTO-UQQ-P</t>
  </si>
  <si>
    <t>BTO-UFS-P</t>
  </si>
  <si>
    <t>BTO-LCO-P</t>
  </si>
  <si>
    <t>BTO-PTI-P</t>
  </si>
  <si>
    <t>LT-PZO-MRA</t>
  </si>
  <si>
    <t>LT-PZO-SMD</t>
  </si>
  <si>
    <t>LT-MRA-SMD</t>
  </si>
  <si>
    <t>LT-PZO-UQQ-1</t>
  </si>
  <si>
    <t>LT-PZO-UQQ-2</t>
  </si>
  <si>
    <t>LT-PZO-PMS</t>
  </si>
  <si>
    <t>LT-PZO-SLO</t>
  </si>
  <si>
    <t>LT-PMS-MCR</t>
  </si>
  <si>
    <t>LT-SLO-PTI</t>
  </si>
  <si>
    <t>LT-SMD-INA</t>
  </si>
  <si>
    <t>LT-SMD-SJC</t>
  </si>
  <si>
    <t>LT-SMD-UFS</t>
  </si>
  <si>
    <t>LT-SJC-LCO</t>
  </si>
  <si>
    <t>TT-PZO-1</t>
  </si>
  <si>
    <t>TT-PZO-2</t>
  </si>
  <si>
    <t>TT-PZO-3</t>
  </si>
  <si>
    <t>TT-PMS-1</t>
  </si>
  <si>
    <t>TT-MCR-1</t>
  </si>
  <si>
    <t>TT-SLO-1</t>
  </si>
  <si>
    <t>TT-MRA-1</t>
  </si>
  <si>
    <t>TT-SMD-1</t>
  </si>
  <si>
    <t>TT-SMD-2</t>
  </si>
  <si>
    <t>TT-SMD-3</t>
  </si>
  <si>
    <t>TT-SMD-4</t>
  </si>
  <si>
    <t>TT-SMD-5</t>
  </si>
  <si>
    <t>TT-INA-1</t>
  </si>
  <si>
    <t>TT-INA-2</t>
  </si>
  <si>
    <t>TT-SJC-1</t>
  </si>
  <si>
    <t>TT-SJC-2</t>
  </si>
  <si>
    <t>AL-PZO-01</t>
  </si>
  <si>
    <t>AL-PZO-02</t>
  </si>
  <si>
    <t>AL-PZO-03</t>
  </si>
  <si>
    <t>AL-PZO-04</t>
  </si>
  <si>
    <t>AL-PZO-05</t>
  </si>
  <si>
    <t>AL-PZO-06</t>
  </si>
  <si>
    <t>AL-PZO-07</t>
  </si>
  <si>
    <t>AL-PZO-08</t>
  </si>
  <si>
    <t>AL-PZO-09</t>
  </si>
  <si>
    <t>AL-PZO-10</t>
  </si>
  <si>
    <t>AL-PZO-11</t>
  </si>
  <si>
    <t>AL-MRA-01</t>
  </si>
  <si>
    <t>AL-MRA-02</t>
  </si>
  <si>
    <t>AL-MRA-03</t>
  </si>
  <si>
    <t>AL-MRA-04</t>
  </si>
  <si>
    <t>AL-MRA-05</t>
  </si>
  <si>
    <t>AL-SMD-01</t>
  </si>
  <si>
    <t>AL-SMD-02</t>
  </si>
  <si>
    <t>AL-SMD-03</t>
  </si>
  <si>
    <t>AL-SMD-04</t>
  </si>
  <si>
    <t>AL-SMD-05</t>
  </si>
  <si>
    <t>AL-SMD-06</t>
  </si>
  <si>
    <t>AL-SMD-07</t>
  </si>
  <si>
    <t>AL-SMD-08</t>
  </si>
  <si>
    <t>AL-SMD-09</t>
  </si>
  <si>
    <t>AL-SMD-10</t>
  </si>
  <si>
    <t>AL-SMD-11</t>
  </si>
  <si>
    <t>AL-SMD-12</t>
  </si>
  <si>
    <t>AL-SMD-13</t>
  </si>
  <si>
    <t>AL-SMD-14</t>
  </si>
  <si>
    <t>AL-SMD-15</t>
  </si>
  <si>
    <t>AL-SMD-17</t>
  </si>
  <si>
    <t>AL-INA-01</t>
  </si>
  <si>
    <t>AL-INA-02</t>
  </si>
  <si>
    <t>AL-INA-03</t>
  </si>
  <si>
    <t>AL-INA-04</t>
  </si>
  <si>
    <t>AL-INA-05</t>
  </si>
  <si>
    <t>AL-INA-06</t>
  </si>
  <si>
    <t>AL-SJC-01</t>
  </si>
  <si>
    <t>AL-SJC-02</t>
  </si>
  <si>
    <t>AL-SJC-03</t>
  </si>
  <si>
    <t>AL-SJC-04</t>
  </si>
  <si>
    <t>AL-SJC-05</t>
  </si>
  <si>
    <t>AL-SJC-06</t>
  </si>
  <si>
    <t>AL-SJC-09</t>
  </si>
  <si>
    <t>AL-PMS-01</t>
  </si>
  <si>
    <t>AL-PMS-02</t>
  </si>
  <si>
    <t>AL-PMS-03</t>
  </si>
  <si>
    <t>AL-PMS-04</t>
  </si>
  <si>
    <t>AL-PMS-05</t>
  </si>
  <si>
    <t>AL-PMS-06</t>
  </si>
  <si>
    <t>AL-PMS-07</t>
  </si>
  <si>
    <t>AL-MCR-01</t>
  </si>
  <si>
    <t>AL-MCR-02</t>
  </si>
  <si>
    <t>AL-MCR-03</t>
  </si>
  <si>
    <t>AL-MCR-04</t>
  </si>
  <si>
    <t>AL-SLO-01</t>
  </si>
  <si>
    <t>AL-SLO-02</t>
  </si>
  <si>
    <t>AL-SLO-03</t>
  </si>
  <si>
    <t>AL-SLO-04</t>
  </si>
  <si>
    <t>AL-SLO-05</t>
  </si>
  <si>
    <t>AL-SLO-06</t>
  </si>
  <si>
    <t>AL-SLO-07</t>
  </si>
  <si>
    <t>Origem</t>
  </si>
  <si>
    <t>Subestação</t>
  </si>
  <si>
    <t>Equipamento</t>
  </si>
  <si>
    <t>Destino</t>
  </si>
  <si>
    <t>Estado</t>
  </si>
  <si>
    <t>NF</t>
  </si>
  <si>
    <t>P
[MW]</t>
  </si>
  <si>
    <t>Q
[MVAr]</t>
  </si>
  <si>
    <r>
      <rPr>
        <b/>
        <sz val="10"/>
        <color theme="0"/>
        <rFont val="Calibri"/>
        <family val="2"/>
      </rPr>
      <t>λ</t>
    </r>
    <r>
      <rPr>
        <b/>
        <sz val="10"/>
        <color theme="0"/>
        <rFont val="Courier New"/>
        <family val="3"/>
      </rPr>
      <t xml:space="preserve">
[1/ano]</t>
    </r>
  </si>
  <si>
    <t>NOPX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</si>
</sst>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7"/>
      <color theme="1"/>
      <name val="Courier New"/>
      <family val="3"/>
    </font>
    <font>
      <sz val="7"/>
      <color theme="1"/>
      <name val="Courier New"/>
      <family val="3"/>
    </font>
    <font>
      <b/>
      <sz val="7"/>
      <name val="Courier New"/>
      <family val="3"/>
    </font>
    <font>
      <b/>
      <sz val="7"/>
      <color rgb="FFFF0000"/>
      <name val="Courier New"/>
      <family val="3"/>
    </font>
    <font>
      <b/>
      <sz val="7"/>
      <color rgb="FF7030A0"/>
      <name val="Courier New"/>
      <family val="3"/>
    </font>
    <font>
      <sz val="7"/>
      <name val="Courier New"/>
      <family val="3"/>
    </font>
    <font>
      <sz val="10"/>
      <color theme="1"/>
      <name val="Courier New"/>
      <family val="3"/>
    </font>
    <font>
      <b/>
      <sz val="10"/>
      <color theme="0"/>
      <name val="Courier New"/>
      <family val="3"/>
    </font>
    <font>
      <b/>
      <sz val="10"/>
      <color rgb="FFFF0000"/>
      <name val="Courier New"/>
      <family val="3"/>
    </font>
    <font>
      <b/>
      <sz val="10"/>
      <color theme="0"/>
      <name val="Calibri"/>
      <family val="2"/>
    </font>
    <font>
      <u/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 diagonalUp="1">
      <left/>
      <right/>
      <top/>
      <bottom/>
      <diagonal style="dashed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medium">
        <color rgb="FF7030A0"/>
      </right>
      <top/>
      <bottom style="thin">
        <color rgb="FF7030A0"/>
      </bottom>
      <diagonal/>
    </border>
    <border>
      <left/>
      <right/>
      <top style="thin">
        <color rgb="FF7030A0"/>
      </top>
      <bottom/>
      <diagonal/>
    </border>
    <border>
      <left/>
      <right style="medium">
        <color rgb="FF7030A0"/>
      </right>
      <top style="thin">
        <color rgb="FF7030A0"/>
      </top>
      <bottom/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/>
      <diagonal/>
    </border>
    <border>
      <left/>
      <right style="double">
        <color rgb="FF7030A0"/>
      </right>
      <top/>
      <bottom/>
      <diagonal/>
    </border>
    <border>
      <left style="double">
        <color rgb="FF7030A0"/>
      </left>
      <right/>
      <top/>
      <bottom/>
      <diagonal/>
    </border>
    <border diagonalDown="1">
      <left/>
      <right/>
      <top/>
      <bottom/>
      <diagonal style="medium">
        <color rgb="FF7030A0"/>
      </diagonal>
    </border>
    <border diagonalUp="1">
      <left/>
      <right/>
      <top/>
      <bottom/>
      <diagonal style="medium">
        <color rgb="FF7030A0"/>
      </diagonal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medium">
        <color auto="1"/>
      </right>
      <top style="thin">
        <color rgb="FFFF0000"/>
      </top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/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/>
      <diagonal/>
    </border>
    <border diagonalUp="1">
      <left/>
      <right/>
      <top/>
      <bottom/>
      <diagonal style="medium">
        <color rgb="FFFF0000"/>
      </diagonal>
    </border>
    <border diagonalDown="1">
      <left/>
      <right/>
      <top/>
      <bottom/>
      <diagonal style="medium">
        <color rgb="FFFF0000"/>
      </diagonal>
    </border>
    <border diagonalUp="1">
      <left/>
      <right/>
      <top/>
      <bottom/>
      <diagonal style="medium">
        <color rgb="FF92D050"/>
      </diagonal>
    </border>
    <border diagonalDown="1">
      <left/>
      <right/>
      <top/>
      <bottom/>
      <diagonal style="medium">
        <color rgb="FF92D050"/>
      </diagonal>
    </border>
    <border>
      <left/>
      <right/>
      <top/>
      <bottom style="thin">
        <color rgb="FF92D050"/>
      </bottom>
      <diagonal/>
    </border>
    <border>
      <left/>
      <right style="medium">
        <color auto="1"/>
      </right>
      <top/>
      <bottom style="thin">
        <color rgb="FF92D050"/>
      </bottom>
      <diagonal/>
    </border>
    <border>
      <left/>
      <right/>
      <top style="thin">
        <color rgb="FF92D050"/>
      </top>
      <bottom/>
      <diagonal/>
    </border>
    <border>
      <left/>
      <right style="medium">
        <color auto="1"/>
      </right>
      <top style="thin">
        <color rgb="FF92D050"/>
      </top>
      <bottom/>
      <diagonal/>
    </border>
    <border>
      <left style="medium">
        <color auto="1"/>
      </left>
      <right/>
      <top/>
      <bottom style="thin">
        <color rgb="FF92D050"/>
      </bottom>
      <diagonal/>
    </border>
    <border>
      <left style="medium">
        <color auto="1"/>
      </left>
      <right/>
      <top style="thin">
        <color rgb="FF92D050"/>
      </top>
      <bottom/>
      <diagonal/>
    </border>
    <border diagonalUp="1">
      <left/>
      <right/>
      <top/>
      <bottom/>
      <diagonal style="medium">
        <color rgb="FF00B0F0"/>
      </diagonal>
    </border>
    <border diagonalDown="1">
      <left/>
      <right/>
      <top/>
      <bottom/>
      <diagonal style="medium">
        <color rgb="FF00B0F0"/>
      </diagonal>
    </border>
    <border>
      <left/>
      <right/>
      <top/>
      <bottom style="thin">
        <color rgb="FF00B0F0"/>
      </bottom>
      <diagonal/>
    </border>
    <border>
      <left/>
      <right style="medium">
        <color auto="1"/>
      </right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medium">
        <color auto="1"/>
      </right>
      <top style="thin">
        <color rgb="FF00B0F0"/>
      </top>
      <bottom/>
      <diagonal/>
    </border>
    <border>
      <left style="medium">
        <color auto="1"/>
      </left>
      <right/>
      <top/>
      <bottom style="thin">
        <color rgb="FF00B0F0"/>
      </bottom>
      <diagonal/>
    </border>
    <border>
      <left style="medium">
        <color auto="1"/>
      </left>
      <right/>
      <top style="thin">
        <color rgb="FF00B0F0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thin">
        <color rgb="FF92D05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8" borderId="69" xfId="0" applyFont="1" applyFill="1" applyBorder="1" applyAlignment="1">
      <alignment horizontal="center" vertical="center"/>
    </xf>
    <xf numFmtId="0" fontId="8" fillId="8" borderId="70" xfId="0" applyFont="1" applyFill="1" applyBorder="1" applyAlignment="1">
      <alignment horizontal="center" vertical="center"/>
    </xf>
    <xf numFmtId="0" fontId="8" fillId="8" borderId="70" xfId="0" applyFont="1" applyFill="1" applyBorder="1" applyAlignment="1">
      <alignment horizontal="center" vertical="center" wrapText="1"/>
    </xf>
    <xf numFmtId="0" fontId="8" fillId="8" borderId="71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8" fillId="8" borderId="69" xfId="0" applyFont="1" applyFill="1" applyBorder="1" applyAlignment="1">
      <alignment horizontal="center" vertical="center" wrapText="1"/>
    </xf>
    <xf numFmtId="0" fontId="8" fillId="8" borderId="71" xfId="0" applyFont="1" applyFill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47"/>
  <sheetViews>
    <sheetView topLeftCell="A76" zoomScale="160" zoomScaleNormal="160" workbookViewId="0">
      <selection activeCell="CF109" sqref="CF109"/>
    </sheetView>
  </sheetViews>
  <sheetFormatPr defaultColWidth="0.85546875" defaultRowHeight="4.9000000000000004" customHeight="1" x14ac:dyDescent="0.25"/>
  <cols>
    <col min="1" max="16384" width="0.85546875" style="4"/>
  </cols>
  <sheetData>
    <row r="1" spans="1:210" ht="4.9000000000000004" customHeight="1" x14ac:dyDescent="0.25">
      <c r="A1" s="89" t="s">
        <v>25</v>
      </c>
      <c r="B1" s="89"/>
      <c r="C1" s="89"/>
      <c r="D1" s="89"/>
      <c r="E1" s="89"/>
      <c r="T1" s="89" t="s">
        <v>26</v>
      </c>
      <c r="U1" s="89"/>
      <c r="V1" s="89"/>
      <c r="W1" s="89"/>
      <c r="X1" s="89"/>
      <c r="BY1" s="89" t="s">
        <v>29</v>
      </c>
      <c r="BZ1" s="89"/>
      <c r="CA1" s="89"/>
      <c r="CB1" s="89"/>
      <c r="CC1" s="89"/>
      <c r="DK1" s="89" t="s">
        <v>29</v>
      </c>
      <c r="DL1" s="89"/>
      <c r="DM1" s="89"/>
      <c r="DN1" s="89"/>
      <c r="DO1" s="89"/>
      <c r="FP1" s="89" t="s">
        <v>12</v>
      </c>
      <c r="FQ1" s="89"/>
      <c r="FR1" s="89"/>
      <c r="FS1" s="89"/>
      <c r="FT1" s="89"/>
      <c r="GI1" s="89" t="s">
        <v>13</v>
      </c>
      <c r="GJ1" s="89"/>
      <c r="GK1" s="89"/>
      <c r="GL1" s="89"/>
      <c r="GM1" s="89"/>
    </row>
    <row r="2" spans="1:210" ht="4.9000000000000004" customHeight="1" x14ac:dyDescent="0.25">
      <c r="A2" s="89"/>
      <c r="B2" s="89"/>
      <c r="C2" s="89"/>
      <c r="D2" s="89"/>
      <c r="E2" s="89"/>
      <c r="T2" s="89"/>
      <c r="U2" s="89"/>
      <c r="V2" s="89"/>
      <c r="W2" s="89"/>
      <c r="X2" s="89"/>
      <c r="BY2" s="89"/>
      <c r="BZ2" s="89"/>
      <c r="CA2" s="89"/>
      <c r="CB2" s="89"/>
      <c r="CC2" s="89"/>
      <c r="DK2" s="89"/>
      <c r="DL2" s="89"/>
      <c r="DM2" s="89"/>
      <c r="DN2" s="89"/>
      <c r="DO2" s="89"/>
      <c r="FP2" s="89"/>
      <c r="FQ2" s="89"/>
      <c r="FR2" s="89"/>
      <c r="FS2" s="89"/>
      <c r="FT2" s="89"/>
      <c r="GI2" s="89"/>
      <c r="GJ2" s="89"/>
      <c r="GK2" s="89"/>
      <c r="GL2" s="89"/>
      <c r="GM2" s="89"/>
    </row>
    <row r="3" spans="1:210" ht="4.9000000000000004" customHeight="1" x14ac:dyDescent="0.25">
      <c r="C3" s="105"/>
      <c r="D3" s="89">
        <v>542</v>
      </c>
      <c r="E3" s="89"/>
      <c r="F3" s="89"/>
      <c r="G3" s="89"/>
      <c r="H3" s="89"/>
      <c r="I3" s="89"/>
      <c r="J3" s="89" t="s">
        <v>1</v>
      </c>
      <c r="K3" s="89"/>
      <c r="L3" s="89"/>
      <c r="M3" s="89"/>
      <c r="N3" s="89"/>
      <c r="O3" s="89"/>
      <c r="P3" s="89">
        <v>532</v>
      </c>
      <c r="Q3" s="89"/>
      <c r="R3" s="89"/>
      <c r="S3" s="89"/>
      <c r="T3" s="89"/>
      <c r="U3" s="89"/>
      <c r="V3" s="105"/>
      <c r="W3" s="89">
        <v>542</v>
      </c>
      <c r="X3" s="89"/>
      <c r="Y3" s="89"/>
      <c r="Z3" s="89"/>
      <c r="AA3" s="89"/>
      <c r="AB3" s="89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89">
        <v>572</v>
      </c>
      <c r="BV3" s="89"/>
      <c r="BW3" s="89"/>
      <c r="BX3" s="89"/>
      <c r="BY3" s="89"/>
      <c r="BZ3" s="89"/>
      <c r="CA3" s="105"/>
      <c r="CB3" s="89">
        <v>522</v>
      </c>
      <c r="CC3" s="89"/>
      <c r="CD3" s="89"/>
      <c r="CE3" s="89"/>
      <c r="CF3" s="89"/>
      <c r="CG3" s="89"/>
      <c r="DA3" s="89" t="s">
        <v>2</v>
      </c>
      <c r="DB3" s="89"/>
      <c r="DC3" s="89"/>
      <c r="DD3" s="89"/>
      <c r="DE3" s="89"/>
      <c r="DF3" s="89"/>
      <c r="DG3" s="89">
        <v>322</v>
      </c>
      <c r="DH3" s="89"/>
      <c r="DI3" s="89"/>
      <c r="DJ3" s="89"/>
      <c r="DK3" s="89"/>
      <c r="DL3" s="89"/>
      <c r="DM3" s="114"/>
      <c r="DN3" s="89">
        <v>332</v>
      </c>
      <c r="DO3" s="89"/>
      <c r="DP3" s="89"/>
      <c r="DQ3" s="89"/>
      <c r="DR3" s="89"/>
      <c r="DS3" s="89"/>
      <c r="FL3" s="89">
        <v>322</v>
      </c>
      <c r="FM3" s="89"/>
      <c r="FN3" s="89"/>
      <c r="FO3" s="89"/>
      <c r="FP3" s="89"/>
      <c r="FQ3" s="89"/>
      <c r="FR3" s="114"/>
      <c r="FS3" s="89">
        <v>315</v>
      </c>
      <c r="FT3" s="89"/>
      <c r="FU3" s="89"/>
      <c r="FV3" s="89"/>
      <c r="FW3" s="89"/>
      <c r="FX3" s="89"/>
      <c r="GE3" s="89">
        <v>342</v>
      </c>
      <c r="GF3" s="89"/>
      <c r="GG3" s="89"/>
      <c r="GH3" s="89"/>
      <c r="GI3" s="89"/>
      <c r="GJ3" s="89"/>
      <c r="GK3" s="114"/>
    </row>
    <row r="4" spans="1:210" ht="4.9000000000000004" customHeight="1" x14ac:dyDescent="0.25">
      <c r="C4" s="105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105"/>
      <c r="W4" s="89"/>
      <c r="X4" s="89"/>
      <c r="Y4" s="89"/>
      <c r="Z4" s="89"/>
      <c r="AA4" s="89"/>
      <c r="AB4" s="89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89"/>
      <c r="BV4" s="89"/>
      <c r="BW4" s="89"/>
      <c r="BX4" s="89"/>
      <c r="BY4" s="89"/>
      <c r="BZ4" s="89"/>
      <c r="CA4" s="105"/>
      <c r="CB4" s="89"/>
      <c r="CC4" s="89"/>
      <c r="CD4" s="89"/>
      <c r="CE4" s="89"/>
      <c r="CF4" s="89"/>
      <c r="CG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114"/>
      <c r="DN4" s="89"/>
      <c r="DO4" s="89"/>
      <c r="DP4" s="89"/>
      <c r="DQ4" s="89"/>
      <c r="DR4" s="89"/>
      <c r="DS4" s="89"/>
      <c r="FL4" s="89"/>
      <c r="FM4" s="89"/>
      <c r="FN4" s="89"/>
      <c r="FO4" s="89"/>
      <c r="FP4" s="89"/>
      <c r="FQ4" s="89"/>
      <c r="FR4" s="114"/>
      <c r="FS4" s="89"/>
      <c r="FT4" s="89"/>
      <c r="FU4" s="89"/>
      <c r="FV4" s="89"/>
      <c r="FW4" s="89"/>
      <c r="FX4" s="89"/>
      <c r="GE4" s="89"/>
      <c r="GF4" s="89"/>
      <c r="GG4" s="89"/>
      <c r="GH4" s="89"/>
      <c r="GI4" s="89"/>
      <c r="GJ4" s="89"/>
      <c r="GK4" s="114"/>
      <c r="GS4" s="91" t="s">
        <v>13</v>
      </c>
      <c r="GT4" s="92"/>
      <c r="GU4" s="92"/>
      <c r="GV4" s="92"/>
      <c r="GW4" s="92"/>
      <c r="GX4" s="95" t="s">
        <v>4</v>
      </c>
      <c r="GY4" s="95"/>
      <c r="GZ4" s="95"/>
      <c r="HA4" s="95"/>
      <c r="HB4" s="96"/>
    </row>
    <row r="5" spans="1:210" ht="4.9000000000000004" customHeight="1" thickBot="1" x14ac:dyDescent="0.3">
      <c r="C5" s="105"/>
      <c r="V5" s="105"/>
      <c r="CA5" s="105"/>
      <c r="DB5" s="36"/>
      <c r="DC5" s="2"/>
      <c r="DD5" s="3"/>
      <c r="DE5" s="45"/>
      <c r="DM5" s="114"/>
      <c r="FR5" s="114"/>
      <c r="GK5" s="114"/>
      <c r="GS5" s="93"/>
      <c r="GT5" s="94"/>
      <c r="GU5" s="94"/>
      <c r="GV5" s="94"/>
      <c r="GW5" s="94"/>
      <c r="GX5" s="97"/>
      <c r="GY5" s="97"/>
      <c r="GZ5" s="97"/>
      <c r="HA5" s="97"/>
      <c r="HB5" s="98"/>
    </row>
    <row r="6" spans="1:210" ht="4.9000000000000004" customHeight="1" x14ac:dyDescent="0.25">
      <c r="C6" s="105"/>
      <c r="D6" s="27"/>
      <c r="E6" s="27"/>
      <c r="F6" s="6"/>
      <c r="G6" s="7"/>
      <c r="H6" s="27"/>
      <c r="I6" s="27"/>
      <c r="J6" s="27"/>
      <c r="K6" s="27"/>
      <c r="L6" s="27"/>
      <c r="M6" s="27"/>
      <c r="N6" s="27"/>
      <c r="O6" s="27"/>
      <c r="P6" s="27"/>
      <c r="Q6" s="27"/>
      <c r="R6" s="6"/>
      <c r="S6" s="7"/>
      <c r="T6" s="27"/>
      <c r="U6" s="27"/>
      <c r="V6" s="105"/>
      <c r="W6" s="27"/>
      <c r="X6" s="27"/>
      <c r="Y6" s="6"/>
      <c r="Z6" s="7"/>
      <c r="AA6" s="31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6"/>
      <c r="BX6" s="7"/>
      <c r="BY6" s="27"/>
      <c r="BZ6" s="27"/>
      <c r="CA6" s="105"/>
      <c r="CB6" s="27"/>
      <c r="CC6" s="28"/>
      <c r="CD6" s="6"/>
      <c r="CE6" s="7"/>
      <c r="CF6" s="33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35"/>
      <c r="DC6" s="2"/>
      <c r="DD6" s="3"/>
      <c r="DE6" s="46"/>
      <c r="DF6" s="47"/>
      <c r="DG6" s="47"/>
      <c r="DH6" s="48"/>
      <c r="DI6" s="6"/>
      <c r="DJ6" s="7"/>
      <c r="DK6" s="51"/>
      <c r="DL6" s="47"/>
      <c r="DM6" s="114"/>
      <c r="DN6" s="47"/>
      <c r="DO6" s="48"/>
      <c r="DP6" s="6"/>
      <c r="DQ6" s="7"/>
      <c r="DR6" s="51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8"/>
      <c r="FN6" s="6"/>
      <c r="FO6" s="7"/>
      <c r="FP6" s="51"/>
      <c r="FQ6" s="47"/>
      <c r="FR6" s="114"/>
      <c r="FS6" s="47"/>
      <c r="FT6" s="47"/>
      <c r="FU6" s="109"/>
      <c r="FV6" s="109"/>
      <c r="FW6" s="47"/>
      <c r="FX6" s="47"/>
      <c r="FY6" s="47"/>
      <c r="FZ6" s="47"/>
      <c r="GA6" s="47"/>
      <c r="GB6" s="47"/>
      <c r="GC6" s="47"/>
      <c r="GD6" s="47"/>
      <c r="GE6" s="47"/>
      <c r="GF6" s="48"/>
      <c r="GG6" s="6"/>
      <c r="GH6" s="7"/>
      <c r="GI6" s="51"/>
      <c r="GJ6" s="47"/>
      <c r="GK6" s="114"/>
      <c r="GS6" s="99">
        <v>1</v>
      </c>
      <c r="GT6" s="100"/>
      <c r="GU6" s="100"/>
      <c r="GV6" s="100"/>
      <c r="GW6" s="100"/>
      <c r="GX6" s="97" t="s">
        <v>5</v>
      </c>
      <c r="GY6" s="97"/>
      <c r="GZ6" s="97"/>
      <c r="HA6" s="97"/>
      <c r="HB6" s="98"/>
    </row>
    <row r="7" spans="1:210" ht="4.9000000000000004" customHeight="1" thickBot="1" x14ac:dyDescent="0.3">
      <c r="C7" s="105"/>
      <c r="D7" s="29"/>
      <c r="E7" s="29"/>
      <c r="F7" s="8"/>
      <c r="G7" s="9"/>
      <c r="H7" s="29"/>
      <c r="I7" s="29"/>
      <c r="J7" s="29"/>
      <c r="K7" s="29"/>
      <c r="L7" s="29"/>
      <c r="M7" s="29"/>
      <c r="N7" s="29"/>
      <c r="O7" s="29"/>
      <c r="P7" s="29"/>
      <c r="Q7" s="29"/>
      <c r="R7" s="8"/>
      <c r="S7" s="9"/>
      <c r="T7" s="29"/>
      <c r="U7" s="29"/>
      <c r="V7" s="105"/>
      <c r="W7" s="29"/>
      <c r="X7" s="29"/>
      <c r="Y7" s="8"/>
      <c r="Z7" s="9"/>
      <c r="AA7" s="32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119" t="s">
        <v>24</v>
      </c>
      <c r="AN7" s="119"/>
      <c r="AO7" s="119"/>
      <c r="AP7" s="119"/>
      <c r="AQ7" s="11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8"/>
      <c r="BX7" s="9"/>
      <c r="BY7" s="29"/>
      <c r="BZ7" s="29"/>
      <c r="CA7" s="105"/>
      <c r="CB7" s="29"/>
      <c r="CC7" s="30"/>
      <c r="CD7" s="8"/>
      <c r="CE7" s="9"/>
      <c r="CF7" s="34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36"/>
      <c r="DC7" s="2"/>
      <c r="DD7" s="3"/>
      <c r="DE7" s="45"/>
      <c r="DF7" s="49"/>
      <c r="DG7" s="49"/>
      <c r="DH7" s="50"/>
      <c r="DI7" s="8"/>
      <c r="DJ7" s="9"/>
      <c r="DK7" s="52"/>
      <c r="DL7" s="49"/>
      <c r="DM7" s="114"/>
      <c r="DN7" s="49"/>
      <c r="DO7" s="50"/>
      <c r="DP7" s="8"/>
      <c r="DQ7" s="9"/>
      <c r="DR7" s="52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119" t="s">
        <v>32</v>
      </c>
      <c r="EX7" s="119"/>
      <c r="EY7" s="119"/>
      <c r="EZ7" s="119"/>
      <c r="FA7" s="11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50"/>
      <c r="FN7" s="8"/>
      <c r="FO7" s="9"/>
      <c r="FP7" s="52"/>
      <c r="FQ7" s="49"/>
      <c r="FR7" s="114"/>
      <c r="FS7" s="49"/>
      <c r="FT7" s="49"/>
      <c r="FW7" s="49"/>
      <c r="FX7" s="49"/>
      <c r="FY7" s="49"/>
      <c r="FZ7" s="49"/>
      <c r="GA7" s="49"/>
      <c r="GB7" s="49"/>
      <c r="GC7" s="49"/>
      <c r="GD7" s="49"/>
      <c r="GE7" s="49"/>
      <c r="GF7" s="50"/>
      <c r="GG7" s="8"/>
      <c r="GH7" s="9"/>
      <c r="GI7" s="52"/>
      <c r="GJ7" s="49"/>
      <c r="GK7" s="114"/>
      <c r="GS7" s="101"/>
      <c r="GT7" s="102"/>
      <c r="GU7" s="102"/>
      <c r="GV7" s="102"/>
      <c r="GW7" s="102"/>
      <c r="GX7" s="103"/>
      <c r="GY7" s="103"/>
      <c r="GZ7" s="103"/>
      <c r="HA7" s="103"/>
      <c r="HB7" s="104"/>
    </row>
    <row r="8" spans="1:210" ht="4.9000000000000004" customHeight="1" x14ac:dyDescent="0.25">
      <c r="C8" s="105"/>
      <c r="V8" s="105"/>
      <c r="AM8" s="119"/>
      <c r="AN8" s="119"/>
      <c r="AO8" s="119"/>
      <c r="AP8" s="119"/>
      <c r="AQ8" s="119"/>
      <c r="CA8" s="105"/>
      <c r="DB8" s="35"/>
      <c r="DC8" s="2"/>
      <c r="DD8" s="3"/>
      <c r="DE8" s="46"/>
      <c r="DM8" s="114"/>
      <c r="EW8" s="119"/>
      <c r="EX8" s="119"/>
      <c r="EY8" s="119"/>
      <c r="EZ8" s="119"/>
      <c r="FA8" s="119"/>
      <c r="FR8" s="114"/>
      <c r="GK8" s="114"/>
    </row>
    <row r="9" spans="1:210" ht="4.9000000000000004" customHeight="1" x14ac:dyDescent="0.25">
      <c r="C9" s="105"/>
      <c r="D9" s="89">
        <v>522</v>
      </c>
      <c r="E9" s="89"/>
      <c r="F9" s="89"/>
      <c r="G9" s="89"/>
      <c r="H9" s="89"/>
      <c r="I9" s="89"/>
      <c r="J9" s="89" t="s">
        <v>0</v>
      </c>
      <c r="K9" s="89"/>
      <c r="L9" s="89"/>
      <c r="M9" s="89"/>
      <c r="N9" s="89"/>
      <c r="O9" s="89"/>
      <c r="P9" s="89">
        <v>552</v>
      </c>
      <c r="Q9" s="89"/>
      <c r="R9" s="89"/>
      <c r="S9" s="89"/>
      <c r="T9" s="89"/>
      <c r="U9" s="89"/>
      <c r="V9" s="105"/>
      <c r="W9" s="89">
        <v>562</v>
      </c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>
        <v>512</v>
      </c>
      <c r="AJ9" s="89"/>
      <c r="AK9" s="89"/>
      <c r="AL9" s="89"/>
      <c r="AM9" s="89"/>
      <c r="AN9" s="89"/>
      <c r="AO9" s="105"/>
      <c r="AP9" s="89">
        <v>532</v>
      </c>
      <c r="AQ9" s="89"/>
      <c r="AR9" s="89"/>
      <c r="AS9" s="89"/>
      <c r="AT9" s="89"/>
      <c r="AU9" s="89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89">
        <v>512</v>
      </c>
      <c r="BV9" s="89"/>
      <c r="BW9" s="89"/>
      <c r="BX9" s="89"/>
      <c r="BY9" s="89"/>
      <c r="BZ9" s="89"/>
      <c r="CA9" s="105"/>
      <c r="CB9" s="89">
        <v>532</v>
      </c>
      <c r="CC9" s="89"/>
      <c r="CD9" s="89"/>
      <c r="CE9" s="89"/>
      <c r="CF9" s="89"/>
      <c r="CG9" s="89"/>
      <c r="DA9" s="89" t="s">
        <v>3</v>
      </c>
      <c r="DB9" s="89"/>
      <c r="DC9" s="89"/>
      <c r="DD9" s="89"/>
      <c r="DE9" s="89"/>
      <c r="DF9" s="89"/>
      <c r="DG9" s="89">
        <v>312</v>
      </c>
      <c r="DH9" s="89"/>
      <c r="DI9" s="89"/>
      <c r="DJ9" s="89"/>
      <c r="DK9" s="89"/>
      <c r="DL9" s="89"/>
      <c r="DM9" s="114"/>
      <c r="DN9" s="89">
        <v>342</v>
      </c>
      <c r="DO9" s="89"/>
      <c r="DP9" s="89"/>
      <c r="DQ9" s="89"/>
      <c r="DR9" s="89"/>
      <c r="DS9" s="89"/>
      <c r="ES9" s="89">
        <v>312</v>
      </c>
      <c r="ET9" s="89"/>
      <c r="EU9" s="89"/>
      <c r="EV9" s="89"/>
      <c r="EW9" s="89"/>
      <c r="EX9" s="89"/>
      <c r="EY9" s="114"/>
      <c r="FR9" s="114"/>
    </row>
    <row r="10" spans="1:210" ht="4.9000000000000004" customHeight="1" x14ac:dyDescent="0.25">
      <c r="C10" s="105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105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105"/>
      <c r="AP10" s="89"/>
      <c r="AQ10" s="89"/>
      <c r="AR10" s="89"/>
      <c r="AS10" s="89"/>
      <c r="AT10" s="89"/>
      <c r="AU10" s="89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89"/>
      <c r="BV10" s="89"/>
      <c r="BW10" s="89"/>
      <c r="BX10" s="89"/>
      <c r="BY10" s="89"/>
      <c r="BZ10" s="89"/>
      <c r="CA10" s="105"/>
      <c r="CB10" s="89"/>
      <c r="CC10" s="89"/>
      <c r="CD10" s="89"/>
      <c r="CE10" s="89"/>
      <c r="CF10" s="89"/>
      <c r="CG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114"/>
      <c r="DN10" s="89"/>
      <c r="DO10" s="89"/>
      <c r="DP10" s="89"/>
      <c r="DQ10" s="89"/>
      <c r="DR10" s="89"/>
      <c r="DS10" s="89"/>
      <c r="ES10" s="89"/>
      <c r="ET10" s="89"/>
      <c r="EU10" s="89"/>
      <c r="EV10" s="89"/>
      <c r="EW10" s="89"/>
      <c r="EX10" s="89"/>
      <c r="EY10" s="114"/>
      <c r="FG10" s="91" t="s">
        <v>32</v>
      </c>
      <c r="FH10" s="92"/>
      <c r="FI10" s="92"/>
      <c r="FJ10" s="92"/>
      <c r="FK10" s="92"/>
      <c r="FL10" s="95" t="s">
        <v>4</v>
      </c>
      <c r="FM10" s="95"/>
      <c r="FN10" s="95"/>
      <c r="FO10" s="95"/>
      <c r="FP10" s="96"/>
      <c r="FR10" s="114"/>
    </row>
    <row r="11" spans="1:210" ht="4.9000000000000004" customHeight="1" thickBot="1" x14ac:dyDescent="0.3">
      <c r="C11" s="105"/>
      <c r="V11" s="105"/>
      <c r="AO11" s="105"/>
      <c r="CA11" s="105"/>
      <c r="DB11" s="36"/>
      <c r="DC11" s="2"/>
      <c r="DD11" s="3"/>
      <c r="DE11" s="45"/>
      <c r="DM11" s="114"/>
      <c r="EY11" s="114"/>
      <c r="FG11" s="93"/>
      <c r="FH11" s="94"/>
      <c r="FI11" s="94"/>
      <c r="FJ11" s="94"/>
      <c r="FK11" s="94"/>
      <c r="FL11" s="97"/>
      <c r="FM11" s="97"/>
      <c r="FN11" s="97"/>
      <c r="FO11" s="97"/>
      <c r="FP11" s="98"/>
      <c r="FR11" s="114"/>
    </row>
    <row r="12" spans="1:210" ht="4.9000000000000004" customHeight="1" x14ac:dyDescent="0.25">
      <c r="C12" s="105"/>
      <c r="D12" s="27"/>
      <c r="E12" s="27"/>
      <c r="F12" s="6"/>
      <c r="G12" s="7"/>
      <c r="H12" s="31"/>
      <c r="I12" s="27"/>
      <c r="J12" s="27"/>
      <c r="K12" s="27"/>
      <c r="L12" s="27"/>
      <c r="M12" s="27"/>
      <c r="N12" s="27"/>
      <c r="O12" s="27"/>
      <c r="P12" s="27"/>
      <c r="Q12" s="27"/>
      <c r="R12" s="6"/>
      <c r="S12" s="7"/>
      <c r="T12" s="27"/>
      <c r="U12" s="27"/>
      <c r="V12" s="105"/>
      <c r="W12" s="27"/>
      <c r="X12" s="27"/>
      <c r="Y12" s="6"/>
      <c r="Z12" s="7"/>
      <c r="AA12" s="31"/>
      <c r="AB12" s="27"/>
      <c r="AC12" s="27"/>
      <c r="AD12" s="27"/>
      <c r="AE12" s="27"/>
      <c r="AF12" s="27"/>
      <c r="AG12" s="27"/>
      <c r="AH12" s="27"/>
      <c r="AI12" s="27"/>
      <c r="AJ12" s="27"/>
      <c r="AK12" s="6"/>
      <c r="AL12" s="7"/>
      <c r="AM12" s="27"/>
      <c r="AN12" s="27"/>
      <c r="AO12" s="105"/>
      <c r="AP12" s="27"/>
      <c r="AQ12" s="27"/>
      <c r="AR12" s="6"/>
      <c r="AS12" s="7"/>
      <c r="AT12" s="31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6"/>
      <c r="BX12" s="7"/>
      <c r="BY12" s="27"/>
      <c r="BZ12" s="27"/>
      <c r="CA12" s="105"/>
      <c r="CB12" s="27"/>
      <c r="CC12" s="28"/>
      <c r="CD12" s="6"/>
      <c r="CE12" s="7"/>
      <c r="CF12" s="33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35"/>
      <c r="DC12" s="2"/>
      <c r="DD12" s="3"/>
      <c r="DE12" s="46"/>
      <c r="DF12" s="47"/>
      <c r="DG12" s="47"/>
      <c r="DH12" s="48"/>
      <c r="DI12" s="6"/>
      <c r="DJ12" s="7"/>
      <c r="DK12" s="51"/>
      <c r="DL12" s="47"/>
      <c r="DM12" s="114"/>
      <c r="DN12" s="47"/>
      <c r="DO12" s="48"/>
      <c r="DP12" s="6"/>
      <c r="DQ12" s="7"/>
      <c r="DR12" s="51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8"/>
      <c r="EU12" s="6"/>
      <c r="EV12" s="7"/>
      <c r="EW12" s="51"/>
      <c r="EX12" s="47"/>
      <c r="EY12" s="114"/>
      <c r="FG12" s="99">
        <v>1</v>
      </c>
      <c r="FH12" s="100"/>
      <c r="FI12" s="100"/>
      <c r="FJ12" s="100"/>
      <c r="FK12" s="100"/>
      <c r="FL12" s="97" t="s">
        <v>5</v>
      </c>
      <c r="FM12" s="97"/>
      <c r="FN12" s="97"/>
      <c r="FO12" s="97"/>
      <c r="FP12" s="98"/>
      <c r="FR12" s="114"/>
      <c r="FS12" s="89">
        <v>312</v>
      </c>
      <c r="FT12" s="89"/>
      <c r="FU12" s="89"/>
      <c r="FV12" s="89"/>
      <c r="FW12" s="89"/>
      <c r="FX12" s="89"/>
      <c r="FY12" s="89" t="s">
        <v>2</v>
      </c>
      <c r="FZ12" s="89"/>
      <c r="GA12" s="89"/>
      <c r="GB12" s="89"/>
      <c r="GC12" s="89"/>
      <c r="GD12" s="89"/>
      <c r="GE12" s="89">
        <v>152</v>
      </c>
      <c r="GF12" s="89"/>
      <c r="GG12" s="89"/>
      <c r="GH12" s="89"/>
      <c r="GI12" s="89"/>
      <c r="GJ12" s="89"/>
      <c r="GK12" s="110"/>
      <c r="GL12" s="107">
        <f>VLOOKUP(GS12,AL,2,FALSE)</f>
        <v>122</v>
      </c>
      <c r="GM12" s="107"/>
      <c r="GN12" s="107"/>
      <c r="GO12" s="107"/>
      <c r="GP12" s="107"/>
      <c r="GQ12" s="107"/>
      <c r="GR12" s="108"/>
      <c r="GS12" s="85" t="s">
        <v>73</v>
      </c>
      <c r="GT12" s="86"/>
      <c r="GU12" s="86"/>
      <c r="GV12" s="86"/>
      <c r="GW12" s="86"/>
      <c r="GX12" s="75">
        <f>VLOOKUP(GS12,AL,5,FALSE)</f>
        <v>1.3800000000000003</v>
      </c>
      <c r="GY12" s="75"/>
      <c r="GZ12" s="75"/>
      <c r="HA12" s="75"/>
      <c r="HB12" s="76"/>
    </row>
    <row r="13" spans="1:210" ht="4.9000000000000004" customHeight="1" thickBot="1" x14ac:dyDescent="0.3">
      <c r="C13" s="105"/>
      <c r="D13" s="29"/>
      <c r="E13" s="29"/>
      <c r="F13" s="8"/>
      <c r="G13" s="9"/>
      <c r="H13" s="32"/>
      <c r="I13" s="29"/>
      <c r="J13" s="29"/>
      <c r="K13" s="29"/>
      <c r="L13" s="29"/>
      <c r="M13" s="29"/>
      <c r="N13" s="29"/>
      <c r="O13" s="29"/>
      <c r="P13" s="29"/>
      <c r="Q13" s="29"/>
      <c r="R13" s="8"/>
      <c r="S13" s="9"/>
      <c r="T13" s="29"/>
      <c r="U13" s="29"/>
      <c r="V13" s="105"/>
      <c r="W13" s="29"/>
      <c r="X13" s="29"/>
      <c r="Y13" s="8"/>
      <c r="Z13" s="9"/>
      <c r="AA13" s="32"/>
      <c r="AB13" s="29"/>
      <c r="AC13" s="29"/>
      <c r="AD13" s="29"/>
      <c r="AE13" s="29"/>
      <c r="AF13" s="29"/>
      <c r="AG13" s="29"/>
      <c r="AH13" s="29"/>
      <c r="AI13" s="29"/>
      <c r="AJ13" s="29"/>
      <c r="AK13" s="8"/>
      <c r="AL13" s="9"/>
      <c r="AM13" s="29"/>
      <c r="AN13" s="29"/>
      <c r="AO13" s="105"/>
      <c r="AP13" s="29"/>
      <c r="AQ13" s="29"/>
      <c r="AR13" s="8"/>
      <c r="AS13" s="9"/>
      <c r="AT13" s="32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8"/>
      <c r="BX13" s="9"/>
      <c r="BY13" s="29"/>
      <c r="BZ13" s="29"/>
      <c r="CA13" s="105"/>
      <c r="CB13" s="29"/>
      <c r="CC13" s="30"/>
      <c r="CD13" s="8"/>
      <c r="CE13" s="9"/>
      <c r="CF13" s="34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36"/>
      <c r="DC13" s="2"/>
      <c r="DD13" s="3"/>
      <c r="DE13" s="45"/>
      <c r="DF13" s="49"/>
      <c r="DG13" s="49"/>
      <c r="DH13" s="50"/>
      <c r="DI13" s="8"/>
      <c r="DJ13" s="9"/>
      <c r="DK13" s="52"/>
      <c r="DL13" s="49"/>
      <c r="DM13" s="114"/>
      <c r="DN13" s="49"/>
      <c r="DO13" s="50"/>
      <c r="DP13" s="8"/>
      <c r="DQ13" s="9"/>
      <c r="DR13" s="52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125" t="s">
        <v>11</v>
      </c>
      <c r="EE13" s="125"/>
      <c r="EF13" s="125"/>
      <c r="EG13" s="125"/>
      <c r="EH13" s="125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50"/>
      <c r="EU13" s="8"/>
      <c r="EV13" s="9"/>
      <c r="EW13" s="52"/>
      <c r="EX13" s="49"/>
      <c r="EY13" s="114"/>
      <c r="FG13" s="101"/>
      <c r="FH13" s="102"/>
      <c r="FI13" s="102"/>
      <c r="FJ13" s="102"/>
      <c r="FK13" s="102"/>
      <c r="FL13" s="103"/>
      <c r="FM13" s="103"/>
      <c r="FN13" s="103"/>
      <c r="FO13" s="103"/>
      <c r="FP13" s="104"/>
      <c r="FR13" s="114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110"/>
      <c r="GL13" s="107"/>
      <c r="GM13" s="107"/>
      <c r="GN13" s="107"/>
      <c r="GO13" s="107"/>
      <c r="GP13" s="107"/>
      <c r="GQ13" s="107"/>
      <c r="GR13" s="108"/>
      <c r="GS13" s="87"/>
      <c r="GT13" s="88"/>
      <c r="GU13" s="88"/>
      <c r="GV13" s="88"/>
      <c r="GW13" s="88"/>
      <c r="GX13" s="77"/>
      <c r="GY13" s="77"/>
      <c r="GZ13" s="77"/>
      <c r="HA13" s="77"/>
      <c r="HB13" s="78"/>
    </row>
    <row r="14" spans="1:210" ht="4.9000000000000004" customHeight="1" thickBot="1" x14ac:dyDescent="0.3">
      <c r="C14" s="105"/>
      <c r="V14" s="105"/>
      <c r="AO14" s="105"/>
      <c r="CA14" s="105"/>
      <c r="DB14" s="35"/>
      <c r="DC14" s="2"/>
      <c r="DD14" s="3"/>
      <c r="DE14" s="46"/>
      <c r="DM14" s="114"/>
      <c r="ED14" s="125"/>
      <c r="EE14" s="125"/>
      <c r="EF14" s="125"/>
      <c r="EG14" s="125"/>
      <c r="EH14" s="125"/>
      <c r="EY14" s="114"/>
      <c r="FR14" s="114"/>
      <c r="FZ14" s="46"/>
      <c r="GA14" s="2"/>
      <c r="GB14" s="3"/>
      <c r="GC14" s="37"/>
      <c r="GK14" s="110"/>
      <c r="GL14" s="5"/>
      <c r="GM14" s="90"/>
      <c r="GN14" s="90"/>
      <c r="GO14" s="109"/>
      <c r="GP14" s="109"/>
      <c r="GQ14" s="5"/>
      <c r="GR14" s="108"/>
      <c r="GS14" s="79">
        <f>VLOOKUP(GS12,AL,3,FALSE)</f>
        <v>3225</v>
      </c>
      <c r="GT14" s="80"/>
      <c r="GU14" s="80"/>
      <c r="GV14" s="80"/>
      <c r="GW14" s="80"/>
      <c r="GX14" s="77">
        <f>VLOOKUP(GS12,AL,6,FALSE)</f>
        <v>0.88000000000000034</v>
      </c>
      <c r="GY14" s="77"/>
      <c r="GZ14" s="77"/>
      <c r="HA14" s="77"/>
      <c r="HB14" s="78"/>
    </row>
    <row r="15" spans="1:210" ht="4.9000000000000004" customHeight="1" x14ac:dyDescent="0.25">
      <c r="V15" s="105"/>
      <c r="AO15" s="105"/>
      <c r="AP15" s="107">
        <v>542</v>
      </c>
      <c r="AQ15" s="107"/>
      <c r="AR15" s="107"/>
      <c r="AS15" s="107"/>
      <c r="AT15" s="107"/>
      <c r="AU15" s="107"/>
      <c r="AV15" s="89" t="s">
        <v>2</v>
      </c>
      <c r="AW15" s="89"/>
      <c r="AX15" s="89"/>
      <c r="AY15" s="89"/>
      <c r="AZ15" s="89"/>
      <c r="BA15" s="89"/>
      <c r="BB15" s="107">
        <v>172</v>
      </c>
      <c r="BC15" s="107"/>
      <c r="BD15" s="107"/>
      <c r="BE15" s="107"/>
      <c r="BF15" s="107"/>
      <c r="BG15" s="107"/>
      <c r="BH15" s="110"/>
      <c r="BZ15" s="108"/>
      <c r="CA15" s="105"/>
      <c r="DM15" s="114"/>
      <c r="DN15" s="89">
        <v>352</v>
      </c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>
        <v>312</v>
      </c>
      <c r="EA15" s="89"/>
      <c r="EB15" s="89"/>
      <c r="EC15" s="89"/>
      <c r="ED15" s="89"/>
      <c r="EE15" s="89"/>
      <c r="EF15" s="114"/>
      <c r="FR15" s="114"/>
      <c r="FS15" s="47"/>
      <c r="FT15" s="48"/>
      <c r="FU15" s="6"/>
      <c r="FV15" s="7"/>
      <c r="FW15" s="51"/>
      <c r="FX15" s="47"/>
      <c r="FY15" s="47"/>
      <c r="FZ15" s="45"/>
      <c r="GA15" s="2"/>
      <c r="GB15" s="3"/>
      <c r="GC15" s="38"/>
      <c r="GD15" s="39"/>
      <c r="GE15" s="39"/>
      <c r="GF15" s="40"/>
      <c r="GG15" s="6"/>
      <c r="GH15" s="7"/>
      <c r="GI15" s="43"/>
      <c r="GJ15" s="39"/>
      <c r="GK15" s="110"/>
      <c r="GL15" s="1"/>
      <c r="GM15" s="109"/>
      <c r="GN15" s="109"/>
      <c r="GO15" s="90"/>
      <c r="GP15" s="90"/>
      <c r="GQ15" s="1"/>
      <c r="GR15" s="108"/>
      <c r="GS15" s="81"/>
      <c r="GT15" s="82"/>
      <c r="GU15" s="82"/>
      <c r="GV15" s="82"/>
      <c r="GW15" s="82"/>
      <c r="GX15" s="83"/>
      <c r="GY15" s="83"/>
      <c r="GZ15" s="83"/>
      <c r="HA15" s="83"/>
      <c r="HB15" s="84"/>
    </row>
    <row r="16" spans="1:210" ht="4.9000000000000004" customHeight="1" thickBot="1" x14ac:dyDescent="0.3">
      <c r="V16" s="105"/>
      <c r="AO16" s="105"/>
      <c r="AP16" s="107"/>
      <c r="AQ16" s="107"/>
      <c r="AR16" s="107"/>
      <c r="AS16" s="107"/>
      <c r="AT16" s="107"/>
      <c r="AU16" s="107"/>
      <c r="AV16" s="89"/>
      <c r="AW16" s="89"/>
      <c r="AX16" s="89"/>
      <c r="AY16" s="89"/>
      <c r="AZ16" s="89"/>
      <c r="BA16" s="89"/>
      <c r="BB16" s="107"/>
      <c r="BC16" s="107"/>
      <c r="BD16" s="107"/>
      <c r="BE16" s="107"/>
      <c r="BF16" s="107"/>
      <c r="BG16" s="107"/>
      <c r="BH16" s="110"/>
      <c r="BI16" s="107">
        <f>VLOOKUP(BP16,AL,2,FALSE)</f>
        <v>122</v>
      </c>
      <c r="BJ16" s="107"/>
      <c r="BK16" s="107"/>
      <c r="BL16" s="107"/>
      <c r="BM16" s="107"/>
      <c r="BN16" s="107"/>
      <c r="BO16" s="108"/>
      <c r="BP16" s="85" t="s">
        <v>53</v>
      </c>
      <c r="BQ16" s="86"/>
      <c r="BR16" s="86"/>
      <c r="BS16" s="86"/>
      <c r="BT16" s="86"/>
      <c r="BU16" s="75">
        <f>VLOOKUP(BP16,AL,5,FALSE)</f>
        <v>1.1100000000000001</v>
      </c>
      <c r="BV16" s="75"/>
      <c r="BW16" s="75"/>
      <c r="BX16" s="75"/>
      <c r="BY16" s="76"/>
      <c r="BZ16" s="108"/>
      <c r="CA16" s="105"/>
      <c r="DM16" s="114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114"/>
      <c r="FR16" s="114"/>
      <c r="FS16" s="49"/>
      <c r="FT16" s="50"/>
      <c r="FU16" s="8"/>
      <c r="FV16" s="9"/>
      <c r="FW16" s="52"/>
      <c r="FX16" s="49"/>
      <c r="FY16" s="49"/>
      <c r="FZ16" s="46"/>
      <c r="GA16" s="2"/>
      <c r="GB16" s="3"/>
      <c r="GC16" s="37"/>
      <c r="GD16" s="41"/>
      <c r="GE16" s="41"/>
      <c r="GF16" s="42"/>
      <c r="GG16" s="8"/>
      <c r="GH16" s="9"/>
      <c r="GI16" s="44"/>
      <c r="GJ16" s="41"/>
      <c r="GK16" s="110"/>
      <c r="GL16" s="107">
        <f>VLOOKUP(GS16,AL,2,FALSE)</f>
        <v>142</v>
      </c>
      <c r="GM16" s="107"/>
      <c r="GN16" s="107"/>
      <c r="GO16" s="107"/>
      <c r="GP16" s="107"/>
      <c r="GQ16" s="107"/>
      <c r="GR16" s="108"/>
      <c r="GS16" s="85" t="s">
        <v>74</v>
      </c>
      <c r="GT16" s="86"/>
      <c r="GU16" s="86"/>
      <c r="GV16" s="86"/>
      <c r="GW16" s="86"/>
      <c r="GX16" s="75">
        <f>VLOOKUP(GS16,AL,5,FALSE)</f>
        <v>1.3900000000000003</v>
      </c>
      <c r="GY16" s="75"/>
      <c r="GZ16" s="75"/>
      <c r="HA16" s="75"/>
      <c r="HB16" s="76"/>
    </row>
    <row r="17" spans="22:210" ht="4.9000000000000004" customHeight="1" thickBot="1" x14ac:dyDescent="0.3">
      <c r="V17" s="105"/>
      <c r="AO17" s="105"/>
      <c r="AW17" s="36"/>
      <c r="AX17" s="2"/>
      <c r="AY17" s="3"/>
      <c r="AZ17" s="37"/>
      <c r="BH17" s="110"/>
      <c r="BI17" s="107"/>
      <c r="BJ17" s="107"/>
      <c r="BK17" s="107"/>
      <c r="BL17" s="107"/>
      <c r="BM17" s="107"/>
      <c r="BN17" s="107"/>
      <c r="BO17" s="108"/>
      <c r="BP17" s="87"/>
      <c r="BQ17" s="88"/>
      <c r="BR17" s="88"/>
      <c r="BS17" s="88"/>
      <c r="BT17" s="88"/>
      <c r="BU17" s="77"/>
      <c r="BV17" s="77"/>
      <c r="BW17" s="77"/>
      <c r="BX17" s="77"/>
      <c r="BY17" s="78"/>
      <c r="BZ17" s="108"/>
      <c r="CA17" s="105"/>
      <c r="DM17" s="114"/>
      <c r="EF17" s="114"/>
      <c r="FR17" s="114"/>
      <c r="FZ17" s="45"/>
      <c r="GA17" s="2"/>
      <c r="GB17" s="3"/>
      <c r="GC17" s="38"/>
      <c r="GK17" s="110"/>
      <c r="GL17" s="107"/>
      <c r="GM17" s="107"/>
      <c r="GN17" s="107"/>
      <c r="GO17" s="107"/>
      <c r="GP17" s="107"/>
      <c r="GQ17" s="107"/>
      <c r="GR17" s="108"/>
      <c r="GS17" s="87"/>
      <c r="GT17" s="88"/>
      <c r="GU17" s="88"/>
      <c r="GV17" s="88"/>
      <c r="GW17" s="88"/>
      <c r="GX17" s="77"/>
      <c r="GY17" s="77"/>
      <c r="GZ17" s="77"/>
      <c r="HA17" s="77"/>
      <c r="HB17" s="78"/>
    </row>
    <row r="18" spans="22:210" ht="4.9000000000000004" customHeight="1" x14ac:dyDescent="0.25">
      <c r="V18" s="105"/>
      <c r="AO18" s="105"/>
      <c r="AP18" s="27"/>
      <c r="AQ18" s="27"/>
      <c r="AR18" s="6"/>
      <c r="AS18" s="7"/>
      <c r="AT18" s="31"/>
      <c r="AU18" s="27"/>
      <c r="AV18" s="27"/>
      <c r="AW18" s="35"/>
      <c r="AX18" s="2"/>
      <c r="AY18" s="3"/>
      <c r="AZ18" s="38"/>
      <c r="BA18" s="39"/>
      <c r="BB18" s="39"/>
      <c r="BC18" s="40"/>
      <c r="BD18" s="6"/>
      <c r="BE18" s="7"/>
      <c r="BF18" s="43"/>
      <c r="BG18" s="39"/>
      <c r="BH18" s="110"/>
      <c r="BI18" s="5"/>
      <c r="BJ18" s="90"/>
      <c r="BK18" s="90"/>
      <c r="BL18" s="109"/>
      <c r="BM18" s="109"/>
      <c r="BN18" s="5"/>
      <c r="BO18" s="108"/>
      <c r="BP18" s="79">
        <f>VLOOKUP(BP16,AL,3,FALSE)</f>
        <v>1337</v>
      </c>
      <c r="BQ18" s="80"/>
      <c r="BR18" s="80"/>
      <c r="BS18" s="80"/>
      <c r="BT18" s="80"/>
      <c r="BU18" s="77">
        <f>VLOOKUP(BP16,AL,6,FALSE)</f>
        <v>0.6100000000000001</v>
      </c>
      <c r="BV18" s="77"/>
      <c r="BW18" s="77"/>
      <c r="BX18" s="77"/>
      <c r="BY18" s="78"/>
      <c r="BZ18" s="108"/>
      <c r="CA18" s="105"/>
      <c r="DM18" s="114"/>
      <c r="DN18" s="47"/>
      <c r="DO18" s="48"/>
      <c r="DP18" s="6"/>
      <c r="DQ18" s="7"/>
      <c r="DR18" s="51"/>
      <c r="DS18" s="47"/>
      <c r="DT18" s="47"/>
      <c r="DU18" s="47"/>
      <c r="DV18" s="47"/>
      <c r="DW18" s="47"/>
      <c r="DX18" s="47"/>
      <c r="DY18" s="47"/>
      <c r="DZ18" s="47"/>
      <c r="EA18" s="48"/>
      <c r="EB18" s="6"/>
      <c r="EC18" s="7"/>
      <c r="ED18" s="51"/>
      <c r="EE18" s="47"/>
      <c r="EF18" s="114"/>
      <c r="FR18" s="114"/>
      <c r="GK18" s="110"/>
      <c r="GL18" s="5"/>
      <c r="GM18" s="90"/>
      <c r="GN18" s="90"/>
      <c r="GO18" s="109"/>
      <c r="GP18" s="109"/>
      <c r="GQ18" s="5"/>
      <c r="GR18" s="108"/>
      <c r="GS18" s="79">
        <f>VLOOKUP(GS16,AL,3,FALSE)</f>
        <v>4701</v>
      </c>
      <c r="GT18" s="80"/>
      <c r="GU18" s="80"/>
      <c r="GV18" s="80"/>
      <c r="GW18" s="80"/>
      <c r="GX18" s="77">
        <f>VLOOKUP(GS16,AL,6,FALSE)</f>
        <v>0.89000000000000035</v>
      </c>
      <c r="GY18" s="77"/>
      <c r="GZ18" s="77"/>
      <c r="HA18" s="77"/>
      <c r="HB18" s="78"/>
    </row>
    <row r="19" spans="22:210" ht="4.9000000000000004" customHeight="1" thickBot="1" x14ac:dyDescent="0.3">
      <c r="V19" s="105"/>
      <c r="AO19" s="105"/>
      <c r="AP19" s="29"/>
      <c r="AQ19" s="29"/>
      <c r="AR19" s="8"/>
      <c r="AS19" s="9"/>
      <c r="AT19" s="32"/>
      <c r="AU19" s="29"/>
      <c r="AV19" s="29"/>
      <c r="AW19" s="36"/>
      <c r="AX19" s="2"/>
      <c r="AY19" s="3"/>
      <c r="AZ19" s="37"/>
      <c r="BA19" s="41"/>
      <c r="BB19" s="41"/>
      <c r="BC19" s="42"/>
      <c r="BD19" s="8"/>
      <c r="BE19" s="9"/>
      <c r="BF19" s="44"/>
      <c r="BG19" s="41"/>
      <c r="BH19" s="110"/>
      <c r="BI19" s="1"/>
      <c r="BJ19" s="109"/>
      <c r="BK19" s="109"/>
      <c r="BL19" s="90"/>
      <c r="BM19" s="90"/>
      <c r="BN19" s="1"/>
      <c r="BO19" s="108"/>
      <c r="BP19" s="81"/>
      <c r="BQ19" s="82"/>
      <c r="BR19" s="82"/>
      <c r="BS19" s="82"/>
      <c r="BT19" s="82"/>
      <c r="BU19" s="83"/>
      <c r="BV19" s="83"/>
      <c r="BW19" s="83"/>
      <c r="BX19" s="83"/>
      <c r="BY19" s="84"/>
      <c r="BZ19" s="108"/>
      <c r="CA19" s="105"/>
      <c r="DM19" s="114"/>
      <c r="DN19" s="49"/>
      <c r="DO19" s="50"/>
      <c r="DP19" s="8"/>
      <c r="DQ19" s="9"/>
      <c r="DR19" s="52"/>
      <c r="DS19" s="49"/>
      <c r="DT19" s="49"/>
      <c r="DU19" s="49"/>
      <c r="DV19" s="49"/>
      <c r="DW19" s="49"/>
      <c r="DX19" s="49"/>
      <c r="DY19" s="49"/>
      <c r="DZ19" s="49"/>
      <c r="EA19" s="50"/>
      <c r="EB19" s="8"/>
      <c r="EC19" s="9"/>
      <c r="ED19" s="52"/>
      <c r="EE19" s="49"/>
      <c r="EF19" s="114"/>
      <c r="FR19" s="114"/>
      <c r="GK19" s="110"/>
      <c r="GL19" s="1"/>
      <c r="GM19" s="109"/>
      <c r="GN19" s="109"/>
      <c r="GO19" s="90"/>
      <c r="GP19" s="90"/>
      <c r="GQ19" s="1"/>
      <c r="GR19" s="108"/>
      <c r="GS19" s="81"/>
      <c r="GT19" s="82"/>
      <c r="GU19" s="82"/>
      <c r="GV19" s="82"/>
      <c r="GW19" s="82"/>
      <c r="GX19" s="83"/>
      <c r="GY19" s="83"/>
      <c r="GZ19" s="83"/>
      <c r="HA19" s="83"/>
      <c r="HB19" s="84"/>
    </row>
    <row r="20" spans="22:210" ht="4.9000000000000004" customHeight="1" x14ac:dyDescent="0.25">
      <c r="V20" s="105"/>
      <c r="AO20" s="105"/>
      <c r="AW20" s="35"/>
      <c r="AX20" s="2"/>
      <c r="AY20" s="3"/>
      <c r="AZ20" s="38"/>
      <c r="BH20" s="110"/>
      <c r="BI20" s="107">
        <f>VLOOKUP(BP20,AL,2,FALSE)</f>
        <v>142</v>
      </c>
      <c r="BJ20" s="107"/>
      <c r="BK20" s="107"/>
      <c r="BL20" s="107"/>
      <c r="BM20" s="107"/>
      <c r="BN20" s="107"/>
      <c r="BO20" s="108"/>
      <c r="BP20" s="85" t="s">
        <v>54</v>
      </c>
      <c r="BQ20" s="86"/>
      <c r="BR20" s="86"/>
      <c r="BS20" s="86"/>
      <c r="BT20" s="86"/>
      <c r="BU20" s="75">
        <f>VLOOKUP(BP20,AL,5,FALSE)</f>
        <v>1.1200000000000001</v>
      </c>
      <c r="BV20" s="75"/>
      <c r="BW20" s="75"/>
      <c r="BX20" s="75"/>
      <c r="BY20" s="76"/>
      <c r="BZ20" s="108"/>
      <c r="CA20" s="105"/>
      <c r="DM20" s="114"/>
      <c r="EF20" s="114"/>
      <c r="FR20" s="114"/>
      <c r="GK20" s="110"/>
      <c r="GL20" s="107">
        <f>VLOOKUP(GS20,AL,2,FALSE)</f>
        <v>162</v>
      </c>
      <c r="GM20" s="107"/>
      <c r="GN20" s="107"/>
      <c r="GO20" s="107"/>
      <c r="GP20" s="107"/>
      <c r="GQ20" s="107"/>
      <c r="GR20" s="108"/>
      <c r="GS20" s="85" t="s">
        <v>75</v>
      </c>
      <c r="GT20" s="86"/>
      <c r="GU20" s="86"/>
      <c r="GV20" s="86"/>
      <c r="GW20" s="86"/>
      <c r="GX20" s="75">
        <f>VLOOKUP(GS20,AL,5,FALSE)</f>
        <v>1.4000000000000004</v>
      </c>
      <c r="GY20" s="75"/>
      <c r="GZ20" s="75"/>
      <c r="HA20" s="75"/>
      <c r="HB20" s="76"/>
    </row>
    <row r="21" spans="22:210" ht="4.9000000000000004" customHeight="1" x14ac:dyDescent="0.25">
      <c r="V21" s="105"/>
      <c r="BH21" s="110"/>
      <c r="BI21" s="107"/>
      <c r="BJ21" s="107"/>
      <c r="BK21" s="107"/>
      <c r="BL21" s="107"/>
      <c r="BM21" s="107"/>
      <c r="BN21" s="107"/>
      <c r="BO21" s="108"/>
      <c r="BP21" s="87"/>
      <c r="BQ21" s="88"/>
      <c r="BR21" s="88"/>
      <c r="BS21" s="88"/>
      <c r="BT21" s="88"/>
      <c r="BU21" s="77"/>
      <c r="BV21" s="77"/>
      <c r="BW21" s="77"/>
      <c r="BX21" s="77"/>
      <c r="BY21" s="78"/>
      <c r="BZ21" s="108"/>
      <c r="CA21" s="105"/>
      <c r="EF21" s="114"/>
      <c r="EG21" s="89">
        <v>321</v>
      </c>
      <c r="EH21" s="89"/>
      <c r="EI21" s="89"/>
      <c r="EJ21" s="89"/>
      <c r="EK21" s="89"/>
      <c r="EL21" s="89"/>
      <c r="EM21" s="89" t="s">
        <v>2</v>
      </c>
      <c r="EN21" s="89"/>
      <c r="EO21" s="89"/>
      <c r="EP21" s="89"/>
      <c r="EQ21" s="89"/>
      <c r="ER21" s="89"/>
      <c r="ES21" s="89">
        <v>162</v>
      </c>
      <c r="ET21" s="89"/>
      <c r="EU21" s="89"/>
      <c r="EV21" s="89"/>
      <c r="EW21" s="89"/>
      <c r="EX21" s="89"/>
      <c r="EY21" s="110"/>
      <c r="FR21" s="114"/>
      <c r="GK21" s="110"/>
      <c r="GL21" s="107"/>
      <c r="GM21" s="107"/>
      <c r="GN21" s="107"/>
      <c r="GO21" s="107"/>
      <c r="GP21" s="107"/>
      <c r="GQ21" s="107"/>
      <c r="GR21" s="108"/>
      <c r="GS21" s="87"/>
      <c r="GT21" s="88"/>
      <c r="GU21" s="88"/>
      <c r="GV21" s="88"/>
      <c r="GW21" s="88"/>
      <c r="GX21" s="77"/>
      <c r="GY21" s="77"/>
      <c r="GZ21" s="77"/>
      <c r="HA21" s="77"/>
      <c r="HB21" s="78"/>
    </row>
    <row r="22" spans="22:210" ht="4.9000000000000004" customHeight="1" x14ac:dyDescent="0.25">
      <c r="V22" s="105"/>
      <c r="BH22" s="110"/>
      <c r="BI22" s="5"/>
      <c r="BJ22" s="90"/>
      <c r="BK22" s="90"/>
      <c r="BL22" s="109"/>
      <c r="BM22" s="109"/>
      <c r="BN22" s="5"/>
      <c r="BO22" s="108"/>
      <c r="BP22" s="79">
        <f>VLOOKUP(BP20,AL,3,FALSE)</f>
        <v>3531</v>
      </c>
      <c r="BQ22" s="80"/>
      <c r="BR22" s="80"/>
      <c r="BS22" s="80"/>
      <c r="BT22" s="80"/>
      <c r="BU22" s="77">
        <f>VLOOKUP(BP20,AL,6,FALSE)</f>
        <v>0.62000000000000011</v>
      </c>
      <c r="BV22" s="77"/>
      <c r="BW22" s="77"/>
      <c r="BX22" s="77"/>
      <c r="BY22" s="78"/>
      <c r="BZ22" s="108"/>
      <c r="CA22" s="105"/>
      <c r="CR22" s="89" t="s">
        <v>30</v>
      </c>
      <c r="CS22" s="89"/>
      <c r="CT22" s="89"/>
      <c r="CU22" s="89"/>
      <c r="CV22" s="89"/>
      <c r="EF22" s="114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110"/>
      <c r="EZ22" s="107">
        <f>VLOOKUP(FG22,AL,2,FALSE)</f>
        <v>112</v>
      </c>
      <c r="FA22" s="107"/>
      <c r="FB22" s="107"/>
      <c r="FC22" s="107"/>
      <c r="FD22" s="107"/>
      <c r="FE22" s="107"/>
      <c r="FF22" s="108"/>
      <c r="FG22" s="85" t="s">
        <v>67</v>
      </c>
      <c r="FH22" s="86"/>
      <c r="FI22" s="86"/>
      <c r="FJ22" s="86"/>
      <c r="FK22" s="86"/>
      <c r="FL22" s="75">
        <f>VLOOKUP(FG22,AL,5,FALSE)</f>
        <v>1.3200000000000003</v>
      </c>
      <c r="FM22" s="75"/>
      <c r="FN22" s="75"/>
      <c r="FO22" s="75"/>
      <c r="FP22" s="76"/>
      <c r="FR22" s="114"/>
      <c r="GK22" s="110"/>
      <c r="GL22" s="5"/>
      <c r="GM22" s="90"/>
      <c r="GN22" s="90"/>
      <c r="GO22" s="109"/>
      <c r="GP22" s="109"/>
      <c r="GQ22" s="5"/>
      <c r="GR22" s="108"/>
      <c r="GS22" s="79">
        <f>VLOOKUP(GS20,AL,3,FALSE)</f>
        <v>4020</v>
      </c>
      <c r="GT22" s="80"/>
      <c r="GU22" s="80"/>
      <c r="GV22" s="80"/>
      <c r="GW22" s="80"/>
      <c r="GX22" s="77">
        <f>VLOOKUP(GS20,AL,6,FALSE)</f>
        <v>0.90000000000000036</v>
      </c>
      <c r="GY22" s="77"/>
      <c r="GZ22" s="77"/>
      <c r="HA22" s="77"/>
      <c r="HB22" s="78"/>
    </row>
    <row r="23" spans="22:210" ht="4.9000000000000004" customHeight="1" thickBot="1" x14ac:dyDescent="0.3">
      <c r="V23" s="105"/>
      <c r="BH23" s="110"/>
      <c r="BI23" s="1"/>
      <c r="BJ23" s="109"/>
      <c r="BK23" s="109"/>
      <c r="BL23" s="90"/>
      <c r="BM23" s="90"/>
      <c r="BN23" s="1"/>
      <c r="BO23" s="108"/>
      <c r="BP23" s="81"/>
      <c r="BQ23" s="82"/>
      <c r="BR23" s="82"/>
      <c r="BS23" s="82"/>
      <c r="BT23" s="82"/>
      <c r="BU23" s="83"/>
      <c r="BV23" s="83"/>
      <c r="BW23" s="83"/>
      <c r="BX23" s="83"/>
      <c r="BY23" s="84"/>
      <c r="BZ23" s="108"/>
      <c r="CA23" s="105"/>
      <c r="CR23" s="89"/>
      <c r="CS23" s="89"/>
      <c r="CT23" s="89"/>
      <c r="CU23" s="89"/>
      <c r="CV23" s="89"/>
      <c r="EF23" s="114"/>
      <c r="EN23" s="46"/>
      <c r="EO23" s="2"/>
      <c r="EP23" s="3"/>
      <c r="EQ23" s="37"/>
      <c r="EY23" s="110"/>
      <c r="EZ23" s="107"/>
      <c r="FA23" s="107"/>
      <c r="FB23" s="107"/>
      <c r="FC23" s="107"/>
      <c r="FD23" s="107"/>
      <c r="FE23" s="107"/>
      <c r="FF23" s="108"/>
      <c r="FG23" s="87"/>
      <c r="FH23" s="88"/>
      <c r="FI23" s="88"/>
      <c r="FJ23" s="88"/>
      <c r="FK23" s="88"/>
      <c r="FL23" s="77"/>
      <c r="FM23" s="77"/>
      <c r="FN23" s="77"/>
      <c r="FO23" s="77"/>
      <c r="FP23" s="78"/>
      <c r="FR23" s="114"/>
      <c r="GK23" s="110"/>
      <c r="GL23" s="1"/>
      <c r="GM23" s="109"/>
      <c r="GN23" s="109"/>
      <c r="GO23" s="90"/>
      <c r="GP23" s="90"/>
      <c r="GQ23" s="1"/>
      <c r="GR23" s="108"/>
      <c r="GS23" s="81"/>
      <c r="GT23" s="82"/>
      <c r="GU23" s="82"/>
      <c r="GV23" s="82"/>
      <c r="GW23" s="82"/>
      <c r="GX23" s="83"/>
      <c r="GY23" s="83"/>
      <c r="GZ23" s="83"/>
      <c r="HA23" s="83"/>
      <c r="HB23" s="84"/>
    </row>
    <row r="24" spans="22:210" ht="4.9000000000000004" customHeight="1" x14ac:dyDescent="0.25">
      <c r="V24" s="105"/>
      <c r="BH24" s="110"/>
      <c r="BI24" s="107">
        <f>VLOOKUP(BP24,AL,2,FALSE)</f>
        <v>162</v>
      </c>
      <c r="BJ24" s="107"/>
      <c r="BK24" s="107"/>
      <c r="BL24" s="107"/>
      <c r="BM24" s="107"/>
      <c r="BN24" s="107"/>
      <c r="BO24" s="108"/>
      <c r="BP24" s="85" t="s">
        <v>55</v>
      </c>
      <c r="BQ24" s="86"/>
      <c r="BR24" s="86"/>
      <c r="BS24" s="86"/>
      <c r="BT24" s="86"/>
      <c r="BU24" s="75">
        <f>VLOOKUP(BP24,AL,5,FALSE)</f>
        <v>1.1300000000000001</v>
      </c>
      <c r="BV24" s="75"/>
      <c r="BW24" s="75"/>
      <c r="BX24" s="75"/>
      <c r="BY24" s="76"/>
      <c r="BZ24" s="108"/>
      <c r="CA24" s="105"/>
      <c r="CB24" s="89">
        <v>552</v>
      </c>
      <c r="CC24" s="89"/>
      <c r="CD24" s="89"/>
      <c r="CE24" s="89"/>
      <c r="CF24" s="89"/>
      <c r="CG24" s="89"/>
      <c r="CT24" s="105"/>
      <c r="CU24" s="89">
        <v>545</v>
      </c>
      <c r="CV24" s="89"/>
      <c r="CW24" s="89"/>
      <c r="CX24" s="89"/>
      <c r="CY24" s="89"/>
      <c r="CZ24" s="89"/>
      <c r="DA24" s="89" t="s">
        <v>7</v>
      </c>
      <c r="DB24" s="89"/>
      <c r="DC24" s="89"/>
      <c r="DD24" s="89"/>
      <c r="DE24" s="89"/>
      <c r="DF24" s="89"/>
      <c r="DG24" s="89">
        <v>132</v>
      </c>
      <c r="DH24" s="89"/>
      <c r="DI24" s="89"/>
      <c r="DJ24" s="89"/>
      <c r="DK24" s="89"/>
      <c r="DL24" s="89"/>
      <c r="DM24" s="110"/>
      <c r="EF24" s="114"/>
      <c r="EG24" s="47"/>
      <c r="EH24" s="47"/>
      <c r="EI24" s="109"/>
      <c r="EJ24" s="109"/>
      <c r="EK24" s="47"/>
      <c r="EL24" s="47"/>
      <c r="EM24" s="47"/>
      <c r="EN24" s="45"/>
      <c r="EO24" s="2"/>
      <c r="EP24" s="3"/>
      <c r="EQ24" s="38"/>
      <c r="ER24" s="39"/>
      <c r="ES24" s="39"/>
      <c r="ET24" s="40"/>
      <c r="EU24" s="6"/>
      <c r="EV24" s="7"/>
      <c r="EW24" s="43"/>
      <c r="EX24" s="39"/>
      <c r="EY24" s="110"/>
      <c r="EZ24" s="5"/>
      <c r="FA24" s="90"/>
      <c r="FB24" s="90"/>
      <c r="FC24" s="109"/>
      <c r="FD24" s="109"/>
      <c r="FE24" s="5"/>
      <c r="FF24" s="108"/>
      <c r="FG24" s="79">
        <f>VLOOKUP(FG22,AL,3,FALSE)</f>
        <v>3408</v>
      </c>
      <c r="FH24" s="80"/>
      <c r="FI24" s="80"/>
      <c r="FJ24" s="80"/>
      <c r="FK24" s="80"/>
      <c r="FL24" s="77">
        <f>VLOOKUP(FG22,AL,6,FALSE)</f>
        <v>0.82000000000000028</v>
      </c>
      <c r="FM24" s="77"/>
      <c r="FN24" s="77"/>
      <c r="FO24" s="77"/>
      <c r="FP24" s="78"/>
      <c r="FR24" s="114"/>
      <c r="GK24" s="110"/>
      <c r="GL24" s="107">
        <f>VLOOKUP(GS24,AL,2,FALSE)</f>
        <v>172</v>
      </c>
      <c r="GM24" s="107"/>
      <c r="GN24" s="107"/>
      <c r="GO24" s="107"/>
      <c r="GP24" s="107"/>
      <c r="GQ24" s="107"/>
      <c r="GR24" s="108"/>
      <c r="GS24" s="85" t="s">
        <v>76</v>
      </c>
      <c r="GT24" s="86"/>
      <c r="GU24" s="86"/>
      <c r="GV24" s="86"/>
      <c r="GW24" s="86"/>
      <c r="GX24" s="75">
        <f>VLOOKUP(GS24,AL,5,FALSE)</f>
        <v>1.4100000000000004</v>
      </c>
      <c r="GY24" s="75"/>
      <c r="GZ24" s="75"/>
      <c r="HA24" s="75"/>
      <c r="HB24" s="76"/>
    </row>
    <row r="25" spans="22:210" ht="4.9000000000000004" customHeight="1" thickBot="1" x14ac:dyDescent="0.3">
      <c r="V25" s="105"/>
      <c r="BH25" s="110"/>
      <c r="BI25" s="107"/>
      <c r="BJ25" s="107"/>
      <c r="BK25" s="107"/>
      <c r="BL25" s="107"/>
      <c r="BM25" s="107"/>
      <c r="BN25" s="107"/>
      <c r="BO25" s="108"/>
      <c r="BP25" s="87"/>
      <c r="BQ25" s="88"/>
      <c r="BR25" s="88"/>
      <c r="BS25" s="88"/>
      <c r="BT25" s="88"/>
      <c r="BU25" s="77"/>
      <c r="BV25" s="77"/>
      <c r="BW25" s="77"/>
      <c r="BX25" s="77"/>
      <c r="BY25" s="78"/>
      <c r="BZ25" s="108"/>
      <c r="CA25" s="105"/>
      <c r="CB25" s="89"/>
      <c r="CC25" s="89"/>
      <c r="CD25" s="89"/>
      <c r="CE25" s="89"/>
      <c r="CF25" s="89"/>
      <c r="CG25" s="89"/>
      <c r="CT25" s="105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110"/>
      <c r="DN25" s="107">
        <f>VLOOKUP(DU25,AL,2,FALSE)</f>
        <v>112</v>
      </c>
      <c r="DO25" s="107"/>
      <c r="DP25" s="107"/>
      <c r="DQ25" s="107"/>
      <c r="DR25" s="107"/>
      <c r="DS25" s="107"/>
      <c r="DT25" s="108"/>
      <c r="DU25" s="85" t="s">
        <v>58</v>
      </c>
      <c r="DV25" s="86"/>
      <c r="DW25" s="86"/>
      <c r="DX25" s="86"/>
      <c r="DY25" s="86"/>
      <c r="DZ25" s="75">
        <f>VLOOKUP(DU25,AL,5,FALSE)</f>
        <v>1.1600000000000001</v>
      </c>
      <c r="EA25" s="75"/>
      <c r="EB25" s="75"/>
      <c r="EC25" s="75"/>
      <c r="ED25" s="76"/>
      <c r="EF25" s="114"/>
      <c r="EG25" s="49"/>
      <c r="EH25" s="49"/>
      <c r="EK25" s="49"/>
      <c r="EL25" s="49"/>
      <c r="EM25" s="49"/>
      <c r="EN25" s="46"/>
      <c r="EO25" s="2"/>
      <c r="EP25" s="3"/>
      <c r="EQ25" s="37"/>
      <c r="ER25" s="41"/>
      <c r="ES25" s="41"/>
      <c r="ET25" s="42"/>
      <c r="EU25" s="8"/>
      <c r="EV25" s="9"/>
      <c r="EW25" s="44"/>
      <c r="EX25" s="41"/>
      <c r="EY25" s="110"/>
      <c r="EZ25" s="1"/>
      <c r="FA25" s="109"/>
      <c r="FB25" s="109"/>
      <c r="FC25" s="90"/>
      <c r="FD25" s="90"/>
      <c r="FE25" s="1"/>
      <c r="FF25" s="108"/>
      <c r="FG25" s="81"/>
      <c r="FH25" s="82"/>
      <c r="FI25" s="82"/>
      <c r="FJ25" s="82"/>
      <c r="FK25" s="82"/>
      <c r="FL25" s="83"/>
      <c r="FM25" s="83"/>
      <c r="FN25" s="83"/>
      <c r="FO25" s="83"/>
      <c r="FP25" s="84"/>
      <c r="FR25" s="114"/>
      <c r="GK25" s="110"/>
      <c r="GL25" s="107"/>
      <c r="GM25" s="107"/>
      <c r="GN25" s="107"/>
      <c r="GO25" s="107"/>
      <c r="GP25" s="107"/>
      <c r="GQ25" s="107"/>
      <c r="GR25" s="108"/>
      <c r="GS25" s="87"/>
      <c r="GT25" s="88"/>
      <c r="GU25" s="88"/>
      <c r="GV25" s="88"/>
      <c r="GW25" s="88"/>
      <c r="GX25" s="77"/>
      <c r="GY25" s="77"/>
      <c r="GZ25" s="77"/>
      <c r="HA25" s="77"/>
      <c r="HB25" s="78"/>
    </row>
    <row r="26" spans="22:210" ht="4.9000000000000004" customHeight="1" thickBot="1" x14ac:dyDescent="0.3">
      <c r="V26" s="105"/>
      <c r="BH26" s="110"/>
      <c r="BI26" s="5"/>
      <c r="BJ26" s="90"/>
      <c r="BK26" s="90"/>
      <c r="BL26" s="109"/>
      <c r="BM26" s="109"/>
      <c r="BN26" s="5"/>
      <c r="BO26" s="108"/>
      <c r="BP26" s="79">
        <f>VLOOKUP(BP24,AL,3,FALSE)</f>
        <v>5976</v>
      </c>
      <c r="BQ26" s="80"/>
      <c r="BR26" s="80"/>
      <c r="BS26" s="80"/>
      <c r="BT26" s="80"/>
      <c r="BU26" s="77">
        <f>VLOOKUP(BP24,AL,6,FALSE)</f>
        <v>0.63000000000000012</v>
      </c>
      <c r="BV26" s="77"/>
      <c r="BW26" s="77"/>
      <c r="BX26" s="77"/>
      <c r="BY26" s="78"/>
      <c r="BZ26" s="108"/>
      <c r="CA26" s="105"/>
      <c r="CT26" s="105"/>
      <c r="DB26" s="36"/>
      <c r="DC26" s="2"/>
      <c r="DD26" s="3"/>
      <c r="DE26" s="37"/>
      <c r="DM26" s="110"/>
      <c r="DN26" s="107"/>
      <c r="DO26" s="107"/>
      <c r="DP26" s="107"/>
      <c r="DQ26" s="107"/>
      <c r="DR26" s="107"/>
      <c r="DS26" s="107"/>
      <c r="DT26" s="108"/>
      <c r="DU26" s="87"/>
      <c r="DV26" s="88"/>
      <c r="DW26" s="88"/>
      <c r="DX26" s="88"/>
      <c r="DY26" s="88"/>
      <c r="DZ26" s="77"/>
      <c r="EA26" s="77"/>
      <c r="EB26" s="77"/>
      <c r="EC26" s="77"/>
      <c r="ED26" s="78"/>
      <c r="EF26" s="114"/>
      <c r="EN26" s="45"/>
      <c r="EO26" s="2"/>
      <c r="EP26" s="3"/>
      <c r="EQ26" s="38"/>
      <c r="EY26" s="110"/>
      <c r="EZ26" s="107">
        <f>VLOOKUP(FG26,AL,2,FALSE)</f>
        <v>122</v>
      </c>
      <c r="FA26" s="107"/>
      <c r="FB26" s="107"/>
      <c r="FC26" s="107"/>
      <c r="FD26" s="107"/>
      <c r="FE26" s="107"/>
      <c r="FF26" s="108"/>
      <c r="FG26" s="85" t="s">
        <v>68</v>
      </c>
      <c r="FH26" s="86"/>
      <c r="FI26" s="86"/>
      <c r="FJ26" s="86"/>
      <c r="FK26" s="86"/>
      <c r="FL26" s="75">
        <f>VLOOKUP(FG26,AL,5,FALSE)</f>
        <v>1.3300000000000003</v>
      </c>
      <c r="FM26" s="75"/>
      <c r="FN26" s="75"/>
      <c r="FO26" s="75"/>
      <c r="FP26" s="76"/>
      <c r="FR26" s="114"/>
      <c r="GK26" s="110"/>
      <c r="GL26" s="5"/>
      <c r="GM26" s="90"/>
      <c r="GN26" s="90"/>
      <c r="GO26" s="109"/>
      <c r="GP26" s="109"/>
      <c r="GQ26" s="5"/>
      <c r="GR26" s="108"/>
      <c r="GS26" s="79">
        <f>VLOOKUP(GS24,AL,3,FALSE)</f>
        <v>2776</v>
      </c>
      <c r="GT26" s="80"/>
      <c r="GU26" s="80"/>
      <c r="GV26" s="80"/>
      <c r="GW26" s="80"/>
      <c r="GX26" s="77">
        <f>VLOOKUP(GS24,AL,6,FALSE)</f>
        <v>0.91000000000000036</v>
      </c>
      <c r="GY26" s="77"/>
      <c r="GZ26" s="77"/>
      <c r="HA26" s="77"/>
      <c r="HB26" s="78"/>
    </row>
    <row r="27" spans="22:210" ht="4.9000000000000004" customHeight="1" x14ac:dyDescent="0.25">
      <c r="V27" s="105"/>
      <c r="BH27" s="110"/>
      <c r="BI27" s="1"/>
      <c r="BJ27" s="109"/>
      <c r="BK27" s="109"/>
      <c r="BL27" s="90"/>
      <c r="BM27" s="90"/>
      <c r="BN27" s="1"/>
      <c r="BO27" s="108"/>
      <c r="BP27" s="81"/>
      <c r="BQ27" s="82"/>
      <c r="BR27" s="82"/>
      <c r="BS27" s="82"/>
      <c r="BT27" s="82"/>
      <c r="BU27" s="83"/>
      <c r="BV27" s="83"/>
      <c r="BW27" s="83"/>
      <c r="BX27" s="83"/>
      <c r="BY27" s="84"/>
      <c r="BZ27" s="108"/>
      <c r="CA27" s="105"/>
      <c r="CB27" s="27"/>
      <c r="CC27" s="28"/>
      <c r="CD27" s="6"/>
      <c r="CE27" s="7"/>
      <c r="CF27" s="33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105"/>
      <c r="CU27" s="27"/>
      <c r="CV27" s="27"/>
      <c r="CW27" s="109"/>
      <c r="CX27" s="109"/>
      <c r="CY27" s="27"/>
      <c r="CZ27" s="27"/>
      <c r="DA27" s="27"/>
      <c r="DB27" s="35"/>
      <c r="DC27" s="2"/>
      <c r="DD27" s="3"/>
      <c r="DE27" s="38"/>
      <c r="DF27" s="39"/>
      <c r="DG27" s="39"/>
      <c r="DH27" s="40"/>
      <c r="DI27" s="6"/>
      <c r="DJ27" s="7"/>
      <c r="DK27" s="43"/>
      <c r="DL27" s="39"/>
      <c r="DM27" s="110"/>
      <c r="DN27" s="5"/>
      <c r="DO27" s="90"/>
      <c r="DP27" s="90"/>
      <c r="DQ27" s="109"/>
      <c r="DR27" s="109"/>
      <c r="DS27" s="5"/>
      <c r="DT27" s="108"/>
      <c r="DU27" s="79">
        <f>VLOOKUP(DU25,AL,3,FALSE)</f>
        <v>3023</v>
      </c>
      <c r="DV27" s="80"/>
      <c r="DW27" s="80"/>
      <c r="DX27" s="80"/>
      <c r="DY27" s="80"/>
      <c r="DZ27" s="77">
        <f>VLOOKUP(DU25,AL,6,FALSE)</f>
        <v>0.66000000000000014</v>
      </c>
      <c r="EA27" s="77"/>
      <c r="EB27" s="77"/>
      <c r="EC27" s="77"/>
      <c r="ED27" s="78"/>
      <c r="EF27" s="114"/>
      <c r="EY27" s="110"/>
      <c r="EZ27" s="107"/>
      <c r="FA27" s="107"/>
      <c r="FB27" s="107"/>
      <c r="FC27" s="107"/>
      <c r="FD27" s="107"/>
      <c r="FE27" s="107"/>
      <c r="FF27" s="108"/>
      <c r="FG27" s="87"/>
      <c r="FH27" s="88"/>
      <c r="FI27" s="88"/>
      <c r="FJ27" s="88"/>
      <c r="FK27" s="88"/>
      <c r="FL27" s="77"/>
      <c r="FM27" s="77"/>
      <c r="FN27" s="77"/>
      <c r="FO27" s="77"/>
      <c r="FP27" s="78"/>
      <c r="FR27" s="114"/>
      <c r="GK27" s="110"/>
      <c r="GL27" s="1"/>
      <c r="GM27" s="109"/>
      <c r="GN27" s="109"/>
      <c r="GO27" s="90"/>
      <c r="GP27" s="90"/>
      <c r="GQ27" s="1"/>
      <c r="GR27" s="108"/>
      <c r="GS27" s="81"/>
      <c r="GT27" s="82"/>
      <c r="GU27" s="82"/>
      <c r="GV27" s="82"/>
      <c r="GW27" s="82"/>
      <c r="GX27" s="83"/>
      <c r="GY27" s="83"/>
      <c r="GZ27" s="83"/>
      <c r="HA27" s="83"/>
      <c r="HB27" s="84"/>
    </row>
    <row r="28" spans="22:210" ht="4.9000000000000004" customHeight="1" thickBot="1" x14ac:dyDescent="0.3">
      <c r="V28" s="105"/>
      <c r="AM28" s="89" t="s">
        <v>33</v>
      </c>
      <c r="AN28" s="89"/>
      <c r="AO28" s="89"/>
      <c r="AP28" s="89"/>
      <c r="AQ28" s="89"/>
      <c r="BH28" s="110"/>
      <c r="BI28" s="107">
        <f>VLOOKUP(BP28,AL,2,FALSE)</f>
        <v>182</v>
      </c>
      <c r="BJ28" s="107"/>
      <c r="BK28" s="107"/>
      <c r="BL28" s="107"/>
      <c r="BM28" s="107"/>
      <c r="BN28" s="107"/>
      <c r="BO28" s="108"/>
      <c r="BP28" s="85" t="s">
        <v>56</v>
      </c>
      <c r="BQ28" s="86"/>
      <c r="BR28" s="86"/>
      <c r="BS28" s="86"/>
      <c r="BT28" s="86"/>
      <c r="BU28" s="75">
        <f>VLOOKUP(BP28,AL,5,FALSE)</f>
        <v>1.1400000000000001</v>
      </c>
      <c r="BV28" s="75"/>
      <c r="BW28" s="75"/>
      <c r="BX28" s="75"/>
      <c r="BY28" s="76"/>
      <c r="BZ28" s="108"/>
      <c r="CA28" s="105"/>
      <c r="CB28" s="29"/>
      <c r="CC28" s="30"/>
      <c r="CD28" s="8"/>
      <c r="CE28" s="9"/>
      <c r="CF28" s="34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105"/>
      <c r="CU28" s="29"/>
      <c r="CV28" s="29"/>
      <c r="CY28" s="29"/>
      <c r="CZ28" s="29"/>
      <c r="DA28" s="29"/>
      <c r="DB28" s="36"/>
      <c r="DC28" s="2"/>
      <c r="DD28" s="3"/>
      <c r="DE28" s="37"/>
      <c r="DF28" s="41"/>
      <c r="DG28" s="41"/>
      <c r="DH28" s="42"/>
      <c r="DI28" s="8"/>
      <c r="DJ28" s="9"/>
      <c r="DK28" s="44"/>
      <c r="DL28" s="41"/>
      <c r="DM28" s="110"/>
      <c r="DN28" s="1"/>
      <c r="DO28" s="109"/>
      <c r="DP28" s="109"/>
      <c r="DQ28" s="90"/>
      <c r="DR28" s="90"/>
      <c r="DS28" s="1"/>
      <c r="DT28" s="108"/>
      <c r="DU28" s="81"/>
      <c r="DV28" s="82"/>
      <c r="DW28" s="82"/>
      <c r="DX28" s="82"/>
      <c r="DY28" s="82"/>
      <c r="DZ28" s="83"/>
      <c r="EA28" s="83"/>
      <c r="EB28" s="83"/>
      <c r="EC28" s="83"/>
      <c r="ED28" s="84"/>
      <c r="EF28" s="114"/>
      <c r="EY28" s="110"/>
      <c r="EZ28" s="5"/>
      <c r="FA28" s="90"/>
      <c r="FB28" s="90"/>
      <c r="FC28" s="109"/>
      <c r="FD28" s="109"/>
      <c r="FE28" s="5"/>
      <c r="FF28" s="108"/>
      <c r="FG28" s="79">
        <f>VLOOKUP(FG26,AL,3,FALSE)</f>
        <v>2521</v>
      </c>
      <c r="FH28" s="80"/>
      <c r="FI28" s="80"/>
      <c r="FJ28" s="80"/>
      <c r="FK28" s="80"/>
      <c r="FL28" s="77">
        <f>VLOOKUP(FG26,AL,6,FALSE)</f>
        <v>0.83000000000000029</v>
      </c>
      <c r="FM28" s="77"/>
      <c r="FN28" s="77"/>
      <c r="FO28" s="77"/>
      <c r="FP28" s="78"/>
      <c r="FR28" s="114"/>
      <c r="GK28" s="110"/>
      <c r="GL28" s="107">
        <f>VLOOKUP(GS28,AL,2,FALSE)</f>
        <v>132</v>
      </c>
      <c r="GM28" s="107"/>
      <c r="GN28" s="107"/>
      <c r="GO28" s="107"/>
      <c r="GP28" s="107"/>
      <c r="GQ28" s="107"/>
      <c r="GR28" s="108"/>
      <c r="GS28" s="85" t="s">
        <v>77</v>
      </c>
      <c r="GT28" s="86"/>
      <c r="GU28" s="86"/>
      <c r="GV28" s="86"/>
      <c r="GW28" s="86"/>
      <c r="GX28" s="75">
        <f>VLOOKUP(GS28,AL,5,FALSE)</f>
        <v>1.4200000000000004</v>
      </c>
      <c r="GY28" s="75"/>
      <c r="GZ28" s="75"/>
      <c r="HA28" s="75"/>
      <c r="HB28" s="76"/>
    </row>
    <row r="29" spans="22:210" ht="4.9000000000000004" customHeight="1" x14ac:dyDescent="0.25">
      <c r="V29" s="105"/>
      <c r="AM29" s="89"/>
      <c r="AN29" s="89"/>
      <c r="AO29" s="89"/>
      <c r="AP29" s="89"/>
      <c r="AQ29" s="89"/>
      <c r="BH29" s="110"/>
      <c r="BI29" s="107"/>
      <c r="BJ29" s="107"/>
      <c r="BK29" s="107"/>
      <c r="BL29" s="107"/>
      <c r="BM29" s="107"/>
      <c r="BN29" s="107"/>
      <c r="BO29" s="108"/>
      <c r="BP29" s="87"/>
      <c r="BQ29" s="88"/>
      <c r="BR29" s="88"/>
      <c r="BS29" s="88"/>
      <c r="BT29" s="88"/>
      <c r="BU29" s="77"/>
      <c r="BV29" s="77"/>
      <c r="BW29" s="77"/>
      <c r="BX29" s="77"/>
      <c r="BY29" s="78"/>
      <c r="BZ29" s="108"/>
      <c r="CA29" s="105"/>
      <c r="CT29" s="105"/>
      <c r="DB29" s="35"/>
      <c r="DC29" s="2"/>
      <c r="DD29" s="3"/>
      <c r="DE29" s="38"/>
      <c r="DM29" s="110"/>
      <c r="DN29" s="107">
        <f>VLOOKUP(DU29,AL,2,FALSE)</f>
        <v>122</v>
      </c>
      <c r="DO29" s="107"/>
      <c r="DP29" s="107"/>
      <c r="DQ29" s="107"/>
      <c r="DR29" s="107"/>
      <c r="DS29" s="107"/>
      <c r="DT29" s="108"/>
      <c r="DU29" s="85" t="s">
        <v>59</v>
      </c>
      <c r="DV29" s="86"/>
      <c r="DW29" s="86"/>
      <c r="DX29" s="86"/>
      <c r="DY29" s="86"/>
      <c r="DZ29" s="75">
        <f>VLOOKUP(DU29,AL,5,FALSE)</f>
        <v>1.1700000000000002</v>
      </c>
      <c r="EA29" s="75"/>
      <c r="EB29" s="75"/>
      <c r="EC29" s="75"/>
      <c r="ED29" s="76"/>
      <c r="EF29" s="114"/>
      <c r="EY29" s="110"/>
      <c r="EZ29" s="1"/>
      <c r="FA29" s="109"/>
      <c r="FB29" s="109"/>
      <c r="FC29" s="90"/>
      <c r="FD29" s="90"/>
      <c r="FE29" s="1"/>
      <c r="FF29" s="108"/>
      <c r="FG29" s="81"/>
      <c r="FH29" s="82"/>
      <c r="FI29" s="82"/>
      <c r="FJ29" s="82"/>
      <c r="FK29" s="82"/>
      <c r="FL29" s="83"/>
      <c r="FM29" s="83"/>
      <c r="FN29" s="83"/>
      <c r="FO29" s="83"/>
      <c r="FP29" s="84"/>
      <c r="FR29" s="114"/>
      <c r="GK29" s="110"/>
      <c r="GL29" s="107"/>
      <c r="GM29" s="107"/>
      <c r="GN29" s="107"/>
      <c r="GO29" s="107"/>
      <c r="GP29" s="107"/>
      <c r="GQ29" s="107"/>
      <c r="GR29" s="108"/>
      <c r="GS29" s="87"/>
      <c r="GT29" s="88"/>
      <c r="GU29" s="88"/>
      <c r="GV29" s="88"/>
      <c r="GW29" s="88"/>
      <c r="GX29" s="77"/>
      <c r="GY29" s="77"/>
      <c r="GZ29" s="77"/>
      <c r="HA29" s="77"/>
      <c r="HB29" s="78"/>
    </row>
    <row r="30" spans="22:210" ht="4.9000000000000004" customHeight="1" x14ac:dyDescent="0.25">
      <c r="V30" s="105"/>
      <c r="W30" s="89">
        <v>622</v>
      </c>
      <c r="X30" s="89"/>
      <c r="Y30" s="89"/>
      <c r="Z30" s="89"/>
      <c r="AA30" s="89"/>
      <c r="AB30" s="89"/>
      <c r="AC30" s="89" t="s">
        <v>0</v>
      </c>
      <c r="AD30" s="89"/>
      <c r="AE30" s="89"/>
      <c r="AF30" s="89"/>
      <c r="AG30" s="89"/>
      <c r="AH30" s="89"/>
      <c r="AI30" s="89">
        <v>552</v>
      </c>
      <c r="AJ30" s="89"/>
      <c r="AK30" s="89"/>
      <c r="AL30" s="89"/>
      <c r="AM30" s="89"/>
      <c r="AN30" s="89"/>
      <c r="AO30" s="105"/>
      <c r="BH30" s="110"/>
      <c r="BI30" s="5"/>
      <c r="BJ30" s="90"/>
      <c r="BK30" s="90"/>
      <c r="BL30" s="109"/>
      <c r="BM30" s="109"/>
      <c r="BN30" s="5"/>
      <c r="BO30" s="108"/>
      <c r="BP30" s="79">
        <f>VLOOKUP(BP28,AL,3,FALSE)</f>
        <v>4836</v>
      </c>
      <c r="BQ30" s="80"/>
      <c r="BR30" s="80"/>
      <c r="BS30" s="80"/>
      <c r="BT30" s="80"/>
      <c r="BU30" s="77">
        <f>VLOOKUP(BP28,AL,6,FALSE)</f>
        <v>0.64000000000000012</v>
      </c>
      <c r="BV30" s="77"/>
      <c r="BW30" s="77"/>
      <c r="BX30" s="77"/>
      <c r="BY30" s="78"/>
      <c r="BZ30" s="108"/>
      <c r="CA30" s="105"/>
      <c r="CT30" s="105"/>
      <c r="DM30" s="110"/>
      <c r="DN30" s="107"/>
      <c r="DO30" s="107"/>
      <c r="DP30" s="107"/>
      <c r="DQ30" s="107"/>
      <c r="DR30" s="107"/>
      <c r="DS30" s="107"/>
      <c r="DT30" s="108"/>
      <c r="DU30" s="87"/>
      <c r="DV30" s="88"/>
      <c r="DW30" s="88"/>
      <c r="DX30" s="88"/>
      <c r="DY30" s="88"/>
      <c r="DZ30" s="77"/>
      <c r="EA30" s="77"/>
      <c r="EB30" s="77"/>
      <c r="EC30" s="77"/>
      <c r="ED30" s="78"/>
      <c r="EF30" s="114"/>
      <c r="EY30" s="110"/>
      <c r="EZ30" s="107">
        <f>VLOOKUP(FG30,AL,2,FALSE)</f>
        <v>132</v>
      </c>
      <c r="FA30" s="107"/>
      <c r="FB30" s="107"/>
      <c r="FC30" s="107"/>
      <c r="FD30" s="107"/>
      <c r="FE30" s="107"/>
      <c r="FF30" s="108"/>
      <c r="FG30" s="85" t="s">
        <v>69</v>
      </c>
      <c r="FH30" s="86"/>
      <c r="FI30" s="86"/>
      <c r="FJ30" s="86"/>
      <c r="FK30" s="86"/>
      <c r="FL30" s="75">
        <f>VLOOKUP(FG30,AL,5,FALSE)</f>
        <v>1.3400000000000003</v>
      </c>
      <c r="FM30" s="75"/>
      <c r="FN30" s="75"/>
      <c r="FO30" s="75"/>
      <c r="FP30" s="76"/>
      <c r="FR30" s="114"/>
      <c r="GK30" s="110"/>
      <c r="GL30" s="5"/>
      <c r="GM30" s="90"/>
      <c r="GN30" s="90"/>
      <c r="GO30" s="109"/>
      <c r="GP30" s="109"/>
      <c r="GQ30" s="5"/>
      <c r="GR30" s="108"/>
      <c r="GS30" s="79">
        <f>VLOOKUP(GS28,AL,3,FALSE)</f>
        <v>4189</v>
      </c>
      <c r="GT30" s="80"/>
      <c r="GU30" s="80"/>
      <c r="GV30" s="80"/>
      <c r="GW30" s="80"/>
      <c r="GX30" s="77">
        <f>VLOOKUP(GS28,AL,6,FALSE)</f>
        <v>0.92000000000000037</v>
      </c>
      <c r="GY30" s="77"/>
      <c r="GZ30" s="77"/>
      <c r="HA30" s="77"/>
      <c r="HB30" s="78"/>
    </row>
    <row r="31" spans="22:210" ht="4.9000000000000004" customHeight="1" x14ac:dyDescent="0.25">
      <c r="V31" s="105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105"/>
      <c r="AW31" s="91" t="s">
        <v>33</v>
      </c>
      <c r="AX31" s="92"/>
      <c r="AY31" s="92"/>
      <c r="AZ31" s="92"/>
      <c r="BA31" s="92"/>
      <c r="BB31" s="95" t="s">
        <v>4</v>
      </c>
      <c r="BC31" s="95"/>
      <c r="BD31" s="95"/>
      <c r="BE31" s="95"/>
      <c r="BF31" s="96"/>
      <c r="BH31" s="110"/>
      <c r="BI31" s="1"/>
      <c r="BJ31" s="109"/>
      <c r="BK31" s="109"/>
      <c r="BL31" s="90"/>
      <c r="BM31" s="90"/>
      <c r="BN31" s="1"/>
      <c r="BO31" s="108"/>
      <c r="BP31" s="81"/>
      <c r="BQ31" s="82"/>
      <c r="BR31" s="82"/>
      <c r="BS31" s="82"/>
      <c r="BT31" s="82"/>
      <c r="BU31" s="83"/>
      <c r="BV31" s="83"/>
      <c r="BW31" s="83"/>
      <c r="BX31" s="83"/>
      <c r="BY31" s="84"/>
      <c r="CA31" s="105"/>
      <c r="CT31" s="105"/>
      <c r="DM31" s="110"/>
      <c r="DN31" s="5"/>
      <c r="DO31" s="90"/>
      <c r="DP31" s="90"/>
      <c r="DQ31" s="109"/>
      <c r="DR31" s="109"/>
      <c r="DS31" s="5"/>
      <c r="DT31" s="108"/>
      <c r="DU31" s="79">
        <f>VLOOKUP(DU29,AL,3,FALSE)</f>
        <v>2761</v>
      </c>
      <c r="DV31" s="80"/>
      <c r="DW31" s="80"/>
      <c r="DX31" s="80"/>
      <c r="DY31" s="80"/>
      <c r="DZ31" s="77">
        <f>VLOOKUP(DU29,AL,6,FALSE)</f>
        <v>0.67000000000000015</v>
      </c>
      <c r="EA31" s="77"/>
      <c r="EB31" s="77"/>
      <c r="EC31" s="77"/>
      <c r="ED31" s="78"/>
      <c r="EF31" s="114"/>
      <c r="EY31" s="110"/>
      <c r="EZ31" s="107"/>
      <c r="FA31" s="107"/>
      <c r="FB31" s="107"/>
      <c r="FC31" s="107"/>
      <c r="FD31" s="107"/>
      <c r="FE31" s="107"/>
      <c r="FF31" s="108"/>
      <c r="FG31" s="87"/>
      <c r="FH31" s="88"/>
      <c r="FI31" s="88"/>
      <c r="FJ31" s="88"/>
      <c r="FK31" s="88"/>
      <c r="FL31" s="77"/>
      <c r="FM31" s="77"/>
      <c r="FN31" s="77"/>
      <c r="FO31" s="77"/>
      <c r="FP31" s="78"/>
      <c r="FR31" s="114"/>
      <c r="GK31" s="110"/>
      <c r="GL31" s="1"/>
      <c r="GM31" s="109"/>
      <c r="GN31" s="109"/>
      <c r="GO31" s="90"/>
      <c r="GP31" s="90"/>
      <c r="GQ31" s="1"/>
      <c r="GR31" s="108"/>
      <c r="GS31" s="81"/>
      <c r="GT31" s="82"/>
      <c r="GU31" s="82"/>
      <c r="GV31" s="82"/>
      <c r="GW31" s="82"/>
      <c r="GX31" s="83"/>
      <c r="GY31" s="83"/>
      <c r="GZ31" s="83"/>
      <c r="HA31" s="83"/>
      <c r="HB31" s="84"/>
    </row>
    <row r="32" spans="22:210" ht="4.9000000000000004" customHeight="1" thickBot="1" x14ac:dyDescent="0.3">
      <c r="V32" s="105"/>
      <c r="AO32" s="105"/>
      <c r="AW32" s="93"/>
      <c r="AX32" s="94"/>
      <c r="AY32" s="94"/>
      <c r="AZ32" s="94"/>
      <c r="BA32" s="94"/>
      <c r="BB32" s="97"/>
      <c r="BC32" s="97"/>
      <c r="BD32" s="97"/>
      <c r="BE32" s="97"/>
      <c r="BF32" s="98"/>
      <c r="BH32" s="110"/>
      <c r="CA32" s="105"/>
      <c r="CT32" s="105"/>
      <c r="DM32" s="110"/>
      <c r="DN32" s="1"/>
      <c r="DO32" s="109"/>
      <c r="DP32" s="109"/>
      <c r="DQ32" s="90"/>
      <c r="DR32" s="90"/>
      <c r="DS32" s="1"/>
      <c r="DT32" s="108"/>
      <c r="DU32" s="81"/>
      <c r="DV32" s="82"/>
      <c r="DW32" s="82"/>
      <c r="DX32" s="82"/>
      <c r="DY32" s="82"/>
      <c r="DZ32" s="83"/>
      <c r="EA32" s="83"/>
      <c r="EB32" s="83"/>
      <c r="EC32" s="83"/>
      <c r="ED32" s="84"/>
      <c r="EF32" s="114"/>
      <c r="EY32" s="110"/>
      <c r="EZ32" s="5"/>
      <c r="FA32" s="90"/>
      <c r="FB32" s="90"/>
      <c r="FC32" s="109"/>
      <c r="FD32" s="109"/>
      <c r="FE32" s="5"/>
      <c r="FF32" s="108"/>
      <c r="FG32" s="79">
        <f>VLOOKUP(FG30,AL,3,FALSE)</f>
        <v>3041</v>
      </c>
      <c r="FH32" s="80"/>
      <c r="FI32" s="80"/>
      <c r="FJ32" s="80"/>
      <c r="FK32" s="80"/>
      <c r="FL32" s="77">
        <f>VLOOKUP(FG30,AL,6,FALSE)</f>
        <v>0.8400000000000003</v>
      </c>
      <c r="FM32" s="77"/>
      <c r="FN32" s="77"/>
      <c r="FO32" s="77"/>
      <c r="FP32" s="78"/>
      <c r="FR32" s="114"/>
      <c r="GK32" s="110"/>
      <c r="GL32" s="107">
        <f>VLOOKUP(GS32,AL,2,FALSE)</f>
        <v>212</v>
      </c>
      <c r="GM32" s="107"/>
      <c r="GN32" s="107"/>
      <c r="GO32" s="107"/>
      <c r="GP32" s="107"/>
      <c r="GQ32" s="107"/>
      <c r="GR32" s="108"/>
      <c r="GS32" s="85" t="s">
        <v>79</v>
      </c>
      <c r="GT32" s="86"/>
      <c r="GU32" s="86"/>
      <c r="GV32" s="86"/>
      <c r="GW32" s="86"/>
      <c r="GX32" s="75">
        <f>VLOOKUP(GS32,AL,5,FALSE)</f>
        <v>1.4400000000000004</v>
      </c>
      <c r="GY32" s="75"/>
      <c r="GZ32" s="75"/>
      <c r="HA32" s="75"/>
      <c r="HB32" s="76"/>
    </row>
    <row r="33" spans="22:210" ht="4.9000000000000004" customHeight="1" x14ac:dyDescent="0.25">
      <c r="V33" s="105"/>
      <c r="W33" s="27"/>
      <c r="X33" s="27"/>
      <c r="Y33" s="6"/>
      <c r="Z33" s="7"/>
      <c r="AA33" s="31"/>
      <c r="AB33" s="27"/>
      <c r="AC33" s="27"/>
      <c r="AD33" s="27"/>
      <c r="AE33" s="27"/>
      <c r="AF33" s="27"/>
      <c r="AG33" s="27"/>
      <c r="AH33" s="27"/>
      <c r="AI33" s="27"/>
      <c r="AJ33" s="27"/>
      <c r="AK33" s="6"/>
      <c r="AL33" s="7"/>
      <c r="AM33" s="27"/>
      <c r="AN33" s="27"/>
      <c r="AO33" s="105"/>
      <c r="AW33" s="99">
        <v>1</v>
      </c>
      <c r="AX33" s="100"/>
      <c r="AY33" s="100"/>
      <c r="AZ33" s="100"/>
      <c r="BA33" s="100"/>
      <c r="BB33" s="97" t="s">
        <v>5</v>
      </c>
      <c r="BC33" s="97"/>
      <c r="BD33" s="97"/>
      <c r="BE33" s="97"/>
      <c r="BF33" s="98"/>
      <c r="BG33" s="113" t="s">
        <v>6</v>
      </c>
      <c r="BH33" s="113"/>
      <c r="BI33" s="113"/>
      <c r="BJ33" s="89">
        <v>103</v>
      </c>
      <c r="BK33" s="89"/>
      <c r="BL33" s="89"/>
      <c r="BM33" s="89"/>
      <c r="BN33" s="89"/>
      <c r="BO33" s="89"/>
      <c r="BP33" s="89"/>
      <c r="BQ33" s="89"/>
      <c r="CA33" s="105"/>
      <c r="CT33" s="105"/>
      <c r="DM33" s="110"/>
      <c r="DN33" s="107">
        <f>VLOOKUP(DU33,AL,2,FALSE)</f>
        <v>142</v>
      </c>
      <c r="DO33" s="107"/>
      <c r="DP33" s="107"/>
      <c r="DQ33" s="107"/>
      <c r="DR33" s="107"/>
      <c r="DS33" s="107"/>
      <c r="DT33" s="108"/>
      <c r="DU33" s="85" t="s">
        <v>60</v>
      </c>
      <c r="DV33" s="86"/>
      <c r="DW33" s="86"/>
      <c r="DX33" s="86"/>
      <c r="DY33" s="86"/>
      <c r="DZ33" s="75">
        <f>VLOOKUP(DU33,AL,5,FALSE)</f>
        <v>1.1800000000000002</v>
      </c>
      <c r="EA33" s="75"/>
      <c r="EB33" s="75"/>
      <c r="EC33" s="75"/>
      <c r="ED33" s="76"/>
      <c r="EF33" s="114"/>
      <c r="EY33" s="110"/>
      <c r="EZ33" s="1"/>
      <c r="FA33" s="109"/>
      <c r="FB33" s="109"/>
      <c r="FC33" s="90"/>
      <c r="FD33" s="90"/>
      <c r="FE33" s="1"/>
      <c r="FF33" s="108"/>
      <c r="FG33" s="81"/>
      <c r="FH33" s="82"/>
      <c r="FI33" s="82"/>
      <c r="FJ33" s="82"/>
      <c r="FK33" s="82"/>
      <c r="FL33" s="83"/>
      <c r="FM33" s="83"/>
      <c r="FN33" s="83"/>
      <c r="FO33" s="83"/>
      <c r="FP33" s="84"/>
      <c r="FR33" s="114"/>
      <c r="GK33" s="110"/>
      <c r="GL33" s="107"/>
      <c r="GM33" s="107"/>
      <c r="GN33" s="107"/>
      <c r="GO33" s="107"/>
      <c r="GP33" s="107"/>
      <c r="GQ33" s="107"/>
      <c r="GR33" s="108"/>
      <c r="GS33" s="87"/>
      <c r="GT33" s="88"/>
      <c r="GU33" s="88"/>
      <c r="GV33" s="88"/>
      <c r="GW33" s="88"/>
      <c r="GX33" s="77"/>
      <c r="GY33" s="77"/>
      <c r="GZ33" s="77"/>
      <c r="HA33" s="77"/>
      <c r="HB33" s="78"/>
    </row>
    <row r="34" spans="22:210" ht="4.9000000000000004" customHeight="1" thickBot="1" x14ac:dyDescent="0.3">
      <c r="V34" s="105"/>
      <c r="W34" s="29"/>
      <c r="X34" s="29"/>
      <c r="Y34" s="8"/>
      <c r="Z34" s="9"/>
      <c r="AA34" s="32"/>
      <c r="AB34" s="29"/>
      <c r="AC34" s="29"/>
      <c r="AD34" s="29"/>
      <c r="AE34" s="29"/>
      <c r="AF34" s="29"/>
      <c r="AG34" s="29"/>
      <c r="AH34" s="29"/>
      <c r="AI34" s="29"/>
      <c r="AJ34" s="29"/>
      <c r="AK34" s="8"/>
      <c r="AL34" s="9"/>
      <c r="AM34" s="29"/>
      <c r="AN34" s="29"/>
      <c r="AO34" s="105"/>
      <c r="AW34" s="101"/>
      <c r="AX34" s="102"/>
      <c r="AY34" s="102"/>
      <c r="AZ34" s="102"/>
      <c r="BA34" s="102"/>
      <c r="BB34" s="103"/>
      <c r="BC34" s="103"/>
      <c r="BD34" s="103"/>
      <c r="BE34" s="103"/>
      <c r="BF34" s="104"/>
      <c r="BG34" s="113"/>
      <c r="BH34" s="113"/>
      <c r="BI34" s="113"/>
      <c r="BJ34" s="89"/>
      <c r="BK34" s="89"/>
      <c r="BL34" s="89"/>
      <c r="BM34" s="89"/>
      <c r="BN34" s="89"/>
      <c r="BO34" s="89"/>
      <c r="BP34" s="89"/>
      <c r="BQ34" s="89"/>
      <c r="CA34" s="105"/>
      <c r="CT34" s="105"/>
      <c r="DM34" s="110"/>
      <c r="DN34" s="107"/>
      <c r="DO34" s="107"/>
      <c r="DP34" s="107"/>
      <c r="DQ34" s="107"/>
      <c r="DR34" s="107"/>
      <c r="DS34" s="107"/>
      <c r="DT34" s="108"/>
      <c r="DU34" s="87"/>
      <c r="DV34" s="88"/>
      <c r="DW34" s="88"/>
      <c r="DX34" s="88"/>
      <c r="DY34" s="88"/>
      <c r="DZ34" s="77"/>
      <c r="EA34" s="77"/>
      <c r="EB34" s="77"/>
      <c r="EC34" s="77"/>
      <c r="ED34" s="78"/>
      <c r="EF34" s="114"/>
      <c r="EY34" s="110"/>
      <c r="EZ34" s="107">
        <f>VLOOKUP(FG34,AL,2,FALSE)</f>
        <v>142</v>
      </c>
      <c r="FA34" s="107"/>
      <c r="FB34" s="107"/>
      <c r="FC34" s="107"/>
      <c r="FD34" s="107"/>
      <c r="FE34" s="107"/>
      <c r="FF34" s="108"/>
      <c r="FG34" s="85" t="s">
        <v>70</v>
      </c>
      <c r="FH34" s="86"/>
      <c r="FI34" s="86"/>
      <c r="FJ34" s="86"/>
      <c r="FK34" s="86"/>
      <c r="FL34" s="75">
        <f>VLOOKUP(FG34,AL,5,FALSE)</f>
        <v>1.3500000000000003</v>
      </c>
      <c r="FM34" s="75"/>
      <c r="FN34" s="75"/>
      <c r="FO34" s="75"/>
      <c r="FP34" s="76"/>
      <c r="FR34" s="114"/>
      <c r="GK34" s="110"/>
      <c r="GL34" s="5"/>
      <c r="GM34" s="90"/>
      <c r="GN34" s="90"/>
      <c r="GO34" s="109"/>
      <c r="GP34" s="109"/>
      <c r="GQ34" s="5"/>
      <c r="GR34" s="108"/>
      <c r="GS34" s="79">
        <f>VLOOKUP(GS32,AL,3,FALSE)</f>
        <v>1</v>
      </c>
      <c r="GT34" s="80"/>
      <c r="GU34" s="80"/>
      <c r="GV34" s="80"/>
      <c r="GW34" s="80"/>
      <c r="GX34" s="77">
        <f>VLOOKUP(GS32,AL,6,FALSE)</f>
        <v>0.94000000000000039</v>
      </c>
      <c r="GY34" s="77"/>
      <c r="GZ34" s="77"/>
      <c r="HA34" s="77"/>
      <c r="HB34" s="78"/>
    </row>
    <row r="35" spans="22:210" ht="4.9000000000000004" customHeight="1" x14ac:dyDescent="0.25">
      <c r="V35" s="105"/>
      <c r="AO35" s="105"/>
      <c r="BG35" s="113"/>
      <c r="BH35" s="113"/>
      <c r="BI35" s="113"/>
      <c r="BJ35" s="89"/>
      <c r="BK35" s="89"/>
      <c r="BL35" s="89"/>
      <c r="BM35" s="89"/>
      <c r="BN35" s="89"/>
      <c r="BO35" s="89"/>
      <c r="BP35" s="89"/>
      <c r="BQ35" s="89"/>
      <c r="CA35" s="105"/>
      <c r="CT35" s="105"/>
      <c r="DM35" s="110"/>
      <c r="DN35" s="5"/>
      <c r="DO35" s="90"/>
      <c r="DP35" s="90"/>
      <c r="DQ35" s="109"/>
      <c r="DR35" s="109"/>
      <c r="DS35" s="5"/>
      <c r="DT35" s="108"/>
      <c r="DU35" s="79">
        <f>VLOOKUP(DU33,AL,3,FALSE)</f>
        <v>5426</v>
      </c>
      <c r="DV35" s="80"/>
      <c r="DW35" s="80"/>
      <c r="DX35" s="80"/>
      <c r="DY35" s="80"/>
      <c r="DZ35" s="77">
        <f>VLOOKUP(DU33,AL,6,FALSE)</f>
        <v>0.68000000000000016</v>
      </c>
      <c r="EA35" s="77"/>
      <c r="EB35" s="77"/>
      <c r="EC35" s="77"/>
      <c r="ED35" s="78"/>
      <c r="EF35" s="114"/>
      <c r="EY35" s="110"/>
      <c r="EZ35" s="107"/>
      <c r="FA35" s="107"/>
      <c r="FB35" s="107"/>
      <c r="FC35" s="107"/>
      <c r="FD35" s="107"/>
      <c r="FE35" s="107"/>
      <c r="FF35" s="108"/>
      <c r="FG35" s="87"/>
      <c r="FH35" s="88"/>
      <c r="FI35" s="88"/>
      <c r="FJ35" s="88"/>
      <c r="FK35" s="88"/>
      <c r="FL35" s="77"/>
      <c r="FM35" s="77"/>
      <c r="FN35" s="77"/>
      <c r="FO35" s="77"/>
      <c r="FP35" s="78"/>
      <c r="FR35" s="114"/>
      <c r="GK35" s="110"/>
      <c r="GL35" s="1"/>
      <c r="GM35" s="109"/>
      <c r="GN35" s="109"/>
      <c r="GO35" s="90"/>
      <c r="GP35" s="90"/>
      <c r="GQ35" s="1"/>
      <c r="GR35" s="108"/>
      <c r="GS35" s="81"/>
      <c r="GT35" s="82"/>
      <c r="GU35" s="82"/>
      <c r="GV35" s="82"/>
      <c r="GW35" s="82"/>
      <c r="GX35" s="83"/>
      <c r="GY35" s="83"/>
      <c r="GZ35" s="83"/>
      <c r="HA35" s="83"/>
      <c r="HB35" s="84"/>
    </row>
    <row r="36" spans="22:210" ht="4.9000000000000004" customHeight="1" x14ac:dyDescent="0.25">
      <c r="V36" s="105"/>
      <c r="W36" s="89">
        <v>632</v>
      </c>
      <c r="X36" s="89"/>
      <c r="Y36" s="89"/>
      <c r="Z36" s="89"/>
      <c r="AA36" s="89"/>
      <c r="AB36" s="89"/>
      <c r="AC36" s="89" t="s">
        <v>1</v>
      </c>
      <c r="AD36" s="89"/>
      <c r="AE36" s="89"/>
      <c r="AF36" s="89"/>
      <c r="AG36" s="89"/>
      <c r="AH36" s="89"/>
      <c r="AI36" s="89">
        <v>562</v>
      </c>
      <c r="AJ36" s="89"/>
      <c r="AK36" s="89"/>
      <c r="AL36" s="89"/>
      <c r="AM36" s="89"/>
      <c r="AN36" s="89"/>
      <c r="AO36" s="105"/>
      <c r="BH36" s="110"/>
      <c r="CA36" s="105"/>
      <c r="CT36" s="105"/>
      <c r="DM36" s="110"/>
      <c r="DN36" s="1"/>
      <c r="DO36" s="109"/>
      <c r="DP36" s="109"/>
      <c r="DQ36" s="90"/>
      <c r="DR36" s="90"/>
      <c r="DS36" s="1"/>
      <c r="DT36" s="108"/>
      <c r="DU36" s="81"/>
      <c r="DV36" s="82"/>
      <c r="DW36" s="82"/>
      <c r="DX36" s="82"/>
      <c r="DY36" s="82"/>
      <c r="DZ36" s="83"/>
      <c r="EA36" s="83"/>
      <c r="EB36" s="83"/>
      <c r="EC36" s="83"/>
      <c r="ED36" s="84"/>
      <c r="EF36" s="114"/>
      <c r="EY36" s="110"/>
      <c r="EZ36" s="5"/>
      <c r="FA36" s="90"/>
      <c r="FB36" s="90"/>
      <c r="FC36" s="109"/>
      <c r="FD36" s="109"/>
      <c r="FE36" s="5"/>
      <c r="FF36" s="108"/>
      <c r="FG36" s="79">
        <f>VLOOKUP(FG34,AL,3,FALSE)</f>
        <v>1224</v>
      </c>
      <c r="FH36" s="80"/>
      <c r="FI36" s="80"/>
      <c r="FJ36" s="80"/>
      <c r="FK36" s="80"/>
      <c r="FL36" s="77">
        <f>VLOOKUP(FG34,AL,6,FALSE)</f>
        <v>0.85000000000000031</v>
      </c>
      <c r="FM36" s="77"/>
      <c r="FN36" s="77"/>
      <c r="FO36" s="77"/>
      <c r="FP36" s="78"/>
      <c r="FR36" s="114"/>
      <c r="GJ36" s="113" t="s">
        <v>6</v>
      </c>
      <c r="GK36" s="113"/>
      <c r="GL36" s="113"/>
      <c r="GM36" s="89">
        <v>103</v>
      </c>
      <c r="GN36" s="89"/>
      <c r="GO36" s="89"/>
      <c r="GP36" s="89"/>
      <c r="GQ36" s="89"/>
      <c r="GR36" s="89"/>
      <c r="GS36" s="89"/>
      <c r="GT36" s="89"/>
    </row>
    <row r="37" spans="22:210" ht="4.9000000000000004" customHeight="1" x14ac:dyDescent="0.25">
      <c r="V37" s="105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105"/>
      <c r="BH37" s="110"/>
      <c r="BI37" s="107">
        <f>VLOOKUP(BP37,AL,2,FALSE)</f>
        <v>192</v>
      </c>
      <c r="BJ37" s="107"/>
      <c r="BK37" s="107"/>
      <c r="BL37" s="107"/>
      <c r="BM37" s="107"/>
      <c r="BN37" s="107"/>
      <c r="BO37" s="108"/>
      <c r="BP37" s="85" t="s">
        <v>57</v>
      </c>
      <c r="BQ37" s="86"/>
      <c r="BR37" s="86"/>
      <c r="BS37" s="86"/>
      <c r="BT37" s="86"/>
      <c r="BU37" s="75">
        <f>VLOOKUP(BP37,AL,5,FALSE)</f>
        <v>1.1500000000000001</v>
      </c>
      <c r="BV37" s="75"/>
      <c r="BW37" s="75"/>
      <c r="BX37" s="75"/>
      <c r="BY37" s="76"/>
      <c r="CA37" s="105"/>
      <c r="CT37" s="105"/>
      <c r="DM37" s="110"/>
      <c r="DN37" s="107">
        <f>VLOOKUP(DU37,AL,2,FALSE)</f>
        <v>162</v>
      </c>
      <c r="DO37" s="107"/>
      <c r="DP37" s="107"/>
      <c r="DQ37" s="107"/>
      <c r="DR37" s="107"/>
      <c r="DS37" s="107"/>
      <c r="DT37" s="108"/>
      <c r="DU37" s="85" t="s">
        <v>61</v>
      </c>
      <c r="DV37" s="86"/>
      <c r="DW37" s="86"/>
      <c r="DX37" s="86"/>
      <c r="DY37" s="86"/>
      <c r="DZ37" s="75">
        <f>VLOOKUP(DU37,AL,5,FALSE)</f>
        <v>1.1900000000000002</v>
      </c>
      <c r="EA37" s="75"/>
      <c r="EB37" s="75"/>
      <c r="EC37" s="75"/>
      <c r="ED37" s="76"/>
      <c r="EF37" s="114"/>
      <c r="EY37" s="110"/>
      <c r="EZ37" s="1"/>
      <c r="FA37" s="109"/>
      <c r="FB37" s="109"/>
      <c r="FC37" s="90"/>
      <c r="FD37" s="90"/>
      <c r="FE37" s="1"/>
      <c r="FF37" s="108"/>
      <c r="FG37" s="81"/>
      <c r="FH37" s="82"/>
      <c r="FI37" s="82"/>
      <c r="FJ37" s="82"/>
      <c r="FK37" s="82"/>
      <c r="FL37" s="83"/>
      <c r="FM37" s="83"/>
      <c r="FN37" s="83"/>
      <c r="FO37" s="83"/>
      <c r="FP37" s="84"/>
      <c r="FR37" s="114"/>
      <c r="GJ37" s="113"/>
      <c r="GK37" s="113"/>
      <c r="GL37" s="113"/>
      <c r="GM37" s="89"/>
      <c r="GN37" s="89"/>
      <c r="GO37" s="89"/>
      <c r="GP37" s="89"/>
      <c r="GQ37" s="89"/>
      <c r="GR37" s="89"/>
      <c r="GS37" s="89"/>
      <c r="GT37" s="89"/>
    </row>
    <row r="38" spans="22:210" ht="4.9000000000000004" customHeight="1" thickBot="1" x14ac:dyDescent="0.3">
      <c r="V38" s="105"/>
      <c r="AO38" s="105"/>
      <c r="BH38" s="110"/>
      <c r="BI38" s="107"/>
      <c r="BJ38" s="107"/>
      <c r="BK38" s="107"/>
      <c r="BL38" s="107"/>
      <c r="BM38" s="107"/>
      <c r="BN38" s="107"/>
      <c r="BO38" s="108"/>
      <c r="BP38" s="87"/>
      <c r="BQ38" s="88"/>
      <c r="BR38" s="88"/>
      <c r="BS38" s="88"/>
      <c r="BT38" s="88"/>
      <c r="BU38" s="77"/>
      <c r="BV38" s="77"/>
      <c r="BW38" s="77"/>
      <c r="BX38" s="77"/>
      <c r="BY38" s="78"/>
      <c r="CA38" s="105"/>
      <c r="CT38" s="105"/>
      <c r="DM38" s="110"/>
      <c r="DN38" s="107"/>
      <c r="DO38" s="107"/>
      <c r="DP38" s="107"/>
      <c r="DQ38" s="107"/>
      <c r="DR38" s="107"/>
      <c r="DS38" s="107"/>
      <c r="DT38" s="108"/>
      <c r="DU38" s="87"/>
      <c r="DV38" s="88"/>
      <c r="DW38" s="88"/>
      <c r="DX38" s="88"/>
      <c r="DY38" s="88"/>
      <c r="DZ38" s="77"/>
      <c r="EA38" s="77"/>
      <c r="EB38" s="77"/>
      <c r="EC38" s="77"/>
      <c r="ED38" s="78"/>
      <c r="EF38" s="114"/>
      <c r="EY38" s="110"/>
      <c r="EZ38" s="107">
        <f>VLOOKUP(FG38,AL,2,FALSE)</f>
        <v>152</v>
      </c>
      <c r="FA38" s="107"/>
      <c r="FB38" s="107"/>
      <c r="FC38" s="107"/>
      <c r="FD38" s="107"/>
      <c r="FE38" s="107"/>
      <c r="FF38" s="108"/>
      <c r="FG38" s="85" t="s">
        <v>71</v>
      </c>
      <c r="FH38" s="86"/>
      <c r="FI38" s="86"/>
      <c r="FJ38" s="86"/>
      <c r="FK38" s="86"/>
      <c r="FL38" s="75">
        <f>VLOOKUP(FG38,AL,5,FALSE)</f>
        <v>1.3600000000000003</v>
      </c>
      <c r="FM38" s="75"/>
      <c r="FN38" s="75"/>
      <c r="FO38" s="75"/>
      <c r="FP38" s="76"/>
      <c r="FR38" s="114"/>
      <c r="GJ38" s="113"/>
      <c r="GK38" s="113"/>
      <c r="GL38" s="113"/>
      <c r="GM38" s="89"/>
      <c r="GN38" s="89"/>
      <c r="GO38" s="89"/>
      <c r="GP38" s="89"/>
      <c r="GQ38" s="89"/>
      <c r="GR38" s="89"/>
      <c r="GS38" s="89"/>
      <c r="GT38" s="89"/>
    </row>
    <row r="39" spans="22:210" ht="4.9000000000000004" customHeight="1" x14ac:dyDescent="0.25">
      <c r="V39" s="105"/>
      <c r="W39" s="27"/>
      <c r="X39" s="27"/>
      <c r="Y39" s="6"/>
      <c r="Z39" s="7"/>
      <c r="AA39" s="31"/>
      <c r="AB39" s="27"/>
      <c r="AC39" s="27"/>
      <c r="AD39" s="27"/>
      <c r="AE39" s="27"/>
      <c r="AF39" s="27"/>
      <c r="AG39" s="27"/>
      <c r="AH39" s="27"/>
      <c r="AI39" s="27"/>
      <c r="AJ39" s="27"/>
      <c r="AK39" s="6"/>
      <c r="AL39" s="7"/>
      <c r="AM39" s="27"/>
      <c r="AN39" s="27"/>
      <c r="AO39" s="105"/>
      <c r="BH39" s="110"/>
      <c r="BI39" s="5"/>
      <c r="BJ39" s="90"/>
      <c r="BK39" s="90"/>
      <c r="BL39" s="109"/>
      <c r="BM39" s="109"/>
      <c r="BN39" s="5"/>
      <c r="BO39" s="108"/>
      <c r="BP39" s="79">
        <f>VLOOKUP(BP37,AL,3,FALSE)</f>
        <v>1</v>
      </c>
      <c r="BQ39" s="80"/>
      <c r="BR39" s="80"/>
      <c r="BS39" s="80"/>
      <c r="BT39" s="80"/>
      <c r="BU39" s="77">
        <f>VLOOKUP(BP37,AL,6,FALSE)</f>
        <v>0.65000000000000013</v>
      </c>
      <c r="BV39" s="77"/>
      <c r="BW39" s="77"/>
      <c r="BX39" s="77"/>
      <c r="BY39" s="78"/>
      <c r="CA39" s="105"/>
      <c r="CT39" s="105"/>
      <c r="DM39" s="110"/>
      <c r="DN39" s="5"/>
      <c r="DO39" s="90"/>
      <c r="DP39" s="90"/>
      <c r="DQ39" s="109"/>
      <c r="DR39" s="109"/>
      <c r="DS39" s="5"/>
      <c r="DT39" s="108"/>
      <c r="DU39" s="79">
        <f>VLOOKUP(DU37,AL,3,FALSE)</f>
        <v>5466</v>
      </c>
      <c r="DV39" s="80"/>
      <c r="DW39" s="80"/>
      <c r="DX39" s="80"/>
      <c r="DY39" s="80"/>
      <c r="DZ39" s="77">
        <f>VLOOKUP(DU37,AL,6,FALSE)</f>
        <v>0.69000000000000017</v>
      </c>
      <c r="EA39" s="77"/>
      <c r="EB39" s="77"/>
      <c r="EC39" s="77"/>
      <c r="ED39" s="78"/>
      <c r="EF39" s="114"/>
      <c r="EY39" s="110"/>
      <c r="EZ39" s="107"/>
      <c r="FA39" s="107"/>
      <c r="FB39" s="107"/>
      <c r="FC39" s="107"/>
      <c r="FD39" s="107"/>
      <c r="FE39" s="107"/>
      <c r="FF39" s="108"/>
      <c r="FG39" s="87"/>
      <c r="FH39" s="88"/>
      <c r="FI39" s="88"/>
      <c r="FJ39" s="88"/>
      <c r="FK39" s="88"/>
      <c r="FL39" s="77"/>
      <c r="FM39" s="77"/>
      <c r="FN39" s="77"/>
      <c r="FO39" s="77"/>
      <c r="FP39" s="78"/>
      <c r="FR39" s="114"/>
      <c r="FS39" s="89">
        <v>332</v>
      </c>
      <c r="FT39" s="89"/>
      <c r="FU39" s="89"/>
      <c r="FV39" s="89"/>
      <c r="FW39" s="89"/>
      <c r="FX39" s="89"/>
      <c r="FY39" s="89" t="s">
        <v>3</v>
      </c>
      <c r="FZ39" s="89"/>
      <c r="GA39" s="89"/>
      <c r="GB39" s="89"/>
      <c r="GC39" s="89"/>
      <c r="GD39" s="89"/>
      <c r="GE39" s="89">
        <v>192</v>
      </c>
      <c r="GF39" s="89"/>
      <c r="GG39" s="89"/>
      <c r="GH39" s="89"/>
      <c r="GI39" s="89"/>
      <c r="GJ39" s="89"/>
      <c r="GK39" s="110"/>
    </row>
    <row r="40" spans="22:210" ht="4.9000000000000004" customHeight="1" thickBot="1" x14ac:dyDescent="0.3">
      <c r="V40" s="105"/>
      <c r="W40" s="29"/>
      <c r="X40" s="29"/>
      <c r="Y40" s="8"/>
      <c r="Z40" s="9"/>
      <c r="AA40" s="32"/>
      <c r="AB40" s="29"/>
      <c r="AC40" s="29"/>
      <c r="AD40" s="29"/>
      <c r="AE40" s="29"/>
      <c r="AF40" s="29"/>
      <c r="AG40" s="29"/>
      <c r="AH40" s="29"/>
      <c r="AI40" s="29"/>
      <c r="AJ40" s="29"/>
      <c r="AK40" s="8"/>
      <c r="AL40" s="9"/>
      <c r="AM40" s="29"/>
      <c r="AN40" s="29"/>
      <c r="AO40" s="105"/>
      <c r="BH40" s="110"/>
      <c r="BI40" s="1"/>
      <c r="BJ40" s="109"/>
      <c r="BK40" s="109"/>
      <c r="BL40" s="90"/>
      <c r="BM40" s="90"/>
      <c r="BN40" s="1"/>
      <c r="BO40" s="108"/>
      <c r="BP40" s="81"/>
      <c r="BQ40" s="82"/>
      <c r="BR40" s="82"/>
      <c r="BS40" s="82"/>
      <c r="BT40" s="82"/>
      <c r="BU40" s="83"/>
      <c r="BV40" s="83"/>
      <c r="BW40" s="83"/>
      <c r="BX40" s="83"/>
      <c r="BY40" s="84"/>
      <c r="CA40" s="105"/>
      <c r="CT40" s="105"/>
      <c r="DM40" s="110"/>
      <c r="DN40" s="1"/>
      <c r="DO40" s="109"/>
      <c r="DP40" s="109"/>
      <c r="DQ40" s="90"/>
      <c r="DR40" s="90"/>
      <c r="DS40" s="1"/>
      <c r="DT40" s="108"/>
      <c r="DU40" s="81"/>
      <c r="DV40" s="82"/>
      <c r="DW40" s="82"/>
      <c r="DX40" s="82"/>
      <c r="DY40" s="82"/>
      <c r="DZ40" s="83"/>
      <c r="EA40" s="83"/>
      <c r="EB40" s="83"/>
      <c r="EC40" s="83"/>
      <c r="ED40" s="84"/>
      <c r="EF40" s="114"/>
      <c r="EY40" s="110"/>
      <c r="EZ40" s="5"/>
      <c r="FA40" s="90"/>
      <c r="FB40" s="90"/>
      <c r="FC40" s="109"/>
      <c r="FD40" s="109"/>
      <c r="FE40" s="5"/>
      <c r="FF40" s="108"/>
      <c r="FG40" s="79">
        <f>VLOOKUP(FG38,AL,3,FALSE)</f>
        <v>1831</v>
      </c>
      <c r="FH40" s="80"/>
      <c r="FI40" s="80"/>
      <c r="FJ40" s="80"/>
      <c r="FK40" s="80"/>
      <c r="FL40" s="77">
        <f>VLOOKUP(FG38,AL,6,FALSE)</f>
        <v>0.86000000000000032</v>
      </c>
      <c r="FM40" s="77"/>
      <c r="FN40" s="77"/>
      <c r="FO40" s="77"/>
      <c r="FP40" s="78"/>
      <c r="FR40" s="114"/>
      <c r="FS40" s="89"/>
      <c r="FT40" s="89"/>
      <c r="FU40" s="89"/>
      <c r="FV40" s="89"/>
      <c r="FW40" s="89"/>
      <c r="FX40" s="89"/>
      <c r="FY40" s="89"/>
      <c r="FZ40" s="89"/>
      <c r="GA40" s="89"/>
      <c r="GB40" s="89"/>
      <c r="GC40" s="89"/>
      <c r="GD40" s="89"/>
      <c r="GE40" s="89"/>
      <c r="GF40" s="89"/>
      <c r="GG40" s="89"/>
      <c r="GH40" s="89"/>
      <c r="GI40" s="89"/>
      <c r="GJ40" s="89"/>
      <c r="GK40" s="110"/>
      <c r="GL40" s="107">
        <f>VLOOKUP(GS40,AL,2,FALSE)</f>
        <v>182</v>
      </c>
      <c r="GM40" s="107"/>
      <c r="GN40" s="107"/>
      <c r="GO40" s="107"/>
      <c r="GP40" s="107"/>
      <c r="GQ40" s="107"/>
      <c r="GR40" s="108"/>
      <c r="GS40" s="85" t="s">
        <v>78</v>
      </c>
      <c r="GT40" s="86"/>
      <c r="GU40" s="86"/>
      <c r="GV40" s="86"/>
      <c r="GW40" s="86"/>
      <c r="GX40" s="75">
        <f>VLOOKUP(GS40,AL,5,FALSE)</f>
        <v>1.4300000000000004</v>
      </c>
      <c r="GY40" s="75"/>
      <c r="GZ40" s="75"/>
      <c r="HA40" s="75"/>
      <c r="HB40" s="76"/>
    </row>
    <row r="41" spans="22:210" ht="4.9000000000000004" customHeight="1" thickBot="1" x14ac:dyDescent="0.3">
      <c r="V41" s="105"/>
      <c r="AO41" s="105"/>
      <c r="BH41" s="110"/>
      <c r="CA41" s="105"/>
      <c r="CT41" s="105"/>
      <c r="DM41" s="110"/>
      <c r="DN41" s="107">
        <f>VLOOKUP(DU41,AL,2,FALSE)</f>
        <v>242</v>
      </c>
      <c r="DO41" s="107"/>
      <c r="DP41" s="107"/>
      <c r="DQ41" s="107"/>
      <c r="DR41" s="107"/>
      <c r="DS41" s="107"/>
      <c r="DT41" s="108"/>
      <c r="DU41" s="85" t="s">
        <v>66</v>
      </c>
      <c r="DV41" s="86"/>
      <c r="DW41" s="86"/>
      <c r="DX41" s="86"/>
      <c r="DY41" s="86"/>
      <c r="DZ41" s="75">
        <f>VLOOKUP(DU41,AL,5,FALSE)</f>
        <v>1.2400000000000002</v>
      </c>
      <c r="EA41" s="75"/>
      <c r="EB41" s="75"/>
      <c r="EC41" s="75"/>
      <c r="ED41" s="76"/>
      <c r="EF41" s="114"/>
      <c r="EY41" s="110"/>
      <c r="EZ41" s="1"/>
      <c r="FA41" s="109"/>
      <c r="FB41" s="109"/>
      <c r="FC41" s="90"/>
      <c r="FD41" s="90"/>
      <c r="FE41" s="1"/>
      <c r="FF41" s="108"/>
      <c r="FG41" s="81"/>
      <c r="FH41" s="82"/>
      <c r="FI41" s="82"/>
      <c r="FJ41" s="82"/>
      <c r="FK41" s="82"/>
      <c r="FL41" s="83"/>
      <c r="FM41" s="83"/>
      <c r="FN41" s="83"/>
      <c r="FO41" s="83"/>
      <c r="FP41" s="84"/>
      <c r="FR41" s="114"/>
      <c r="FZ41" s="46"/>
      <c r="GA41" s="2"/>
      <c r="GB41" s="3"/>
      <c r="GC41" s="37"/>
      <c r="GK41" s="110"/>
      <c r="GL41" s="107"/>
      <c r="GM41" s="107"/>
      <c r="GN41" s="107"/>
      <c r="GO41" s="107"/>
      <c r="GP41" s="107"/>
      <c r="GQ41" s="107"/>
      <c r="GR41" s="108"/>
      <c r="GS41" s="87"/>
      <c r="GT41" s="88"/>
      <c r="GU41" s="88"/>
      <c r="GV41" s="88"/>
      <c r="GW41" s="88"/>
      <c r="GX41" s="77"/>
      <c r="GY41" s="77"/>
      <c r="GZ41" s="77"/>
      <c r="HA41" s="77"/>
      <c r="HB41" s="78"/>
    </row>
    <row r="42" spans="22:210" ht="4.9000000000000004" customHeight="1" x14ac:dyDescent="0.25">
      <c r="V42" s="105"/>
      <c r="CA42" s="105"/>
      <c r="CT42" s="105"/>
      <c r="DM42" s="110"/>
      <c r="DN42" s="107"/>
      <c r="DO42" s="107"/>
      <c r="DP42" s="107"/>
      <c r="DQ42" s="107"/>
      <c r="DR42" s="107"/>
      <c r="DS42" s="107"/>
      <c r="DT42" s="108"/>
      <c r="DU42" s="87"/>
      <c r="DV42" s="88"/>
      <c r="DW42" s="88"/>
      <c r="DX42" s="88"/>
      <c r="DY42" s="88"/>
      <c r="DZ42" s="77"/>
      <c r="EA42" s="77"/>
      <c r="EB42" s="77"/>
      <c r="EC42" s="77"/>
      <c r="ED42" s="78"/>
      <c r="EF42" s="114"/>
      <c r="EY42" s="110"/>
      <c r="FR42" s="114"/>
      <c r="FS42" s="47"/>
      <c r="FT42" s="48"/>
      <c r="FU42" s="6"/>
      <c r="FV42" s="7"/>
      <c r="FW42" s="51"/>
      <c r="FX42" s="47"/>
      <c r="FY42" s="47"/>
      <c r="FZ42" s="45"/>
      <c r="GA42" s="2"/>
      <c r="GB42" s="3"/>
      <c r="GC42" s="38"/>
      <c r="GD42" s="39"/>
      <c r="GE42" s="39"/>
      <c r="GF42" s="40"/>
      <c r="GG42" s="6"/>
      <c r="GH42" s="7"/>
      <c r="GI42" s="43"/>
      <c r="GJ42" s="39"/>
      <c r="GK42" s="110"/>
      <c r="GL42" s="5"/>
      <c r="GM42" s="90"/>
      <c r="GN42" s="90"/>
      <c r="GO42" s="109"/>
      <c r="GP42" s="109"/>
      <c r="GQ42" s="5"/>
      <c r="GR42" s="108"/>
      <c r="GS42" s="79">
        <f>VLOOKUP(GS40,AL,3,FALSE)</f>
        <v>6360</v>
      </c>
      <c r="GT42" s="80"/>
      <c r="GU42" s="80"/>
      <c r="GV42" s="80"/>
      <c r="GW42" s="80"/>
      <c r="GX42" s="77">
        <f>VLOOKUP(GS40,AL,6,FALSE)</f>
        <v>0.93000000000000038</v>
      </c>
      <c r="GY42" s="77"/>
      <c r="GZ42" s="77"/>
      <c r="HA42" s="77"/>
      <c r="HB42" s="78"/>
    </row>
    <row r="43" spans="22:210" ht="4.9000000000000004" customHeight="1" thickBot="1" x14ac:dyDescent="0.3">
      <c r="V43" s="105"/>
      <c r="CA43" s="105"/>
      <c r="CT43" s="105"/>
      <c r="DM43" s="110"/>
      <c r="DN43" s="5"/>
      <c r="DO43" s="90"/>
      <c r="DP43" s="90"/>
      <c r="DQ43" s="109"/>
      <c r="DR43" s="109"/>
      <c r="DS43" s="5"/>
      <c r="DT43" s="108"/>
      <c r="DU43" s="79">
        <f>VLOOKUP(DU41,AL,3,FALSE)</f>
        <v>4682</v>
      </c>
      <c r="DV43" s="80"/>
      <c r="DW43" s="80"/>
      <c r="DX43" s="80"/>
      <c r="DY43" s="80"/>
      <c r="DZ43" s="77">
        <f>VLOOKUP(DU41,AL,6,FALSE)</f>
        <v>0.74000000000000021</v>
      </c>
      <c r="EA43" s="77"/>
      <c r="EB43" s="77"/>
      <c r="EC43" s="77"/>
      <c r="ED43" s="78"/>
      <c r="EF43" s="114"/>
      <c r="EX43" s="113" t="s">
        <v>6</v>
      </c>
      <c r="EY43" s="113"/>
      <c r="EZ43" s="113"/>
      <c r="FA43" s="89">
        <v>105</v>
      </c>
      <c r="FB43" s="89"/>
      <c r="FC43" s="89"/>
      <c r="FD43" s="89"/>
      <c r="FE43" s="89" t="s">
        <v>10</v>
      </c>
      <c r="FF43" s="89"/>
      <c r="FG43" s="89"/>
      <c r="FH43" s="89"/>
      <c r="FR43" s="114"/>
      <c r="FS43" s="49"/>
      <c r="FT43" s="50"/>
      <c r="FU43" s="8"/>
      <c r="FV43" s="9"/>
      <c r="FW43" s="52"/>
      <c r="FX43" s="49"/>
      <c r="FY43" s="49"/>
      <c r="FZ43" s="46"/>
      <c r="GA43" s="2"/>
      <c r="GB43" s="3"/>
      <c r="GC43" s="37"/>
      <c r="GD43" s="41"/>
      <c r="GE43" s="41"/>
      <c r="GF43" s="42"/>
      <c r="GG43" s="8"/>
      <c r="GH43" s="9"/>
      <c r="GI43" s="44"/>
      <c r="GJ43" s="41"/>
      <c r="GK43" s="110"/>
      <c r="GL43" s="1"/>
      <c r="GM43" s="109"/>
      <c r="GN43" s="109"/>
      <c r="GO43" s="90"/>
      <c r="GP43" s="90"/>
      <c r="GQ43" s="1"/>
      <c r="GR43" s="108"/>
      <c r="GS43" s="81"/>
      <c r="GT43" s="82"/>
      <c r="GU43" s="82"/>
      <c r="GV43" s="82"/>
      <c r="GW43" s="82"/>
      <c r="GX43" s="83"/>
      <c r="GY43" s="83"/>
      <c r="GZ43" s="83"/>
      <c r="HA43" s="83"/>
      <c r="HB43" s="84"/>
    </row>
    <row r="44" spans="22:210" ht="4.9000000000000004" customHeight="1" x14ac:dyDescent="0.25">
      <c r="V44" s="105"/>
      <c r="CA44" s="105"/>
      <c r="CT44" s="105"/>
      <c r="DM44" s="110"/>
      <c r="DN44" s="1"/>
      <c r="DO44" s="109"/>
      <c r="DP44" s="109"/>
      <c r="DQ44" s="90"/>
      <c r="DR44" s="90"/>
      <c r="DS44" s="1"/>
      <c r="DT44" s="108"/>
      <c r="DU44" s="81"/>
      <c r="DV44" s="82"/>
      <c r="DW44" s="82"/>
      <c r="DX44" s="82"/>
      <c r="DY44" s="82"/>
      <c r="DZ44" s="83"/>
      <c r="EA44" s="83"/>
      <c r="EB44" s="83"/>
      <c r="EC44" s="83"/>
      <c r="ED44" s="84"/>
      <c r="EF44" s="114"/>
      <c r="EX44" s="113"/>
      <c r="EY44" s="113"/>
      <c r="EZ44" s="113"/>
      <c r="FA44" s="89"/>
      <c r="FB44" s="89"/>
      <c r="FC44" s="89"/>
      <c r="FD44" s="89"/>
      <c r="FE44" s="89"/>
      <c r="FF44" s="89"/>
      <c r="FG44" s="89"/>
      <c r="FH44" s="89"/>
      <c r="FR44" s="114"/>
      <c r="FZ44" s="45"/>
      <c r="GA44" s="2"/>
      <c r="GB44" s="3"/>
      <c r="GC44" s="38"/>
      <c r="GK44" s="110"/>
    </row>
    <row r="45" spans="22:210" ht="4.9000000000000004" customHeight="1" x14ac:dyDescent="0.25">
      <c r="V45" s="105"/>
      <c r="W45" s="89">
        <v>642</v>
      </c>
      <c r="X45" s="89"/>
      <c r="Y45" s="89"/>
      <c r="Z45" s="89"/>
      <c r="AA45" s="89"/>
      <c r="AB45" s="89"/>
      <c r="AC45" s="89" t="s">
        <v>2</v>
      </c>
      <c r="AD45" s="89"/>
      <c r="AE45" s="89"/>
      <c r="AF45" s="89"/>
      <c r="AG45" s="89"/>
      <c r="AH45" s="89"/>
      <c r="AI45" s="89">
        <v>132</v>
      </c>
      <c r="AJ45" s="89"/>
      <c r="AK45" s="89"/>
      <c r="AL45" s="89"/>
      <c r="AM45" s="89"/>
      <c r="AN45" s="89"/>
      <c r="AO45" s="110"/>
      <c r="CA45" s="105"/>
      <c r="CT45" s="105"/>
      <c r="DM45" s="110"/>
      <c r="DN45" s="107">
        <f>VLOOKUP(DU45,AL,2,FALSE)</f>
        <v>252</v>
      </c>
      <c r="DO45" s="107"/>
      <c r="DP45" s="107"/>
      <c r="DQ45" s="107"/>
      <c r="DR45" s="107"/>
      <c r="DS45" s="107"/>
      <c r="DT45" s="108"/>
      <c r="DU45" s="85" t="s">
        <v>17</v>
      </c>
      <c r="DV45" s="86"/>
      <c r="DW45" s="86"/>
      <c r="DX45" s="86"/>
      <c r="DY45" s="86"/>
      <c r="DZ45" s="75">
        <f>VLOOKUP(DU45,AL,5,FALSE)</f>
        <v>1.2500000000000002</v>
      </c>
      <c r="EA45" s="75"/>
      <c r="EB45" s="75"/>
      <c r="EC45" s="75"/>
      <c r="ED45" s="76"/>
      <c r="EF45" s="114"/>
      <c r="EX45" s="113"/>
      <c r="EY45" s="113"/>
      <c r="EZ45" s="113"/>
      <c r="FA45" s="89"/>
      <c r="FB45" s="89"/>
      <c r="FC45" s="89"/>
      <c r="FD45" s="89"/>
      <c r="FE45" s="89"/>
      <c r="FF45" s="89"/>
      <c r="FG45" s="89"/>
      <c r="FH45" s="89"/>
    </row>
    <row r="46" spans="22:210" ht="4.9000000000000004" customHeight="1" x14ac:dyDescent="0.25">
      <c r="V46" s="105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110"/>
      <c r="AP46" s="107">
        <f>VLOOKUP(AW46,AL,2,FALSE)</f>
        <v>122</v>
      </c>
      <c r="AQ46" s="107"/>
      <c r="AR46" s="107"/>
      <c r="AS46" s="107"/>
      <c r="AT46" s="107"/>
      <c r="AU46" s="107"/>
      <c r="AV46" s="108"/>
      <c r="AW46" s="85" t="s">
        <v>44</v>
      </c>
      <c r="AX46" s="86"/>
      <c r="AY46" s="86"/>
      <c r="AZ46" s="86"/>
      <c r="BA46" s="86"/>
      <c r="BB46" s="75">
        <f>VLOOKUP(AW46,AL,5,FALSE)</f>
        <v>1</v>
      </c>
      <c r="BC46" s="75"/>
      <c r="BD46" s="75"/>
      <c r="BE46" s="75"/>
      <c r="BF46" s="76"/>
      <c r="CA46" s="105"/>
      <c r="CT46" s="105"/>
      <c r="DM46" s="110"/>
      <c r="DN46" s="107"/>
      <c r="DO46" s="107"/>
      <c r="DP46" s="107"/>
      <c r="DQ46" s="107"/>
      <c r="DR46" s="107"/>
      <c r="DS46" s="107"/>
      <c r="DT46" s="108"/>
      <c r="DU46" s="87"/>
      <c r="DV46" s="88"/>
      <c r="DW46" s="88"/>
      <c r="DX46" s="88"/>
      <c r="DY46" s="88"/>
      <c r="DZ46" s="77"/>
      <c r="EA46" s="77"/>
      <c r="EB46" s="77"/>
      <c r="EC46" s="77"/>
      <c r="ED46" s="78"/>
      <c r="EF46" s="114"/>
      <c r="EG46" s="89">
        <v>331</v>
      </c>
      <c r="EH46" s="89"/>
      <c r="EI46" s="89"/>
      <c r="EJ46" s="89"/>
      <c r="EK46" s="89"/>
      <c r="EL46" s="89"/>
      <c r="EM46" s="89" t="s">
        <v>3</v>
      </c>
      <c r="EN46" s="89"/>
      <c r="EO46" s="89"/>
      <c r="EP46" s="89"/>
      <c r="EQ46" s="89"/>
      <c r="ER46" s="89"/>
      <c r="ES46" s="89">
        <v>182</v>
      </c>
      <c r="ET46" s="89"/>
      <c r="EU46" s="89"/>
      <c r="EV46" s="89"/>
      <c r="EW46" s="89"/>
      <c r="EX46" s="89"/>
      <c r="EY46" s="110"/>
    </row>
    <row r="47" spans="22:210" ht="4.9000000000000004" customHeight="1" thickBot="1" x14ac:dyDescent="0.3">
      <c r="V47" s="105"/>
      <c r="AD47" s="36"/>
      <c r="AE47" s="2"/>
      <c r="AF47" s="3"/>
      <c r="AG47" s="37"/>
      <c r="AO47" s="110"/>
      <c r="AP47" s="107"/>
      <c r="AQ47" s="107"/>
      <c r="AR47" s="107"/>
      <c r="AS47" s="107"/>
      <c r="AT47" s="107"/>
      <c r="AU47" s="107"/>
      <c r="AV47" s="108"/>
      <c r="AW47" s="87"/>
      <c r="AX47" s="88"/>
      <c r="AY47" s="88"/>
      <c r="AZ47" s="88"/>
      <c r="BA47" s="88"/>
      <c r="BB47" s="77"/>
      <c r="BC47" s="77"/>
      <c r="BD47" s="77"/>
      <c r="BE47" s="77"/>
      <c r="BF47" s="78"/>
      <c r="CA47" s="105"/>
      <c r="CT47" s="105"/>
      <c r="DM47" s="110"/>
      <c r="DN47" s="5"/>
      <c r="DO47" s="90"/>
      <c r="DP47" s="90"/>
      <c r="DQ47" s="109"/>
      <c r="DR47" s="109"/>
      <c r="DS47" s="5"/>
      <c r="DT47" s="108"/>
      <c r="DU47" s="79">
        <f>VLOOKUP(DU45,AL,3,FALSE)</f>
        <v>2</v>
      </c>
      <c r="DV47" s="80"/>
      <c r="DW47" s="80"/>
      <c r="DX47" s="80"/>
      <c r="DY47" s="80"/>
      <c r="DZ47" s="77">
        <f>VLOOKUP(DU45,AL,6,FALSE)</f>
        <v>0.75000000000000022</v>
      </c>
      <c r="EA47" s="77"/>
      <c r="EB47" s="77"/>
      <c r="EC47" s="77"/>
      <c r="ED47" s="78"/>
      <c r="EF47" s="114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110"/>
      <c r="EZ47" s="107">
        <f>VLOOKUP(FG47,AL,2,FALSE)</f>
        <v>172</v>
      </c>
      <c r="FA47" s="107"/>
      <c r="FB47" s="107"/>
      <c r="FC47" s="107"/>
      <c r="FD47" s="107"/>
      <c r="FE47" s="107"/>
      <c r="FF47" s="108"/>
      <c r="FG47" s="85" t="s">
        <v>72</v>
      </c>
      <c r="FH47" s="86"/>
      <c r="FI47" s="86"/>
      <c r="FJ47" s="86"/>
      <c r="FK47" s="86"/>
      <c r="FL47" s="75">
        <f>VLOOKUP(FG47,AL,5,FALSE)</f>
        <v>1.3700000000000003</v>
      </c>
      <c r="FM47" s="75"/>
      <c r="FN47" s="75"/>
      <c r="FO47" s="75"/>
      <c r="FP47" s="76"/>
    </row>
    <row r="48" spans="22:210" ht="4.9000000000000004" customHeight="1" thickBot="1" x14ac:dyDescent="0.3">
      <c r="V48" s="105"/>
      <c r="W48" s="27"/>
      <c r="X48" s="27"/>
      <c r="Y48" s="6"/>
      <c r="Z48" s="7"/>
      <c r="AA48" s="31"/>
      <c r="AB48" s="27"/>
      <c r="AC48" s="27"/>
      <c r="AD48" s="35"/>
      <c r="AE48" s="2"/>
      <c r="AF48" s="3"/>
      <c r="AG48" s="38"/>
      <c r="AH48" s="39"/>
      <c r="AI48" s="39"/>
      <c r="AJ48" s="40"/>
      <c r="AK48" s="6"/>
      <c r="AL48" s="7"/>
      <c r="AM48" s="43"/>
      <c r="AN48" s="39"/>
      <c r="AO48" s="110"/>
      <c r="AP48" s="5"/>
      <c r="AQ48" s="90"/>
      <c r="AR48" s="90"/>
      <c r="AS48" s="109"/>
      <c r="AT48" s="109"/>
      <c r="AU48" s="5"/>
      <c r="AV48" s="108"/>
      <c r="AW48" s="79">
        <f>VLOOKUP(AW46,AL,3,FALSE)</f>
        <v>1532</v>
      </c>
      <c r="AX48" s="80"/>
      <c r="AY48" s="80"/>
      <c r="AZ48" s="80"/>
      <c r="BA48" s="80"/>
      <c r="BB48" s="77">
        <f>VLOOKUP(AW46,AL,6,FALSE)</f>
        <v>0.5</v>
      </c>
      <c r="BC48" s="77"/>
      <c r="BD48" s="77"/>
      <c r="BE48" s="77"/>
      <c r="BF48" s="78"/>
      <c r="CA48" s="105"/>
      <c r="CT48" s="105"/>
      <c r="DM48" s="110"/>
      <c r="DN48" s="1"/>
      <c r="DO48" s="109"/>
      <c r="DP48" s="109"/>
      <c r="DQ48" s="90"/>
      <c r="DR48" s="90"/>
      <c r="DS48" s="1"/>
      <c r="DT48" s="108"/>
      <c r="DU48" s="81"/>
      <c r="DV48" s="82"/>
      <c r="DW48" s="82"/>
      <c r="DX48" s="82"/>
      <c r="DY48" s="82"/>
      <c r="DZ48" s="83"/>
      <c r="EA48" s="83"/>
      <c r="EB48" s="83"/>
      <c r="EC48" s="83"/>
      <c r="ED48" s="84"/>
      <c r="EF48" s="114"/>
      <c r="EN48" s="46"/>
      <c r="EO48" s="2"/>
      <c r="EP48" s="3"/>
      <c r="EQ48" s="37"/>
      <c r="EY48" s="110"/>
      <c r="EZ48" s="107"/>
      <c r="FA48" s="107"/>
      <c r="FB48" s="107"/>
      <c r="FC48" s="107"/>
      <c r="FD48" s="107"/>
      <c r="FE48" s="107"/>
      <c r="FF48" s="108"/>
      <c r="FG48" s="87"/>
      <c r="FH48" s="88"/>
      <c r="FI48" s="88"/>
      <c r="FJ48" s="88"/>
      <c r="FK48" s="88"/>
      <c r="FL48" s="77"/>
      <c r="FM48" s="77"/>
      <c r="FN48" s="77"/>
      <c r="FO48" s="77"/>
      <c r="FP48" s="78"/>
    </row>
    <row r="49" spans="22:172" ht="4.9000000000000004" customHeight="1" thickBot="1" x14ac:dyDescent="0.3">
      <c r="V49" s="105"/>
      <c r="W49" s="29"/>
      <c r="X49" s="29"/>
      <c r="Y49" s="8"/>
      <c r="Z49" s="9"/>
      <c r="AA49" s="32"/>
      <c r="AB49" s="29"/>
      <c r="AC49" s="29"/>
      <c r="AD49" s="36"/>
      <c r="AE49" s="2"/>
      <c r="AF49" s="3"/>
      <c r="AG49" s="37"/>
      <c r="AH49" s="41"/>
      <c r="AI49" s="41"/>
      <c r="AJ49" s="42"/>
      <c r="AK49" s="8"/>
      <c r="AL49" s="9"/>
      <c r="AM49" s="44"/>
      <c r="AN49" s="41"/>
      <c r="AO49" s="110"/>
      <c r="AP49" s="1"/>
      <c r="AQ49" s="109"/>
      <c r="AR49" s="109"/>
      <c r="AS49" s="90"/>
      <c r="AT49" s="90"/>
      <c r="AU49" s="1"/>
      <c r="AV49" s="108"/>
      <c r="AW49" s="81"/>
      <c r="AX49" s="82"/>
      <c r="AY49" s="82"/>
      <c r="AZ49" s="82"/>
      <c r="BA49" s="82"/>
      <c r="BB49" s="83"/>
      <c r="BC49" s="83"/>
      <c r="BD49" s="83"/>
      <c r="BE49" s="83"/>
      <c r="BF49" s="84"/>
      <c r="CA49" s="105"/>
      <c r="CT49" s="105"/>
      <c r="DM49" s="110"/>
      <c r="EF49" s="114"/>
      <c r="EG49" s="47"/>
      <c r="EH49" s="47"/>
      <c r="EI49" s="109"/>
      <c r="EJ49" s="109"/>
      <c r="EK49" s="47"/>
      <c r="EL49" s="47"/>
      <c r="EM49" s="47"/>
      <c r="EN49" s="45"/>
      <c r="EO49" s="2"/>
      <c r="EP49" s="3"/>
      <c r="EQ49" s="38"/>
      <c r="ER49" s="39"/>
      <c r="ES49" s="39"/>
      <c r="ET49" s="40"/>
      <c r="EU49" s="6"/>
      <c r="EV49" s="7"/>
      <c r="EW49" s="43"/>
      <c r="EX49" s="39"/>
      <c r="EY49" s="110"/>
      <c r="EZ49" s="5"/>
      <c r="FA49" s="90"/>
      <c r="FB49" s="90"/>
      <c r="FC49" s="109"/>
      <c r="FD49" s="109"/>
      <c r="FE49" s="5"/>
      <c r="FF49" s="108"/>
      <c r="FG49" s="79">
        <f>VLOOKUP(FG47,AL,3,FALSE)</f>
        <v>463</v>
      </c>
      <c r="FH49" s="80"/>
      <c r="FI49" s="80"/>
      <c r="FJ49" s="80"/>
      <c r="FK49" s="80"/>
      <c r="FL49" s="77">
        <f>VLOOKUP(FG47,AL,6,FALSE)</f>
        <v>0.87000000000000033</v>
      </c>
      <c r="FM49" s="77"/>
      <c r="FN49" s="77"/>
      <c r="FO49" s="77"/>
      <c r="FP49" s="78"/>
    </row>
    <row r="50" spans="22:172" ht="4.9000000000000004" customHeight="1" thickBot="1" x14ac:dyDescent="0.3">
      <c r="V50" s="105"/>
      <c r="AD50" s="35"/>
      <c r="AE50" s="2"/>
      <c r="AF50" s="3"/>
      <c r="AG50" s="38"/>
      <c r="AO50" s="110"/>
      <c r="AP50" s="107">
        <f>VLOOKUP(AW50,AL,2,FALSE)</f>
        <v>142</v>
      </c>
      <c r="AQ50" s="107"/>
      <c r="AR50" s="107"/>
      <c r="AS50" s="107"/>
      <c r="AT50" s="107"/>
      <c r="AU50" s="107"/>
      <c r="AV50" s="108"/>
      <c r="AW50" s="85" t="s">
        <v>45</v>
      </c>
      <c r="AX50" s="86"/>
      <c r="AY50" s="86"/>
      <c r="AZ50" s="86"/>
      <c r="BA50" s="86"/>
      <c r="BB50" s="75">
        <f>VLOOKUP(AW50,AL,5,FALSE)</f>
        <v>1.01</v>
      </c>
      <c r="BC50" s="75"/>
      <c r="BD50" s="75"/>
      <c r="BE50" s="75"/>
      <c r="BF50" s="76"/>
      <c r="CA50" s="105"/>
      <c r="CT50" s="105"/>
      <c r="DL50" s="113" t="s">
        <v>6</v>
      </c>
      <c r="DM50" s="113"/>
      <c r="DN50" s="113"/>
      <c r="DO50" s="89">
        <v>107</v>
      </c>
      <c r="DP50" s="89"/>
      <c r="DQ50" s="89"/>
      <c r="DR50" s="89"/>
      <c r="DS50" s="89" t="s">
        <v>10</v>
      </c>
      <c r="DT50" s="89"/>
      <c r="DU50" s="89"/>
      <c r="DV50" s="89"/>
      <c r="EF50" s="114"/>
      <c r="EG50" s="49"/>
      <c r="EH50" s="49"/>
      <c r="EK50" s="49"/>
      <c r="EL50" s="56"/>
      <c r="EM50" s="49"/>
      <c r="EN50" s="46"/>
      <c r="EO50" s="2"/>
      <c r="EP50" s="3"/>
      <c r="EQ50" s="37"/>
      <c r="ER50" s="41"/>
      <c r="ES50" s="53"/>
      <c r="ET50" s="42"/>
      <c r="EU50" s="8"/>
      <c r="EV50" s="9"/>
      <c r="EW50" s="44"/>
      <c r="EX50" s="41"/>
      <c r="EY50" s="110"/>
      <c r="EZ50" s="1"/>
      <c r="FA50" s="109"/>
      <c r="FB50" s="109"/>
      <c r="FC50" s="90"/>
      <c r="FD50" s="90"/>
      <c r="FE50" s="1"/>
      <c r="FF50" s="108"/>
      <c r="FG50" s="81"/>
      <c r="FH50" s="82"/>
      <c r="FI50" s="82"/>
      <c r="FJ50" s="82"/>
      <c r="FK50" s="82"/>
      <c r="FL50" s="83"/>
      <c r="FM50" s="83"/>
      <c r="FN50" s="83"/>
      <c r="FO50" s="83"/>
      <c r="FP50" s="84"/>
    </row>
    <row r="51" spans="22:172" ht="4.9000000000000004" customHeight="1" x14ac:dyDescent="0.25">
      <c r="V51" s="105"/>
      <c r="AO51" s="110"/>
      <c r="AP51" s="107"/>
      <c r="AQ51" s="107"/>
      <c r="AR51" s="107"/>
      <c r="AS51" s="107"/>
      <c r="AT51" s="107"/>
      <c r="AU51" s="107"/>
      <c r="AV51" s="108"/>
      <c r="AW51" s="87"/>
      <c r="AX51" s="88"/>
      <c r="AY51" s="88"/>
      <c r="AZ51" s="88"/>
      <c r="BA51" s="88"/>
      <c r="BB51" s="77"/>
      <c r="BC51" s="77"/>
      <c r="BD51" s="77"/>
      <c r="BE51" s="77"/>
      <c r="BF51" s="78"/>
      <c r="CA51" s="105"/>
      <c r="CT51" s="105"/>
      <c r="DL51" s="113"/>
      <c r="DM51" s="113"/>
      <c r="DN51" s="113"/>
      <c r="DO51" s="89"/>
      <c r="DP51" s="89"/>
      <c r="DQ51" s="89"/>
      <c r="DR51" s="89"/>
      <c r="DS51" s="89"/>
      <c r="DT51" s="89"/>
      <c r="DU51" s="89"/>
      <c r="DV51" s="89"/>
      <c r="EF51" s="114"/>
      <c r="EL51" s="55"/>
      <c r="EN51" s="45"/>
      <c r="EO51" s="2"/>
      <c r="EP51" s="3"/>
      <c r="EQ51" s="38"/>
      <c r="ES51" s="54"/>
      <c r="EY51" s="110"/>
    </row>
    <row r="52" spans="22:172" ht="4.9000000000000004" customHeight="1" x14ac:dyDescent="0.25">
      <c r="V52" s="105"/>
      <c r="AO52" s="110"/>
      <c r="AP52" s="5"/>
      <c r="AQ52" s="90"/>
      <c r="AR52" s="90"/>
      <c r="AS52" s="109"/>
      <c r="AT52" s="109"/>
      <c r="AU52" s="5"/>
      <c r="AV52" s="108"/>
      <c r="AW52" s="79">
        <f>VLOOKUP(AW50,AL,3,FALSE)</f>
        <v>1</v>
      </c>
      <c r="AX52" s="80"/>
      <c r="AY52" s="80"/>
      <c r="AZ52" s="80"/>
      <c r="BA52" s="80"/>
      <c r="BB52" s="77">
        <f>VLOOKUP(AW50,AL,6,FALSE)</f>
        <v>0.51</v>
      </c>
      <c r="BC52" s="77"/>
      <c r="BD52" s="77"/>
      <c r="BE52" s="77"/>
      <c r="BF52" s="78"/>
      <c r="CA52" s="105"/>
      <c r="CT52" s="105"/>
      <c r="DL52" s="113"/>
      <c r="DM52" s="113"/>
      <c r="DN52" s="113"/>
      <c r="DO52" s="89"/>
      <c r="DP52" s="89"/>
      <c r="DQ52" s="89"/>
      <c r="DR52" s="89"/>
      <c r="DS52" s="89"/>
      <c r="DT52" s="89"/>
      <c r="DU52" s="89"/>
      <c r="DV52" s="89"/>
      <c r="EF52" s="114"/>
      <c r="EL52" s="55"/>
      <c r="EM52" s="89" t="s">
        <v>7</v>
      </c>
      <c r="EN52" s="89"/>
      <c r="EO52" s="89"/>
      <c r="EP52" s="89"/>
      <c r="EQ52" s="89"/>
      <c r="ER52" s="89"/>
      <c r="ES52" s="54"/>
    </row>
    <row r="53" spans="22:172" ht="4.9000000000000004" customHeight="1" x14ac:dyDescent="0.25">
      <c r="V53" s="105"/>
      <c r="AO53" s="110"/>
      <c r="AP53" s="1"/>
      <c r="AQ53" s="109"/>
      <c r="AR53" s="109"/>
      <c r="AS53" s="90"/>
      <c r="AT53" s="90"/>
      <c r="AU53" s="1"/>
      <c r="AV53" s="108"/>
      <c r="AW53" s="81"/>
      <c r="AX53" s="82"/>
      <c r="AY53" s="82"/>
      <c r="AZ53" s="82"/>
      <c r="BA53" s="82"/>
      <c r="BB53" s="83"/>
      <c r="BC53" s="83"/>
      <c r="BD53" s="83"/>
      <c r="BE53" s="83"/>
      <c r="BF53" s="84"/>
      <c r="CA53" s="105"/>
      <c r="CT53" s="105"/>
      <c r="CU53" s="89">
        <v>565</v>
      </c>
      <c r="CV53" s="89"/>
      <c r="CW53" s="89"/>
      <c r="CX53" s="89"/>
      <c r="CY53" s="89"/>
      <c r="CZ53" s="89"/>
      <c r="DA53" s="89" t="s">
        <v>8</v>
      </c>
      <c r="DB53" s="89"/>
      <c r="DC53" s="89"/>
      <c r="DD53" s="89"/>
      <c r="DE53" s="89"/>
      <c r="DF53" s="89"/>
      <c r="DG53" s="89">
        <v>192</v>
      </c>
      <c r="DH53" s="89"/>
      <c r="DI53" s="89"/>
      <c r="DJ53" s="89"/>
      <c r="DK53" s="89"/>
      <c r="DL53" s="89"/>
      <c r="DM53" s="110"/>
      <c r="EF53" s="114"/>
      <c r="EL53" s="55"/>
      <c r="EM53" s="89"/>
      <c r="EN53" s="89"/>
      <c r="EO53" s="89"/>
      <c r="EP53" s="89"/>
      <c r="EQ53" s="89"/>
      <c r="ER53" s="89"/>
      <c r="ES53" s="54"/>
    </row>
    <row r="54" spans="22:172" ht="4.9000000000000004" customHeight="1" x14ac:dyDescent="0.25">
      <c r="V54" s="105"/>
      <c r="AO54" s="110"/>
      <c r="AP54" s="107">
        <f>VLOOKUP(AW54,AL,2,FALSE)</f>
        <v>112</v>
      </c>
      <c r="AQ54" s="107"/>
      <c r="AR54" s="107"/>
      <c r="AS54" s="107"/>
      <c r="AT54" s="107"/>
      <c r="AU54" s="107"/>
      <c r="AV54" s="108"/>
      <c r="AW54" s="85" t="s">
        <v>15</v>
      </c>
      <c r="AX54" s="86"/>
      <c r="AY54" s="86"/>
      <c r="AZ54" s="86"/>
      <c r="BA54" s="86"/>
      <c r="BB54" s="75">
        <f>VLOOKUP(AW54,AL,5,FALSE)</f>
        <v>1.0900000000000001</v>
      </c>
      <c r="BC54" s="75"/>
      <c r="BD54" s="75"/>
      <c r="BE54" s="75"/>
      <c r="BF54" s="76"/>
      <c r="CA54" s="105"/>
      <c r="CT54" s="105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110"/>
      <c r="DN54" s="107">
        <f>VLOOKUP(DU54,AL,2,FALSE)</f>
        <v>172</v>
      </c>
      <c r="DO54" s="107"/>
      <c r="DP54" s="107"/>
      <c r="DQ54" s="107"/>
      <c r="DR54" s="107"/>
      <c r="DS54" s="107"/>
      <c r="DT54" s="108"/>
      <c r="DU54" s="85" t="s">
        <v>62</v>
      </c>
      <c r="DV54" s="86"/>
      <c r="DW54" s="86"/>
      <c r="DX54" s="86"/>
      <c r="DY54" s="86"/>
      <c r="DZ54" s="75">
        <f>VLOOKUP(DU54,AL,5,FALSE)</f>
        <v>1.2000000000000002</v>
      </c>
      <c r="EA54" s="75"/>
      <c r="EB54" s="75"/>
      <c r="EC54" s="75"/>
      <c r="ED54" s="76"/>
      <c r="EF54" s="114"/>
      <c r="EL54" s="55"/>
      <c r="EN54" s="46"/>
      <c r="EO54" s="2"/>
      <c r="EP54" s="3"/>
      <c r="EQ54" s="37"/>
      <c r="ES54" s="54"/>
    </row>
    <row r="55" spans="22:172" ht="4.9000000000000004" customHeight="1" thickBot="1" x14ac:dyDescent="0.3">
      <c r="V55" s="105"/>
      <c r="AO55" s="110"/>
      <c r="AP55" s="107"/>
      <c r="AQ55" s="107"/>
      <c r="AR55" s="107"/>
      <c r="AS55" s="107"/>
      <c r="AT55" s="107"/>
      <c r="AU55" s="107"/>
      <c r="AV55" s="108"/>
      <c r="AW55" s="87"/>
      <c r="AX55" s="88"/>
      <c r="AY55" s="88"/>
      <c r="AZ55" s="88"/>
      <c r="BA55" s="88"/>
      <c r="BB55" s="77"/>
      <c r="BC55" s="77"/>
      <c r="BD55" s="77"/>
      <c r="BE55" s="77"/>
      <c r="BF55" s="78"/>
      <c r="CA55" s="105"/>
      <c r="CT55" s="105"/>
      <c r="DB55" s="36"/>
      <c r="DC55" s="2"/>
      <c r="DD55" s="3"/>
      <c r="DE55" s="37"/>
      <c r="DM55" s="110"/>
      <c r="DN55" s="107"/>
      <c r="DO55" s="107"/>
      <c r="DP55" s="107"/>
      <c r="DQ55" s="107"/>
      <c r="DR55" s="107"/>
      <c r="DS55" s="107"/>
      <c r="DT55" s="108"/>
      <c r="DU55" s="87"/>
      <c r="DV55" s="88"/>
      <c r="DW55" s="88"/>
      <c r="DX55" s="88"/>
      <c r="DY55" s="88"/>
      <c r="DZ55" s="77"/>
      <c r="EA55" s="77"/>
      <c r="EB55" s="77"/>
      <c r="EC55" s="77"/>
      <c r="ED55" s="78"/>
      <c r="EF55" s="114"/>
      <c r="EL55" s="55"/>
      <c r="EM55" s="47"/>
      <c r="EN55" s="45"/>
      <c r="EO55" s="2"/>
      <c r="EP55" s="3"/>
      <c r="EQ55" s="38"/>
      <c r="ER55" s="39"/>
      <c r="ES55" s="54"/>
    </row>
    <row r="56" spans="22:172" ht="4.9000000000000004" customHeight="1" x14ac:dyDescent="0.25">
      <c r="V56" s="105"/>
      <c r="AO56" s="110"/>
      <c r="AP56" s="5"/>
      <c r="AQ56" s="90"/>
      <c r="AR56" s="90"/>
      <c r="AS56" s="109"/>
      <c r="AT56" s="109"/>
      <c r="AU56" s="5"/>
      <c r="AV56" s="108"/>
      <c r="AW56" s="79">
        <f>VLOOKUP(AW54,AL,3,FALSE)</f>
        <v>5235</v>
      </c>
      <c r="AX56" s="80"/>
      <c r="AY56" s="80"/>
      <c r="AZ56" s="80"/>
      <c r="BA56" s="80"/>
      <c r="BB56" s="77">
        <f>VLOOKUP(AW54,AL,6,FALSE)</f>
        <v>0.59000000000000008</v>
      </c>
      <c r="BC56" s="77"/>
      <c r="BD56" s="77"/>
      <c r="BE56" s="77"/>
      <c r="BF56" s="78"/>
      <c r="CA56" s="105"/>
      <c r="CT56" s="105"/>
      <c r="CU56" s="27"/>
      <c r="CV56" s="27"/>
      <c r="CW56" s="109"/>
      <c r="CX56" s="109"/>
      <c r="CY56" s="27"/>
      <c r="CZ56" s="27"/>
      <c r="DA56" s="27"/>
      <c r="DB56" s="35"/>
      <c r="DC56" s="2"/>
      <c r="DD56" s="3"/>
      <c r="DE56" s="38"/>
      <c r="DF56" s="39"/>
      <c r="DG56" s="39"/>
      <c r="DH56" s="40"/>
      <c r="DI56" s="6"/>
      <c r="DJ56" s="7"/>
      <c r="DK56" s="43"/>
      <c r="DL56" s="39"/>
      <c r="DM56" s="110"/>
      <c r="DN56" s="5"/>
      <c r="DO56" s="90"/>
      <c r="DP56" s="90"/>
      <c r="DQ56" s="109"/>
      <c r="DR56" s="109"/>
      <c r="DS56" s="5"/>
      <c r="DT56" s="108"/>
      <c r="DU56" s="79">
        <f>VLOOKUP(DU54,AL,3,FALSE)</f>
        <v>2448</v>
      </c>
      <c r="DV56" s="80"/>
      <c r="DW56" s="80"/>
      <c r="DX56" s="80"/>
      <c r="DY56" s="80"/>
      <c r="DZ56" s="77">
        <f>VLOOKUP(DU54,AL,6,FALSE)</f>
        <v>0.70000000000000018</v>
      </c>
      <c r="EA56" s="77"/>
      <c r="EB56" s="77"/>
      <c r="EC56" s="77"/>
      <c r="ED56" s="78"/>
      <c r="EF56" s="114"/>
      <c r="EM56" s="49"/>
      <c r="EN56" s="46"/>
      <c r="EO56" s="2"/>
      <c r="EP56" s="3"/>
      <c r="EQ56" s="37"/>
      <c r="ER56" s="41"/>
    </row>
    <row r="57" spans="22:172" ht="4.9000000000000004" customHeight="1" thickBot="1" x14ac:dyDescent="0.3">
      <c r="V57" s="105"/>
      <c r="AO57" s="110"/>
      <c r="AP57" s="1"/>
      <c r="AQ57" s="109"/>
      <c r="AR57" s="109"/>
      <c r="AS57" s="90"/>
      <c r="AT57" s="90"/>
      <c r="AU57" s="1"/>
      <c r="AV57" s="108"/>
      <c r="AW57" s="81"/>
      <c r="AX57" s="82"/>
      <c r="AY57" s="82"/>
      <c r="AZ57" s="82"/>
      <c r="BA57" s="82"/>
      <c r="BB57" s="83"/>
      <c r="BC57" s="83"/>
      <c r="BD57" s="83"/>
      <c r="BE57" s="83"/>
      <c r="BF57" s="84"/>
      <c r="CA57" s="105"/>
      <c r="CT57" s="105"/>
      <c r="CU57" s="29"/>
      <c r="CV57" s="29"/>
      <c r="CY57" s="29"/>
      <c r="CZ57" s="29"/>
      <c r="DA57" s="29"/>
      <c r="DB57" s="36"/>
      <c r="DC57" s="2"/>
      <c r="DD57" s="3"/>
      <c r="DE57" s="37"/>
      <c r="DF57" s="41"/>
      <c r="DG57" s="41"/>
      <c r="DH57" s="42"/>
      <c r="DI57" s="8"/>
      <c r="DJ57" s="9"/>
      <c r="DK57" s="44"/>
      <c r="DL57" s="41"/>
      <c r="DM57" s="110"/>
      <c r="DN57" s="1"/>
      <c r="DO57" s="109"/>
      <c r="DP57" s="109"/>
      <c r="DQ57" s="90"/>
      <c r="DR57" s="90"/>
      <c r="DS57" s="1"/>
      <c r="DT57" s="108"/>
      <c r="DU57" s="81"/>
      <c r="DV57" s="82"/>
      <c r="DW57" s="82"/>
      <c r="DX57" s="82"/>
      <c r="DY57" s="82"/>
      <c r="DZ57" s="83"/>
      <c r="EA57" s="83"/>
      <c r="EB57" s="83"/>
      <c r="EC57" s="83"/>
      <c r="ED57" s="84"/>
      <c r="EF57" s="114"/>
      <c r="EN57" s="45"/>
      <c r="EO57" s="2"/>
      <c r="EP57" s="3"/>
      <c r="EQ57" s="38"/>
    </row>
    <row r="58" spans="22:172" ht="4.9000000000000004" customHeight="1" thickBot="1" x14ac:dyDescent="0.3">
      <c r="V58" s="105"/>
      <c r="AO58" s="111"/>
      <c r="CA58" s="105"/>
      <c r="CT58" s="105"/>
      <c r="DB58" s="35"/>
      <c r="DC58" s="2"/>
      <c r="DD58" s="3"/>
      <c r="DE58" s="38"/>
      <c r="DM58" s="110"/>
      <c r="DN58" s="107">
        <f>VLOOKUP(DU58,AL,2,FALSE)</f>
        <v>182</v>
      </c>
      <c r="DO58" s="107"/>
      <c r="DP58" s="107"/>
      <c r="DQ58" s="107"/>
      <c r="DR58" s="107"/>
      <c r="DS58" s="107"/>
      <c r="DT58" s="108"/>
      <c r="DU58" s="85" t="s">
        <v>63</v>
      </c>
      <c r="DV58" s="86"/>
      <c r="DW58" s="86"/>
      <c r="DX58" s="86"/>
      <c r="DY58" s="86"/>
      <c r="DZ58" s="75">
        <f>VLOOKUP(DU58,AL,5,FALSE)</f>
        <v>1.2100000000000002</v>
      </c>
      <c r="EA58" s="75"/>
      <c r="EB58" s="75"/>
      <c r="EC58" s="75"/>
      <c r="ED58" s="76"/>
      <c r="EE58" s="10"/>
      <c r="EF58" s="112"/>
      <c r="EG58" s="10"/>
    </row>
    <row r="59" spans="22:172" ht="4.9000000000000004" customHeight="1" x14ac:dyDescent="0.25">
      <c r="V59" s="105"/>
      <c r="AN59" s="115" t="s">
        <v>14</v>
      </c>
      <c r="AO59" s="116"/>
      <c r="AP59" s="117"/>
      <c r="AQ59" s="89">
        <v>104</v>
      </c>
      <c r="AR59" s="89"/>
      <c r="AS59" s="89"/>
      <c r="AT59" s="89"/>
      <c r="AU59" s="89"/>
      <c r="AV59" s="89"/>
      <c r="AW59" s="89"/>
      <c r="AX59" s="89"/>
      <c r="CA59" s="105"/>
      <c r="DM59" s="110"/>
      <c r="DN59" s="107"/>
      <c r="DO59" s="107"/>
      <c r="DP59" s="107"/>
      <c r="DQ59" s="107"/>
      <c r="DR59" s="107"/>
      <c r="DS59" s="107"/>
      <c r="DT59" s="108"/>
      <c r="DU59" s="87"/>
      <c r="DV59" s="88"/>
      <c r="DW59" s="88"/>
      <c r="DX59" s="88"/>
      <c r="DY59" s="88"/>
      <c r="DZ59" s="77"/>
      <c r="EA59" s="77"/>
      <c r="EB59" s="77"/>
      <c r="EC59" s="77"/>
      <c r="ED59" s="78"/>
      <c r="EE59" s="10"/>
      <c r="EF59" s="112"/>
      <c r="EG59" s="10"/>
    </row>
    <row r="60" spans="22:172" ht="4.9000000000000004" customHeight="1" x14ac:dyDescent="0.25">
      <c r="V60" s="105"/>
      <c r="AN60" s="118"/>
      <c r="AO60" s="119"/>
      <c r="AP60" s="120"/>
      <c r="AQ60" s="89"/>
      <c r="AR60" s="89"/>
      <c r="AS60" s="89"/>
      <c r="AT60" s="89"/>
      <c r="AU60" s="89"/>
      <c r="AV60" s="89"/>
      <c r="AW60" s="89"/>
      <c r="AX60" s="89"/>
      <c r="CA60" s="105"/>
      <c r="DM60" s="110"/>
      <c r="DN60" s="5"/>
      <c r="DO60" s="90"/>
      <c r="DP60" s="90"/>
      <c r="DQ60" s="109"/>
      <c r="DR60" s="109"/>
      <c r="DS60" s="5"/>
      <c r="DT60" s="108"/>
      <c r="DU60" s="79">
        <f>VLOOKUP(DU58,AL,3,FALSE)</f>
        <v>2945</v>
      </c>
      <c r="DV60" s="80"/>
      <c r="DW60" s="80"/>
      <c r="DX60" s="80"/>
      <c r="DY60" s="80"/>
      <c r="DZ60" s="77">
        <f>VLOOKUP(DU58,AL,6,FALSE)</f>
        <v>0.71000000000000019</v>
      </c>
      <c r="EA60" s="77"/>
      <c r="EB60" s="77"/>
      <c r="EC60" s="77"/>
      <c r="ED60" s="78"/>
      <c r="EE60" s="10"/>
      <c r="EF60" s="112"/>
      <c r="EG60" s="10"/>
    </row>
    <row r="61" spans="22:172" ht="4.9000000000000004" customHeight="1" thickBot="1" x14ac:dyDescent="0.3">
      <c r="V61" s="105"/>
      <c r="AN61" s="121"/>
      <c r="AO61" s="122"/>
      <c r="AP61" s="123"/>
      <c r="AQ61" s="89"/>
      <c r="AR61" s="89"/>
      <c r="AS61" s="89"/>
      <c r="AT61" s="89"/>
      <c r="AU61" s="89"/>
      <c r="AV61" s="89"/>
      <c r="AW61" s="89"/>
      <c r="AX61" s="89"/>
      <c r="CA61" s="105"/>
      <c r="DM61" s="110"/>
      <c r="DN61" s="1"/>
      <c r="DO61" s="109"/>
      <c r="DP61" s="109"/>
      <c r="DQ61" s="90"/>
      <c r="DR61" s="90"/>
      <c r="DS61" s="1"/>
      <c r="DT61" s="108"/>
      <c r="DU61" s="81"/>
      <c r="DV61" s="82"/>
      <c r="DW61" s="82"/>
      <c r="DX61" s="82"/>
      <c r="DY61" s="82"/>
      <c r="DZ61" s="83"/>
      <c r="EA61" s="83"/>
      <c r="EB61" s="83"/>
      <c r="EC61" s="83"/>
      <c r="ED61" s="84"/>
      <c r="EE61" s="10"/>
      <c r="EF61" s="112"/>
      <c r="EG61" s="10"/>
    </row>
    <row r="62" spans="22:172" ht="4.9000000000000004" customHeight="1" x14ac:dyDescent="0.25">
      <c r="V62" s="105"/>
      <c r="W62" s="89">
        <v>612</v>
      </c>
      <c r="X62" s="89"/>
      <c r="Y62" s="89"/>
      <c r="Z62" s="89"/>
      <c r="AA62" s="89"/>
      <c r="AB62" s="89"/>
      <c r="AC62" s="89" t="s">
        <v>3</v>
      </c>
      <c r="AD62" s="89"/>
      <c r="AE62" s="89"/>
      <c r="AF62" s="89"/>
      <c r="AG62" s="89"/>
      <c r="AH62" s="89"/>
      <c r="AI62" s="89">
        <v>172</v>
      </c>
      <c r="AJ62" s="89"/>
      <c r="AK62" s="89"/>
      <c r="AL62" s="89"/>
      <c r="AM62" s="89"/>
      <c r="AN62" s="89"/>
      <c r="AO62" s="110"/>
      <c r="CA62" s="105"/>
      <c r="DM62" s="110"/>
      <c r="DN62" s="107">
        <f>VLOOKUP(DU62,AL,2,FALSE)</f>
        <v>212</v>
      </c>
      <c r="DO62" s="107"/>
      <c r="DP62" s="107"/>
      <c r="DQ62" s="107"/>
      <c r="DR62" s="107"/>
      <c r="DS62" s="107"/>
      <c r="DT62" s="108"/>
      <c r="DU62" s="85" t="s">
        <v>64</v>
      </c>
      <c r="DV62" s="86"/>
      <c r="DW62" s="86"/>
      <c r="DX62" s="86"/>
      <c r="DY62" s="86"/>
      <c r="DZ62" s="75">
        <f>VLOOKUP(DU62,AL,5,FALSE)</f>
        <v>1.2200000000000002</v>
      </c>
      <c r="EA62" s="75"/>
      <c r="EB62" s="75"/>
      <c r="EC62" s="75"/>
      <c r="ED62" s="76"/>
      <c r="EE62" s="10"/>
      <c r="EF62" s="112"/>
      <c r="EG62" s="10"/>
    </row>
    <row r="63" spans="22:172" ht="4.9000000000000004" customHeight="1" x14ac:dyDescent="0.25">
      <c r="V63" s="105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110"/>
      <c r="AP63" s="107">
        <f>VLOOKUP(AW63,AL,2,FALSE)</f>
        <v>182</v>
      </c>
      <c r="AQ63" s="107"/>
      <c r="AR63" s="107"/>
      <c r="AS63" s="107"/>
      <c r="AT63" s="107"/>
      <c r="AU63" s="107"/>
      <c r="AV63" s="108"/>
      <c r="AW63" s="85" t="s">
        <v>46</v>
      </c>
      <c r="AX63" s="86"/>
      <c r="AY63" s="86"/>
      <c r="AZ63" s="86"/>
      <c r="BA63" s="86"/>
      <c r="BB63" s="75">
        <f>VLOOKUP(AW63,AL,5,FALSE)</f>
        <v>1.02</v>
      </c>
      <c r="BC63" s="75"/>
      <c r="BD63" s="75"/>
      <c r="BE63" s="75"/>
      <c r="BF63" s="76"/>
      <c r="CA63" s="105"/>
      <c r="DM63" s="110"/>
      <c r="DN63" s="107"/>
      <c r="DO63" s="107"/>
      <c r="DP63" s="107"/>
      <c r="DQ63" s="107"/>
      <c r="DR63" s="107"/>
      <c r="DS63" s="107"/>
      <c r="DT63" s="108"/>
      <c r="DU63" s="87"/>
      <c r="DV63" s="88"/>
      <c r="DW63" s="88"/>
      <c r="DX63" s="88"/>
      <c r="DY63" s="88"/>
      <c r="DZ63" s="77"/>
      <c r="EA63" s="77"/>
      <c r="EB63" s="77"/>
      <c r="EC63" s="77"/>
      <c r="ED63" s="78"/>
      <c r="EE63" s="10"/>
      <c r="EF63" s="112"/>
      <c r="EG63" s="10"/>
    </row>
    <row r="64" spans="22:172" ht="4.9000000000000004" customHeight="1" thickBot="1" x14ac:dyDescent="0.3">
      <c r="V64" s="105"/>
      <c r="AD64" s="36"/>
      <c r="AE64" s="2"/>
      <c r="AF64" s="3"/>
      <c r="AG64" s="37"/>
      <c r="AO64" s="110"/>
      <c r="AP64" s="107"/>
      <c r="AQ64" s="107"/>
      <c r="AR64" s="107"/>
      <c r="AS64" s="107"/>
      <c r="AT64" s="107"/>
      <c r="AU64" s="107"/>
      <c r="AV64" s="108"/>
      <c r="AW64" s="87"/>
      <c r="AX64" s="88"/>
      <c r="AY64" s="88"/>
      <c r="AZ64" s="88"/>
      <c r="BA64" s="88"/>
      <c r="BB64" s="77"/>
      <c r="BC64" s="77"/>
      <c r="BD64" s="77"/>
      <c r="BE64" s="77"/>
      <c r="BF64" s="78"/>
      <c r="CA64" s="105"/>
      <c r="DM64" s="110"/>
      <c r="DN64" s="5"/>
      <c r="DO64" s="90"/>
      <c r="DP64" s="90"/>
      <c r="DQ64" s="109"/>
      <c r="DR64" s="109"/>
      <c r="DS64" s="5"/>
      <c r="DT64" s="108"/>
      <c r="DU64" s="79">
        <f>VLOOKUP(DU62,AL,3,FALSE)</f>
        <v>4027</v>
      </c>
      <c r="DV64" s="80"/>
      <c r="DW64" s="80"/>
      <c r="DX64" s="80"/>
      <c r="DY64" s="80"/>
      <c r="DZ64" s="77">
        <f>VLOOKUP(DU62,AL,6,FALSE)</f>
        <v>0.7200000000000002</v>
      </c>
      <c r="EA64" s="77"/>
      <c r="EB64" s="77"/>
      <c r="EC64" s="77"/>
      <c r="ED64" s="78"/>
      <c r="EE64" s="10"/>
      <c r="EF64" s="112"/>
      <c r="EG64" s="10"/>
    </row>
    <row r="65" spans="22:137" ht="4.9000000000000004" customHeight="1" x14ac:dyDescent="0.25">
      <c r="V65" s="105"/>
      <c r="W65" s="27"/>
      <c r="X65" s="27"/>
      <c r="Y65" s="6"/>
      <c r="Z65" s="7"/>
      <c r="AA65" s="31"/>
      <c r="AB65" s="27"/>
      <c r="AC65" s="27"/>
      <c r="AD65" s="35"/>
      <c r="AE65" s="2"/>
      <c r="AF65" s="3"/>
      <c r="AG65" s="38"/>
      <c r="AH65" s="39"/>
      <c r="AI65" s="39"/>
      <c r="AJ65" s="40"/>
      <c r="AK65" s="6"/>
      <c r="AL65" s="7"/>
      <c r="AM65" s="43"/>
      <c r="AN65" s="39"/>
      <c r="AO65" s="110"/>
      <c r="AP65" s="5"/>
      <c r="AQ65" s="90"/>
      <c r="AR65" s="90"/>
      <c r="AS65" s="109"/>
      <c r="AT65" s="109"/>
      <c r="AU65" s="5"/>
      <c r="AV65" s="108"/>
      <c r="AW65" s="79">
        <f>VLOOKUP(AW63,AL,3,FALSE)</f>
        <v>4093</v>
      </c>
      <c r="AX65" s="80"/>
      <c r="AY65" s="80"/>
      <c r="AZ65" s="80"/>
      <c r="BA65" s="80"/>
      <c r="BB65" s="77">
        <f>VLOOKUP(AW63,AL,6,FALSE)</f>
        <v>0.52</v>
      </c>
      <c r="BC65" s="77"/>
      <c r="BD65" s="77"/>
      <c r="BE65" s="77"/>
      <c r="BF65" s="78"/>
      <c r="CA65" s="105"/>
      <c r="DM65" s="110"/>
      <c r="DN65" s="1"/>
      <c r="DO65" s="109"/>
      <c r="DP65" s="109"/>
      <c r="DQ65" s="90"/>
      <c r="DR65" s="90"/>
      <c r="DS65" s="1"/>
      <c r="DT65" s="108"/>
      <c r="DU65" s="81"/>
      <c r="DV65" s="82"/>
      <c r="DW65" s="82"/>
      <c r="DX65" s="82"/>
      <c r="DY65" s="82"/>
      <c r="DZ65" s="83"/>
      <c r="EA65" s="83"/>
      <c r="EB65" s="83"/>
      <c r="EC65" s="83"/>
      <c r="ED65" s="84"/>
      <c r="EE65" s="10"/>
      <c r="EF65" s="112"/>
      <c r="EG65" s="10"/>
    </row>
    <row r="66" spans="22:137" ht="4.9000000000000004" customHeight="1" thickBot="1" x14ac:dyDescent="0.3">
      <c r="V66" s="105"/>
      <c r="W66" s="29"/>
      <c r="X66" s="29"/>
      <c r="Y66" s="8"/>
      <c r="Z66" s="9"/>
      <c r="AA66" s="32"/>
      <c r="AB66" s="29"/>
      <c r="AC66" s="29"/>
      <c r="AD66" s="36"/>
      <c r="AE66" s="2"/>
      <c r="AF66" s="3"/>
      <c r="AG66" s="37"/>
      <c r="AH66" s="41"/>
      <c r="AI66" s="41"/>
      <c r="AJ66" s="42"/>
      <c r="AK66" s="8"/>
      <c r="AL66" s="9"/>
      <c r="AM66" s="44"/>
      <c r="AN66" s="41"/>
      <c r="AO66" s="110"/>
      <c r="AP66" s="1"/>
      <c r="AQ66" s="109"/>
      <c r="AR66" s="109"/>
      <c r="AS66" s="90"/>
      <c r="AT66" s="90"/>
      <c r="AU66" s="1"/>
      <c r="AV66" s="108"/>
      <c r="AW66" s="81"/>
      <c r="AX66" s="82"/>
      <c r="AY66" s="82"/>
      <c r="AZ66" s="82"/>
      <c r="BA66" s="82"/>
      <c r="BB66" s="83"/>
      <c r="BC66" s="83"/>
      <c r="BD66" s="83"/>
      <c r="BE66" s="83"/>
      <c r="BF66" s="84"/>
      <c r="CA66" s="105"/>
      <c r="DM66" s="110"/>
      <c r="DN66" s="107">
        <f>VLOOKUP(DU66,AL,2,FALSE)</f>
        <v>232</v>
      </c>
      <c r="DO66" s="107"/>
      <c r="DP66" s="107"/>
      <c r="DQ66" s="107"/>
      <c r="DR66" s="107"/>
      <c r="DS66" s="107"/>
      <c r="DT66" s="108"/>
      <c r="DU66" s="85" t="s">
        <v>65</v>
      </c>
      <c r="DV66" s="86"/>
      <c r="DW66" s="86"/>
      <c r="DX66" s="86"/>
      <c r="DY66" s="86"/>
      <c r="DZ66" s="75">
        <f>VLOOKUP(DU66,AL,5,FALSE)</f>
        <v>1.2300000000000002</v>
      </c>
      <c r="EA66" s="75"/>
      <c r="EB66" s="75"/>
      <c r="EC66" s="75"/>
      <c r="ED66" s="76"/>
      <c r="EE66" s="10"/>
      <c r="EF66" s="112"/>
      <c r="EG66" s="10"/>
    </row>
    <row r="67" spans="22:137" ht="4.9000000000000004" customHeight="1" x14ac:dyDescent="0.25">
      <c r="V67" s="105"/>
      <c r="AD67" s="35"/>
      <c r="AE67" s="2"/>
      <c r="AF67" s="3"/>
      <c r="AG67" s="38"/>
      <c r="AO67" s="110"/>
      <c r="AP67" s="107">
        <f>VLOOKUP(AW67,AL,2,FALSE)</f>
        <v>212</v>
      </c>
      <c r="AQ67" s="107"/>
      <c r="AR67" s="107"/>
      <c r="AS67" s="107"/>
      <c r="AT67" s="107"/>
      <c r="AU67" s="107"/>
      <c r="AV67" s="108"/>
      <c r="AW67" s="85" t="s">
        <v>50</v>
      </c>
      <c r="AX67" s="86"/>
      <c r="AY67" s="86"/>
      <c r="AZ67" s="86"/>
      <c r="BA67" s="86"/>
      <c r="BB67" s="75">
        <f>VLOOKUP(AW67,AL,5,FALSE)</f>
        <v>1.06</v>
      </c>
      <c r="BC67" s="75"/>
      <c r="BD67" s="75"/>
      <c r="BE67" s="75"/>
      <c r="BF67" s="76"/>
      <c r="CA67" s="105"/>
      <c r="DM67" s="110"/>
      <c r="DN67" s="107"/>
      <c r="DO67" s="107"/>
      <c r="DP67" s="107"/>
      <c r="DQ67" s="107"/>
      <c r="DR67" s="107"/>
      <c r="DS67" s="107"/>
      <c r="DT67" s="108"/>
      <c r="DU67" s="87"/>
      <c r="DV67" s="88"/>
      <c r="DW67" s="88"/>
      <c r="DX67" s="88"/>
      <c r="DY67" s="88"/>
      <c r="DZ67" s="77"/>
      <c r="EA67" s="77"/>
      <c r="EB67" s="77"/>
      <c r="EC67" s="77"/>
      <c r="ED67" s="78"/>
      <c r="EE67" s="10"/>
      <c r="EF67" s="112"/>
      <c r="EG67" s="10"/>
    </row>
    <row r="68" spans="22:137" ht="4.9000000000000004" customHeight="1" x14ac:dyDescent="0.25">
      <c r="V68" s="105"/>
      <c r="AO68" s="110"/>
      <c r="AP68" s="107"/>
      <c r="AQ68" s="107"/>
      <c r="AR68" s="107"/>
      <c r="AS68" s="107"/>
      <c r="AT68" s="107"/>
      <c r="AU68" s="107"/>
      <c r="AV68" s="108"/>
      <c r="AW68" s="87"/>
      <c r="AX68" s="88"/>
      <c r="AY68" s="88"/>
      <c r="AZ68" s="88"/>
      <c r="BA68" s="88"/>
      <c r="BB68" s="77"/>
      <c r="BC68" s="77"/>
      <c r="BD68" s="77"/>
      <c r="BE68" s="77"/>
      <c r="BF68" s="78"/>
      <c r="CA68" s="105"/>
      <c r="DM68" s="110"/>
      <c r="DN68" s="5"/>
      <c r="DO68" s="90"/>
      <c r="DP68" s="90"/>
      <c r="DQ68" s="109"/>
      <c r="DR68" s="109"/>
      <c r="DS68" s="5"/>
      <c r="DT68" s="108"/>
      <c r="DU68" s="79">
        <f>VLOOKUP(DU66,AL,3,FALSE)</f>
        <v>3793</v>
      </c>
      <c r="DV68" s="80"/>
      <c r="DW68" s="80"/>
      <c r="DX68" s="80"/>
      <c r="DY68" s="80"/>
      <c r="DZ68" s="77">
        <f>VLOOKUP(DU66,AL,6,FALSE)</f>
        <v>0.7300000000000002</v>
      </c>
      <c r="EA68" s="77"/>
      <c r="EB68" s="77"/>
      <c r="EC68" s="77"/>
      <c r="ED68" s="78"/>
      <c r="EE68" s="10"/>
      <c r="EF68" s="112"/>
      <c r="EG68" s="10"/>
    </row>
    <row r="69" spans="22:137" ht="4.9000000000000004" customHeight="1" x14ac:dyDescent="0.25">
      <c r="V69" s="105"/>
      <c r="AO69" s="110"/>
      <c r="AP69" s="5"/>
      <c r="AQ69" s="90"/>
      <c r="AR69" s="90"/>
      <c r="AS69" s="109"/>
      <c r="AT69" s="109"/>
      <c r="AU69" s="5"/>
      <c r="AV69" s="108"/>
      <c r="AW69" s="79">
        <f>VLOOKUP(AW67,AL,3,FALSE)</f>
        <v>1</v>
      </c>
      <c r="AX69" s="80"/>
      <c r="AY69" s="80"/>
      <c r="AZ69" s="80"/>
      <c r="BA69" s="80"/>
      <c r="BB69" s="77">
        <f>VLOOKUP(AW67,AL,6,FALSE)</f>
        <v>0.56000000000000005</v>
      </c>
      <c r="BC69" s="77"/>
      <c r="BD69" s="77"/>
      <c r="BE69" s="77"/>
      <c r="BF69" s="78"/>
      <c r="CA69" s="105"/>
      <c r="DM69" s="110"/>
      <c r="DN69" s="1"/>
      <c r="DO69" s="109"/>
      <c r="DP69" s="109"/>
      <c r="DQ69" s="90"/>
      <c r="DR69" s="90"/>
      <c r="DS69" s="1"/>
      <c r="DT69" s="108"/>
      <c r="DU69" s="81"/>
      <c r="DV69" s="82"/>
      <c r="DW69" s="82"/>
      <c r="DX69" s="82"/>
      <c r="DY69" s="82"/>
      <c r="DZ69" s="83"/>
      <c r="EA69" s="83"/>
      <c r="EB69" s="83"/>
      <c r="EC69" s="83"/>
      <c r="ED69" s="84"/>
      <c r="EE69" s="10"/>
      <c r="EF69" s="112"/>
      <c r="EG69" s="10"/>
    </row>
    <row r="70" spans="22:137" ht="4.9000000000000004" customHeight="1" x14ac:dyDescent="0.25">
      <c r="V70" s="105"/>
      <c r="AO70" s="110"/>
      <c r="AP70" s="1"/>
      <c r="AQ70" s="109"/>
      <c r="AR70" s="109"/>
      <c r="AS70" s="90"/>
      <c r="AT70" s="90"/>
      <c r="AU70" s="1"/>
      <c r="AV70" s="108"/>
      <c r="AW70" s="81"/>
      <c r="AX70" s="82"/>
      <c r="AY70" s="82"/>
      <c r="AZ70" s="82"/>
      <c r="BA70" s="82"/>
      <c r="BB70" s="83"/>
      <c r="BC70" s="83"/>
      <c r="BD70" s="83"/>
      <c r="BE70" s="83"/>
      <c r="BF70" s="84"/>
      <c r="CA70" s="105"/>
      <c r="DM70" s="110"/>
      <c r="EE70" s="10"/>
      <c r="EF70" s="112"/>
      <c r="EG70" s="10"/>
    </row>
    <row r="71" spans="22:137" ht="4.9000000000000004" customHeight="1" x14ac:dyDescent="0.25">
      <c r="V71" s="105"/>
      <c r="AO71" s="110"/>
      <c r="AP71" s="107">
        <f>VLOOKUP(AW71,AL,2,FALSE)</f>
        <v>152</v>
      </c>
      <c r="AQ71" s="107"/>
      <c r="AR71" s="107"/>
      <c r="AS71" s="107"/>
      <c r="AT71" s="107"/>
      <c r="AU71" s="107"/>
      <c r="AV71" s="108"/>
      <c r="AW71" s="85" t="s">
        <v>51</v>
      </c>
      <c r="AX71" s="86"/>
      <c r="AY71" s="86"/>
      <c r="AZ71" s="86"/>
      <c r="BA71" s="86"/>
      <c r="BB71" s="75">
        <f>VLOOKUP(AW71,AL,5,FALSE)</f>
        <v>1.07</v>
      </c>
      <c r="BC71" s="75"/>
      <c r="BD71" s="75"/>
      <c r="BE71" s="75"/>
      <c r="BF71" s="76"/>
      <c r="CA71" s="105"/>
      <c r="DL71" s="113" t="s">
        <v>6</v>
      </c>
      <c r="DM71" s="113"/>
      <c r="DN71" s="113"/>
      <c r="DO71" s="89">
        <v>109</v>
      </c>
      <c r="DP71" s="89"/>
      <c r="DQ71" s="89"/>
      <c r="DR71" s="89"/>
      <c r="DS71" s="89"/>
      <c r="DT71" s="89"/>
      <c r="DU71" s="89"/>
      <c r="DV71" s="89"/>
      <c r="EE71" s="10"/>
      <c r="EF71" s="112"/>
      <c r="EG71" s="10"/>
    </row>
    <row r="72" spans="22:137" ht="4.9000000000000004" customHeight="1" x14ac:dyDescent="0.25">
      <c r="V72" s="105"/>
      <c r="AO72" s="110"/>
      <c r="AP72" s="107"/>
      <c r="AQ72" s="107"/>
      <c r="AR72" s="107"/>
      <c r="AS72" s="107"/>
      <c r="AT72" s="107"/>
      <c r="AU72" s="107"/>
      <c r="AV72" s="108"/>
      <c r="AW72" s="87"/>
      <c r="AX72" s="88"/>
      <c r="AY72" s="88"/>
      <c r="AZ72" s="88"/>
      <c r="BA72" s="88"/>
      <c r="BB72" s="77"/>
      <c r="BC72" s="77"/>
      <c r="BD72" s="77"/>
      <c r="BE72" s="77"/>
      <c r="BF72" s="78"/>
      <c r="CA72" s="105"/>
      <c r="DL72" s="113"/>
      <c r="DM72" s="113"/>
      <c r="DN72" s="113"/>
      <c r="DO72" s="89"/>
      <c r="DP72" s="89"/>
      <c r="DQ72" s="89"/>
      <c r="DR72" s="89"/>
      <c r="DS72" s="89"/>
      <c r="DT72" s="89"/>
      <c r="DU72" s="89"/>
      <c r="DV72" s="89"/>
      <c r="EE72" s="10"/>
      <c r="EF72" s="112"/>
      <c r="EG72" s="10"/>
    </row>
    <row r="73" spans="22:137" ht="4.9000000000000004" customHeight="1" x14ac:dyDescent="0.25">
      <c r="V73" s="105"/>
      <c r="AO73" s="110"/>
      <c r="AP73" s="5"/>
      <c r="AQ73" s="90"/>
      <c r="AR73" s="90"/>
      <c r="AS73" s="109"/>
      <c r="AT73" s="109"/>
      <c r="AU73" s="5"/>
      <c r="AV73" s="108"/>
      <c r="AW73" s="79">
        <f>VLOOKUP(AW71,AL,3,FALSE)</f>
        <v>4589</v>
      </c>
      <c r="AX73" s="80"/>
      <c r="AY73" s="80"/>
      <c r="AZ73" s="80"/>
      <c r="BA73" s="80"/>
      <c r="BB73" s="77">
        <f>VLOOKUP(AW71,AL,6,FALSE)</f>
        <v>0.57000000000000006</v>
      </c>
      <c r="BC73" s="77"/>
      <c r="BD73" s="77"/>
      <c r="BE73" s="77"/>
      <c r="BF73" s="78"/>
      <c r="CA73" s="105"/>
      <c r="DL73" s="113"/>
      <c r="DM73" s="113"/>
      <c r="DN73" s="113"/>
      <c r="DO73" s="89"/>
      <c r="DP73" s="89"/>
      <c r="DQ73" s="89"/>
      <c r="DR73" s="89"/>
      <c r="DS73" s="89"/>
      <c r="DT73" s="89"/>
      <c r="DU73" s="89"/>
      <c r="DV73" s="89"/>
      <c r="EE73" s="10"/>
      <c r="EF73" s="112"/>
      <c r="EG73" s="10"/>
    </row>
    <row r="74" spans="22:137" ht="4.9000000000000004" customHeight="1" x14ac:dyDescent="0.25">
      <c r="V74" s="105"/>
      <c r="AO74" s="110"/>
      <c r="AP74" s="1"/>
      <c r="AQ74" s="109"/>
      <c r="AR74" s="109"/>
      <c r="AS74" s="90"/>
      <c r="AT74" s="90"/>
      <c r="AU74" s="1"/>
      <c r="AV74" s="108"/>
      <c r="AW74" s="81"/>
      <c r="AX74" s="82"/>
      <c r="AY74" s="82"/>
      <c r="AZ74" s="82"/>
      <c r="BA74" s="82"/>
      <c r="BB74" s="83"/>
      <c r="BC74" s="83"/>
      <c r="BD74" s="83"/>
      <c r="BE74" s="83"/>
      <c r="BF74" s="84"/>
      <c r="CA74" s="105"/>
      <c r="DM74" s="110"/>
      <c r="EE74" s="10"/>
      <c r="EF74" s="112"/>
      <c r="EG74" s="10"/>
    </row>
    <row r="75" spans="22:137" ht="4.9000000000000004" customHeight="1" x14ac:dyDescent="0.25">
      <c r="V75" s="105"/>
      <c r="AO75" s="110"/>
      <c r="AP75" s="107">
        <f>VLOOKUP(AW75,AL,2,FALSE)</f>
        <v>192</v>
      </c>
      <c r="AQ75" s="107"/>
      <c r="AR75" s="107"/>
      <c r="AS75" s="107"/>
      <c r="AT75" s="107"/>
      <c r="AU75" s="107"/>
      <c r="AV75" s="108"/>
      <c r="AW75" s="85" t="s">
        <v>52</v>
      </c>
      <c r="AX75" s="86"/>
      <c r="AY75" s="86"/>
      <c r="AZ75" s="86"/>
      <c r="BA75" s="86"/>
      <c r="BB75" s="75">
        <f>VLOOKUP(AW75,AL,5,FALSE)</f>
        <v>1.08</v>
      </c>
      <c r="BC75" s="75"/>
      <c r="BD75" s="75"/>
      <c r="BE75" s="75"/>
      <c r="BF75" s="76"/>
      <c r="CA75" s="105"/>
      <c r="DM75" s="110"/>
      <c r="DN75" s="107">
        <f>VLOOKUP(DU75,AL,2,FALSE)</f>
        <v>262</v>
      </c>
      <c r="DO75" s="107"/>
      <c r="DP75" s="107"/>
      <c r="DQ75" s="107"/>
      <c r="DR75" s="107"/>
      <c r="DS75" s="107"/>
      <c r="DT75" s="108"/>
      <c r="DU75" s="85" t="s">
        <v>18</v>
      </c>
      <c r="DV75" s="86"/>
      <c r="DW75" s="86"/>
      <c r="DX75" s="86"/>
      <c r="DY75" s="86"/>
      <c r="DZ75" s="75">
        <f>VLOOKUP(DU75,AL,5,FALSE)</f>
        <v>1.2600000000000002</v>
      </c>
      <c r="EA75" s="75"/>
      <c r="EB75" s="75"/>
      <c r="EC75" s="75"/>
      <c r="ED75" s="76"/>
      <c r="EE75" s="10"/>
      <c r="EF75" s="112"/>
      <c r="EG75" s="10"/>
    </row>
    <row r="76" spans="22:137" ht="4.9000000000000004" customHeight="1" x14ac:dyDescent="0.25">
      <c r="V76" s="105"/>
      <c r="AO76" s="110"/>
      <c r="AP76" s="107"/>
      <c r="AQ76" s="107"/>
      <c r="AR76" s="107"/>
      <c r="AS76" s="107"/>
      <c r="AT76" s="107"/>
      <c r="AU76" s="107"/>
      <c r="AV76" s="108"/>
      <c r="AW76" s="87"/>
      <c r="AX76" s="88"/>
      <c r="AY76" s="88"/>
      <c r="AZ76" s="88"/>
      <c r="BA76" s="88"/>
      <c r="BB76" s="77"/>
      <c r="BC76" s="77"/>
      <c r="BD76" s="77"/>
      <c r="BE76" s="77"/>
      <c r="BF76" s="78"/>
      <c r="CA76" s="105"/>
      <c r="DM76" s="110"/>
      <c r="DN76" s="107"/>
      <c r="DO76" s="107"/>
      <c r="DP76" s="107"/>
      <c r="DQ76" s="107"/>
      <c r="DR76" s="107"/>
      <c r="DS76" s="107"/>
      <c r="DT76" s="108"/>
      <c r="DU76" s="87"/>
      <c r="DV76" s="88"/>
      <c r="DW76" s="88"/>
      <c r="DX76" s="88"/>
      <c r="DY76" s="88"/>
      <c r="DZ76" s="77"/>
      <c r="EA76" s="77"/>
      <c r="EB76" s="77"/>
      <c r="EC76" s="77"/>
      <c r="ED76" s="78"/>
      <c r="EE76" s="10"/>
      <c r="EF76" s="112"/>
      <c r="EG76" s="10"/>
    </row>
    <row r="77" spans="22:137" ht="4.9000000000000004" customHeight="1" x14ac:dyDescent="0.25">
      <c r="V77" s="105"/>
      <c r="AO77" s="110"/>
      <c r="AP77" s="5"/>
      <c r="AQ77" s="90"/>
      <c r="AR77" s="90"/>
      <c r="AS77" s="109"/>
      <c r="AT77" s="109"/>
      <c r="AU77" s="5"/>
      <c r="AV77" s="108"/>
      <c r="AW77" s="79">
        <f>VLOOKUP(AW75,AL,3,FALSE)</f>
        <v>1</v>
      </c>
      <c r="AX77" s="80"/>
      <c r="AY77" s="80"/>
      <c r="AZ77" s="80"/>
      <c r="BA77" s="80"/>
      <c r="BB77" s="77">
        <f>VLOOKUP(AW75,AL,6,FALSE)</f>
        <v>0.58000000000000007</v>
      </c>
      <c r="BC77" s="77"/>
      <c r="BD77" s="77"/>
      <c r="BE77" s="77"/>
      <c r="BF77" s="78"/>
      <c r="CA77" s="105"/>
      <c r="DM77" s="110"/>
      <c r="DN77" s="5"/>
      <c r="DO77" s="90"/>
      <c r="DP77" s="90"/>
      <c r="DQ77" s="109"/>
      <c r="DR77" s="109"/>
      <c r="DS77" s="5"/>
      <c r="DT77" s="108"/>
      <c r="DU77" s="79">
        <f>VLOOKUP(DU75,AL,3,FALSE)</f>
        <v>2983</v>
      </c>
      <c r="DV77" s="80"/>
      <c r="DW77" s="80"/>
      <c r="DX77" s="80"/>
      <c r="DY77" s="80"/>
      <c r="DZ77" s="77">
        <f>VLOOKUP(DU75,AL,6,FALSE)</f>
        <v>0.76000000000000023</v>
      </c>
      <c r="EA77" s="77"/>
      <c r="EB77" s="77"/>
      <c r="EC77" s="77"/>
      <c r="ED77" s="78"/>
      <c r="EE77" s="10"/>
      <c r="EF77" s="112"/>
      <c r="EG77" s="10"/>
    </row>
    <row r="78" spans="22:137" ht="4.9000000000000004" customHeight="1" x14ac:dyDescent="0.25">
      <c r="V78" s="105"/>
      <c r="AO78" s="110"/>
      <c r="AP78" s="1"/>
      <c r="AQ78" s="109"/>
      <c r="AR78" s="109"/>
      <c r="AS78" s="90"/>
      <c r="AT78" s="90"/>
      <c r="AU78" s="1"/>
      <c r="AV78" s="108"/>
      <c r="AW78" s="81"/>
      <c r="AX78" s="82"/>
      <c r="AY78" s="82"/>
      <c r="AZ78" s="82"/>
      <c r="BA78" s="82"/>
      <c r="BB78" s="83"/>
      <c r="BC78" s="83"/>
      <c r="BD78" s="83"/>
      <c r="BE78" s="83"/>
      <c r="BF78" s="84"/>
      <c r="CA78" s="105"/>
      <c r="DM78" s="110"/>
      <c r="DN78" s="1"/>
      <c r="DO78" s="109"/>
      <c r="DP78" s="109"/>
      <c r="DQ78" s="90"/>
      <c r="DR78" s="90"/>
      <c r="DS78" s="1"/>
      <c r="DT78" s="108"/>
      <c r="DU78" s="81"/>
      <c r="DV78" s="82"/>
      <c r="DW78" s="82"/>
      <c r="DX78" s="82"/>
      <c r="DY78" s="82"/>
      <c r="DZ78" s="83"/>
      <c r="EA78" s="83"/>
      <c r="EB78" s="83"/>
      <c r="EC78" s="83"/>
      <c r="ED78" s="84"/>
      <c r="EE78" s="10"/>
      <c r="EF78" s="112"/>
      <c r="EG78" s="10"/>
    </row>
    <row r="79" spans="22:137" ht="4.9000000000000004" customHeight="1" thickBot="1" x14ac:dyDescent="0.3">
      <c r="V79" s="105"/>
      <c r="AO79" s="110"/>
      <c r="CA79" s="105"/>
      <c r="DM79" s="110"/>
      <c r="DN79" s="107">
        <f>VLOOKUP(DU79,AL,2,FALSE)</f>
        <v>272</v>
      </c>
      <c r="DO79" s="107"/>
      <c r="DP79" s="107"/>
      <c r="DQ79" s="107"/>
      <c r="DR79" s="107"/>
      <c r="DS79" s="107"/>
      <c r="DT79" s="108"/>
      <c r="DU79" s="85" t="s">
        <v>19</v>
      </c>
      <c r="DV79" s="86"/>
      <c r="DW79" s="86"/>
      <c r="DX79" s="86"/>
      <c r="DY79" s="86"/>
      <c r="DZ79" s="75">
        <f>VLOOKUP(DU79,AL,5,FALSE)</f>
        <v>1.2700000000000002</v>
      </c>
      <c r="EA79" s="75"/>
      <c r="EB79" s="75"/>
      <c r="EC79" s="75"/>
      <c r="ED79" s="76"/>
      <c r="EE79" s="10"/>
      <c r="EF79" s="112"/>
      <c r="EG79" s="10"/>
    </row>
    <row r="80" spans="22:137" ht="4.9000000000000004" customHeight="1" x14ac:dyDescent="0.25">
      <c r="V80" s="105"/>
      <c r="AN80" s="115" t="s">
        <v>14</v>
      </c>
      <c r="AO80" s="116"/>
      <c r="AP80" s="117"/>
      <c r="AQ80" s="89">
        <v>108</v>
      </c>
      <c r="AR80" s="89"/>
      <c r="AS80" s="89"/>
      <c r="AT80" s="89"/>
      <c r="AU80" s="89" t="s">
        <v>10</v>
      </c>
      <c r="AV80" s="89"/>
      <c r="AW80" s="89"/>
      <c r="AX80" s="89"/>
      <c r="CA80" s="105"/>
      <c r="DM80" s="110"/>
      <c r="DN80" s="107"/>
      <c r="DO80" s="107"/>
      <c r="DP80" s="107"/>
      <c r="DQ80" s="107"/>
      <c r="DR80" s="107"/>
      <c r="DS80" s="107"/>
      <c r="DT80" s="108"/>
      <c r="DU80" s="87"/>
      <c r="DV80" s="88"/>
      <c r="DW80" s="88"/>
      <c r="DX80" s="88"/>
      <c r="DY80" s="88"/>
      <c r="DZ80" s="77"/>
      <c r="EA80" s="77"/>
      <c r="EB80" s="77"/>
      <c r="EC80" s="77"/>
      <c r="ED80" s="78"/>
      <c r="EE80" s="10"/>
      <c r="EF80" s="112"/>
      <c r="EG80" s="10"/>
    </row>
    <row r="81" spans="22:137" ht="4.9000000000000004" customHeight="1" x14ac:dyDescent="0.25">
      <c r="V81" s="105"/>
      <c r="AN81" s="118"/>
      <c r="AO81" s="119"/>
      <c r="AP81" s="120"/>
      <c r="AQ81" s="89"/>
      <c r="AR81" s="89"/>
      <c r="AS81" s="89"/>
      <c r="AT81" s="89"/>
      <c r="AU81" s="89"/>
      <c r="AV81" s="89"/>
      <c r="AW81" s="89"/>
      <c r="AX81" s="89"/>
      <c r="CA81" s="105"/>
      <c r="DM81" s="110"/>
      <c r="DN81" s="5"/>
      <c r="DO81" s="90"/>
      <c r="DP81" s="90"/>
      <c r="DQ81" s="109"/>
      <c r="DR81" s="109"/>
      <c r="DS81" s="5"/>
      <c r="DT81" s="108"/>
      <c r="DU81" s="79">
        <f>VLOOKUP(DU79,AL,3,FALSE)</f>
        <v>4939</v>
      </c>
      <c r="DV81" s="80"/>
      <c r="DW81" s="80"/>
      <c r="DX81" s="80"/>
      <c r="DY81" s="80"/>
      <c r="DZ81" s="77">
        <f>VLOOKUP(DU79,AL,6,FALSE)</f>
        <v>0.77000000000000024</v>
      </c>
      <c r="EA81" s="77"/>
      <c r="EB81" s="77"/>
      <c r="EC81" s="77"/>
      <c r="ED81" s="78"/>
      <c r="EE81" s="10"/>
      <c r="EF81" s="112"/>
      <c r="EG81" s="10"/>
    </row>
    <row r="82" spans="22:137" ht="4.9000000000000004" customHeight="1" thickBot="1" x14ac:dyDescent="0.3">
      <c r="V82" s="105"/>
      <c r="AN82" s="121"/>
      <c r="AO82" s="122"/>
      <c r="AP82" s="123"/>
      <c r="AQ82" s="89"/>
      <c r="AR82" s="89"/>
      <c r="AS82" s="89"/>
      <c r="AT82" s="89"/>
      <c r="AU82" s="89"/>
      <c r="AV82" s="89"/>
      <c r="AW82" s="89"/>
      <c r="AX82" s="89"/>
      <c r="CA82" s="105"/>
      <c r="DM82" s="110"/>
      <c r="DN82" s="1"/>
      <c r="DO82" s="109"/>
      <c r="DP82" s="109"/>
      <c r="DQ82" s="90"/>
      <c r="DR82" s="90"/>
      <c r="DS82" s="1"/>
      <c r="DT82" s="108"/>
      <c r="DU82" s="81"/>
      <c r="DV82" s="82"/>
      <c r="DW82" s="82"/>
      <c r="DX82" s="82"/>
      <c r="DY82" s="82"/>
      <c r="DZ82" s="83"/>
      <c r="EA82" s="83"/>
      <c r="EB82" s="83"/>
      <c r="EC82" s="83"/>
      <c r="ED82" s="84"/>
      <c r="EE82" s="10"/>
      <c r="EF82" s="112"/>
      <c r="EG82" s="10"/>
    </row>
    <row r="83" spans="22:137" ht="4.9000000000000004" customHeight="1" x14ac:dyDescent="0.25">
      <c r="V83" s="105"/>
      <c r="W83" s="89">
        <v>592</v>
      </c>
      <c r="X83" s="89"/>
      <c r="Y83" s="89"/>
      <c r="Z83" s="89"/>
      <c r="AA83" s="89"/>
      <c r="AB83" s="89"/>
      <c r="AC83" s="89" t="s">
        <v>7</v>
      </c>
      <c r="AD83" s="89"/>
      <c r="AE83" s="89"/>
      <c r="AF83" s="89"/>
      <c r="AG83" s="89"/>
      <c r="AH83" s="89"/>
      <c r="AI83" s="89">
        <v>222</v>
      </c>
      <c r="AJ83" s="89"/>
      <c r="AK83" s="89"/>
      <c r="AL83" s="89"/>
      <c r="AM83" s="89"/>
      <c r="AN83" s="89"/>
      <c r="AO83" s="110"/>
      <c r="CA83" s="105"/>
      <c r="DM83" s="110"/>
      <c r="DN83" s="107">
        <f>VLOOKUP(DU83,AL,2,FALSE)</f>
        <v>282</v>
      </c>
      <c r="DO83" s="107"/>
      <c r="DP83" s="107"/>
      <c r="DQ83" s="107"/>
      <c r="DR83" s="107"/>
      <c r="DS83" s="107"/>
      <c r="DT83" s="108"/>
      <c r="DU83" s="85" t="s">
        <v>20</v>
      </c>
      <c r="DV83" s="86"/>
      <c r="DW83" s="86"/>
      <c r="DX83" s="86"/>
      <c r="DY83" s="86"/>
      <c r="DZ83" s="75">
        <f>VLOOKUP(DU83,AL,5,FALSE)</f>
        <v>1.2800000000000002</v>
      </c>
      <c r="EA83" s="75"/>
      <c r="EB83" s="75"/>
      <c r="EC83" s="75"/>
      <c r="ED83" s="76"/>
      <c r="EE83" s="10"/>
      <c r="EF83" s="112"/>
      <c r="EG83" s="10"/>
    </row>
    <row r="84" spans="22:137" ht="4.9000000000000004" customHeight="1" x14ac:dyDescent="0.25">
      <c r="V84" s="105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110"/>
      <c r="AP84" s="107">
        <f>VLOOKUP(AW84,AL,2,FALSE)</f>
        <v>252</v>
      </c>
      <c r="AQ84" s="107"/>
      <c r="AR84" s="107"/>
      <c r="AS84" s="107"/>
      <c r="AT84" s="107"/>
      <c r="AU84" s="107"/>
      <c r="AV84" s="108"/>
      <c r="AW84" s="85" t="s">
        <v>47</v>
      </c>
      <c r="AX84" s="86"/>
      <c r="AY84" s="86"/>
      <c r="AZ84" s="86"/>
      <c r="BA84" s="86"/>
      <c r="BB84" s="75">
        <f>VLOOKUP(AW84,AL,5,FALSE)</f>
        <v>1.03</v>
      </c>
      <c r="BC84" s="75"/>
      <c r="BD84" s="75"/>
      <c r="BE84" s="75"/>
      <c r="BF84" s="76"/>
      <c r="CA84" s="105"/>
      <c r="DM84" s="110"/>
      <c r="DN84" s="107"/>
      <c r="DO84" s="107"/>
      <c r="DP84" s="107"/>
      <c r="DQ84" s="107"/>
      <c r="DR84" s="107"/>
      <c r="DS84" s="107"/>
      <c r="DT84" s="108"/>
      <c r="DU84" s="87"/>
      <c r="DV84" s="88"/>
      <c r="DW84" s="88"/>
      <c r="DX84" s="88"/>
      <c r="DY84" s="88"/>
      <c r="DZ84" s="77"/>
      <c r="EA84" s="77"/>
      <c r="EB84" s="77"/>
      <c r="EC84" s="77"/>
      <c r="ED84" s="78"/>
      <c r="EE84" s="10"/>
      <c r="EF84" s="112"/>
      <c r="EG84" s="10"/>
    </row>
    <row r="85" spans="22:137" ht="4.9000000000000004" customHeight="1" thickBot="1" x14ac:dyDescent="0.3">
      <c r="V85" s="105"/>
      <c r="AD85" s="36"/>
      <c r="AE85" s="2"/>
      <c r="AF85" s="3"/>
      <c r="AG85" s="37"/>
      <c r="AO85" s="110"/>
      <c r="AP85" s="107"/>
      <c r="AQ85" s="107"/>
      <c r="AR85" s="107"/>
      <c r="AS85" s="107"/>
      <c r="AT85" s="107"/>
      <c r="AU85" s="107"/>
      <c r="AV85" s="108"/>
      <c r="AW85" s="87"/>
      <c r="AX85" s="88"/>
      <c r="AY85" s="88"/>
      <c r="AZ85" s="88"/>
      <c r="BA85" s="88"/>
      <c r="BB85" s="77"/>
      <c r="BC85" s="77"/>
      <c r="BD85" s="77"/>
      <c r="BE85" s="77"/>
      <c r="BF85" s="78"/>
      <c r="CA85" s="105"/>
      <c r="DM85" s="110"/>
      <c r="DN85" s="5"/>
      <c r="DO85" s="90"/>
      <c r="DP85" s="90"/>
      <c r="DQ85" s="109"/>
      <c r="DR85" s="109"/>
      <c r="DS85" s="5"/>
      <c r="DT85" s="108"/>
      <c r="DU85" s="79">
        <f>VLOOKUP(DU83,AL,3,FALSE)</f>
        <v>1</v>
      </c>
      <c r="DV85" s="80"/>
      <c r="DW85" s="80"/>
      <c r="DX85" s="80"/>
      <c r="DY85" s="80"/>
      <c r="DZ85" s="77">
        <f>VLOOKUP(DU83,AL,6,FALSE)</f>
        <v>0.78000000000000025</v>
      </c>
      <c r="EA85" s="77"/>
      <c r="EB85" s="77"/>
      <c r="EC85" s="77"/>
      <c r="ED85" s="78"/>
      <c r="EE85" s="10"/>
      <c r="EF85" s="112"/>
      <c r="EG85" s="10"/>
    </row>
    <row r="86" spans="22:137" ht="4.9000000000000004" customHeight="1" x14ac:dyDescent="0.25">
      <c r="V86" s="105"/>
      <c r="W86" s="27"/>
      <c r="X86" s="27"/>
      <c r="Y86" s="6"/>
      <c r="Z86" s="7"/>
      <c r="AA86" s="31"/>
      <c r="AB86" s="27"/>
      <c r="AC86" s="27"/>
      <c r="AD86" s="35"/>
      <c r="AE86" s="2"/>
      <c r="AF86" s="3"/>
      <c r="AG86" s="38"/>
      <c r="AH86" s="39"/>
      <c r="AI86" s="39"/>
      <c r="AJ86" s="40"/>
      <c r="AK86" s="6"/>
      <c r="AL86" s="7"/>
      <c r="AM86" s="43"/>
      <c r="AN86" s="39"/>
      <c r="AO86" s="110"/>
      <c r="AP86" s="5"/>
      <c r="AQ86" s="90"/>
      <c r="AR86" s="90"/>
      <c r="AS86" s="109"/>
      <c r="AT86" s="109"/>
      <c r="AU86" s="5"/>
      <c r="AV86" s="108"/>
      <c r="AW86" s="79">
        <f>VLOOKUP(AW84,AL,3,FALSE)</f>
        <v>1592</v>
      </c>
      <c r="AX86" s="80"/>
      <c r="AY86" s="80"/>
      <c r="AZ86" s="80"/>
      <c r="BA86" s="80"/>
      <c r="BB86" s="77">
        <f>VLOOKUP(AW84,AL,6,FALSE)</f>
        <v>0.53</v>
      </c>
      <c r="BC86" s="77"/>
      <c r="BD86" s="77"/>
      <c r="BE86" s="77"/>
      <c r="BF86" s="78"/>
      <c r="CA86" s="105"/>
      <c r="DM86" s="110"/>
      <c r="DN86" s="1"/>
      <c r="DO86" s="109"/>
      <c r="DP86" s="109"/>
      <c r="DQ86" s="90"/>
      <c r="DR86" s="90"/>
      <c r="DS86" s="1"/>
      <c r="DT86" s="108"/>
      <c r="DU86" s="81"/>
      <c r="DV86" s="82"/>
      <c r="DW86" s="82"/>
      <c r="DX86" s="82"/>
      <c r="DY86" s="82"/>
      <c r="DZ86" s="83"/>
      <c r="EA86" s="83"/>
      <c r="EB86" s="83"/>
      <c r="EC86" s="83"/>
      <c r="ED86" s="84"/>
      <c r="EE86" s="10"/>
      <c r="EF86" s="112"/>
      <c r="EG86" s="10"/>
    </row>
    <row r="87" spans="22:137" ht="4.9000000000000004" customHeight="1" thickBot="1" x14ac:dyDescent="0.3">
      <c r="V87" s="105"/>
      <c r="W87" s="29"/>
      <c r="X87" s="29"/>
      <c r="Y87" s="8"/>
      <c r="Z87" s="9"/>
      <c r="AA87" s="32"/>
      <c r="AB87" s="29"/>
      <c r="AC87" s="29"/>
      <c r="AD87" s="36"/>
      <c r="AE87" s="2"/>
      <c r="AF87" s="3"/>
      <c r="AG87" s="37"/>
      <c r="AH87" s="41"/>
      <c r="AI87" s="41"/>
      <c r="AJ87" s="42"/>
      <c r="AK87" s="8"/>
      <c r="AL87" s="9"/>
      <c r="AM87" s="44"/>
      <c r="AN87" s="41"/>
      <c r="AO87" s="110"/>
      <c r="AP87" s="1"/>
      <c r="AQ87" s="109"/>
      <c r="AR87" s="109"/>
      <c r="AS87" s="90"/>
      <c r="AT87" s="90"/>
      <c r="AU87" s="1"/>
      <c r="AV87" s="108"/>
      <c r="AW87" s="81"/>
      <c r="AX87" s="82"/>
      <c r="AY87" s="82"/>
      <c r="AZ87" s="82"/>
      <c r="BA87" s="82"/>
      <c r="BB87" s="83"/>
      <c r="BC87" s="83"/>
      <c r="BD87" s="83"/>
      <c r="BE87" s="83"/>
      <c r="BF87" s="84"/>
      <c r="CA87" s="105"/>
      <c r="DM87" s="110"/>
      <c r="DN87" s="107" t="str">
        <f>VLOOKUP(DU87,AL,2,FALSE)</f>
        <v>012</v>
      </c>
      <c r="DO87" s="107"/>
      <c r="DP87" s="107"/>
      <c r="DQ87" s="107"/>
      <c r="DR87" s="107"/>
      <c r="DS87" s="107"/>
      <c r="DT87" s="108"/>
      <c r="DU87" s="85" t="s">
        <v>21</v>
      </c>
      <c r="DV87" s="86"/>
      <c r="DW87" s="86"/>
      <c r="DX87" s="86"/>
      <c r="DY87" s="86"/>
      <c r="DZ87" s="75">
        <f>VLOOKUP(DU87,AL,5,FALSE)</f>
        <v>1.2900000000000003</v>
      </c>
      <c r="EA87" s="75"/>
      <c r="EB87" s="75"/>
      <c r="EC87" s="75"/>
      <c r="ED87" s="76"/>
      <c r="EE87" s="10"/>
      <c r="EF87" s="112"/>
      <c r="EG87" s="10"/>
    </row>
    <row r="88" spans="22:137" ht="4.9000000000000004" customHeight="1" x14ac:dyDescent="0.25">
      <c r="V88" s="105"/>
      <c r="AD88" s="35"/>
      <c r="AE88" s="2"/>
      <c r="AF88" s="3"/>
      <c r="AG88" s="38"/>
      <c r="AO88" s="110"/>
      <c r="AP88" s="107">
        <f>VLOOKUP(AW88,AL,2,FALSE)</f>
        <v>232</v>
      </c>
      <c r="AQ88" s="107"/>
      <c r="AR88" s="107"/>
      <c r="AS88" s="107"/>
      <c r="AT88" s="107"/>
      <c r="AU88" s="107"/>
      <c r="AV88" s="108"/>
      <c r="AW88" s="85" t="s">
        <v>48</v>
      </c>
      <c r="AX88" s="86"/>
      <c r="AY88" s="86"/>
      <c r="AZ88" s="86"/>
      <c r="BA88" s="86"/>
      <c r="BB88" s="75">
        <f>VLOOKUP(AW88,AL,5,FALSE)</f>
        <v>1.04</v>
      </c>
      <c r="BC88" s="75"/>
      <c r="BD88" s="75"/>
      <c r="BE88" s="75"/>
      <c r="BF88" s="76"/>
      <c r="CA88" s="105"/>
      <c r="DM88" s="110"/>
      <c r="DN88" s="107"/>
      <c r="DO88" s="107"/>
      <c r="DP88" s="107"/>
      <c r="DQ88" s="107"/>
      <c r="DR88" s="107"/>
      <c r="DS88" s="107"/>
      <c r="DT88" s="108"/>
      <c r="DU88" s="87"/>
      <c r="DV88" s="88"/>
      <c r="DW88" s="88"/>
      <c r="DX88" s="88"/>
      <c r="DY88" s="88"/>
      <c r="DZ88" s="77"/>
      <c r="EA88" s="77"/>
      <c r="EB88" s="77"/>
      <c r="EC88" s="77"/>
      <c r="ED88" s="78"/>
      <c r="EE88" s="10"/>
      <c r="EF88" s="112"/>
      <c r="EG88" s="10"/>
    </row>
    <row r="89" spans="22:137" ht="4.9000000000000004" customHeight="1" x14ac:dyDescent="0.25">
      <c r="V89" s="105"/>
      <c r="AO89" s="110"/>
      <c r="AP89" s="107"/>
      <c r="AQ89" s="107"/>
      <c r="AR89" s="107"/>
      <c r="AS89" s="107"/>
      <c r="AT89" s="107"/>
      <c r="AU89" s="107"/>
      <c r="AV89" s="108"/>
      <c r="AW89" s="87"/>
      <c r="AX89" s="88"/>
      <c r="AY89" s="88"/>
      <c r="AZ89" s="88"/>
      <c r="BA89" s="88"/>
      <c r="BB89" s="77"/>
      <c r="BC89" s="77"/>
      <c r="BD89" s="77"/>
      <c r="BE89" s="77"/>
      <c r="BF89" s="78"/>
      <c r="CA89" s="105"/>
      <c r="DM89" s="110"/>
      <c r="DN89" s="5"/>
      <c r="DO89" s="90"/>
      <c r="DP89" s="90"/>
      <c r="DQ89" s="109"/>
      <c r="DR89" s="109"/>
      <c r="DS89" s="5"/>
      <c r="DT89" s="108"/>
      <c r="DU89" s="79">
        <f>VLOOKUP(DU87,AL,3,FALSE)</f>
        <v>3</v>
      </c>
      <c r="DV89" s="80"/>
      <c r="DW89" s="80"/>
      <c r="DX89" s="80"/>
      <c r="DY89" s="80"/>
      <c r="DZ89" s="77">
        <f>VLOOKUP(DU87,AL,6,FALSE)</f>
        <v>0.79000000000000026</v>
      </c>
      <c r="EA89" s="77"/>
      <c r="EB89" s="77"/>
      <c r="EC89" s="77"/>
      <c r="ED89" s="78"/>
      <c r="EE89" s="10"/>
      <c r="EF89" s="112"/>
      <c r="EG89" s="10"/>
    </row>
    <row r="90" spans="22:137" ht="4.9000000000000004" customHeight="1" x14ac:dyDescent="0.25">
      <c r="V90" s="105"/>
      <c r="AO90" s="110"/>
      <c r="AP90" s="5"/>
      <c r="AQ90" s="90"/>
      <c r="AR90" s="90"/>
      <c r="AS90" s="109"/>
      <c r="AT90" s="109"/>
      <c r="AU90" s="5"/>
      <c r="AV90" s="108"/>
      <c r="AW90" s="79">
        <f>VLOOKUP(AW88,AL,3,FALSE)</f>
        <v>4475</v>
      </c>
      <c r="AX90" s="80"/>
      <c r="AY90" s="80"/>
      <c r="AZ90" s="80"/>
      <c r="BA90" s="80"/>
      <c r="BB90" s="77">
        <f>VLOOKUP(AW88,AL,6,FALSE)</f>
        <v>0.54</v>
      </c>
      <c r="BC90" s="77"/>
      <c r="BD90" s="77"/>
      <c r="BE90" s="77"/>
      <c r="BF90" s="78"/>
      <c r="CA90" s="105"/>
      <c r="DM90" s="110"/>
      <c r="DN90" s="1"/>
      <c r="DO90" s="109"/>
      <c r="DP90" s="109"/>
      <c r="DQ90" s="90"/>
      <c r="DR90" s="90"/>
      <c r="DS90" s="1"/>
      <c r="DT90" s="108"/>
      <c r="DU90" s="81"/>
      <c r="DV90" s="82"/>
      <c r="DW90" s="82"/>
      <c r="DX90" s="82"/>
      <c r="DY90" s="82"/>
      <c r="DZ90" s="83"/>
      <c r="EA90" s="83"/>
      <c r="EB90" s="83"/>
      <c r="EC90" s="83"/>
      <c r="ED90" s="84"/>
      <c r="EE90" s="10"/>
      <c r="EF90" s="112"/>
      <c r="EG90" s="10"/>
    </row>
    <row r="91" spans="22:137" ht="4.9000000000000004" customHeight="1" x14ac:dyDescent="0.25">
      <c r="V91" s="105"/>
      <c r="AO91" s="110"/>
      <c r="AP91" s="1"/>
      <c r="AQ91" s="109"/>
      <c r="AR91" s="109"/>
      <c r="AS91" s="90"/>
      <c r="AT91" s="90"/>
      <c r="AU91" s="1"/>
      <c r="AV91" s="108"/>
      <c r="AW91" s="81"/>
      <c r="AX91" s="82"/>
      <c r="AY91" s="82"/>
      <c r="AZ91" s="82"/>
      <c r="BA91" s="82"/>
      <c r="BB91" s="83"/>
      <c r="BC91" s="83"/>
      <c r="BD91" s="83"/>
      <c r="BE91" s="83"/>
      <c r="BF91" s="84"/>
      <c r="CA91" s="105"/>
      <c r="DM91" s="110"/>
      <c r="EE91" s="10"/>
      <c r="EF91" s="112"/>
      <c r="EG91" s="10"/>
    </row>
    <row r="92" spans="22:137" ht="4.9000000000000004" customHeight="1" x14ac:dyDescent="0.25">
      <c r="V92" s="105"/>
      <c r="AO92" s="110"/>
      <c r="AP92" s="107">
        <f>VLOOKUP(AW92,AL,2,FALSE)</f>
        <v>242</v>
      </c>
      <c r="AQ92" s="107"/>
      <c r="AR92" s="107"/>
      <c r="AS92" s="107"/>
      <c r="AT92" s="107"/>
      <c r="AU92" s="107"/>
      <c r="AV92" s="108"/>
      <c r="AW92" s="85" t="s">
        <v>49</v>
      </c>
      <c r="AX92" s="86"/>
      <c r="AY92" s="86"/>
      <c r="AZ92" s="86"/>
      <c r="BA92" s="86"/>
      <c r="BB92" s="75">
        <f>VLOOKUP(AW92,AL,5,FALSE)</f>
        <v>1.05</v>
      </c>
      <c r="BC92" s="75"/>
      <c r="BD92" s="75"/>
      <c r="BE92" s="75"/>
      <c r="BF92" s="76"/>
      <c r="CA92" s="105"/>
      <c r="DL92" s="113" t="s">
        <v>6</v>
      </c>
      <c r="DM92" s="113"/>
      <c r="DN92" s="113"/>
      <c r="DO92" s="89">
        <v>201</v>
      </c>
      <c r="DP92" s="89"/>
      <c r="DQ92" s="89"/>
      <c r="DR92" s="89"/>
      <c r="DS92" s="89" t="s">
        <v>10</v>
      </c>
      <c r="DT92" s="89"/>
      <c r="DU92" s="89"/>
      <c r="DV92" s="89"/>
      <c r="EE92" s="10"/>
      <c r="EF92" s="112"/>
      <c r="EG92" s="10"/>
    </row>
    <row r="93" spans="22:137" ht="4.9000000000000004" customHeight="1" x14ac:dyDescent="0.25">
      <c r="V93" s="105"/>
      <c r="AO93" s="110"/>
      <c r="AP93" s="107"/>
      <c r="AQ93" s="107"/>
      <c r="AR93" s="107"/>
      <c r="AS93" s="107"/>
      <c r="AT93" s="107"/>
      <c r="AU93" s="107"/>
      <c r="AV93" s="108"/>
      <c r="AW93" s="87"/>
      <c r="AX93" s="88"/>
      <c r="AY93" s="88"/>
      <c r="AZ93" s="88"/>
      <c r="BA93" s="88"/>
      <c r="BB93" s="77"/>
      <c r="BC93" s="77"/>
      <c r="BD93" s="77"/>
      <c r="BE93" s="77"/>
      <c r="BF93" s="78"/>
      <c r="CA93" s="105"/>
      <c r="DL93" s="113"/>
      <c r="DM93" s="113"/>
      <c r="DN93" s="113"/>
      <c r="DO93" s="89"/>
      <c r="DP93" s="89"/>
      <c r="DQ93" s="89"/>
      <c r="DR93" s="89"/>
      <c r="DS93" s="89"/>
      <c r="DT93" s="89"/>
      <c r="DU93" s="89"/>
      <c r="DV93" s="89"/>
      <c r="EE93" s="10"/>
      <c r="EF93" s="112"/>
      <c r="EG93" s="10"/>
    </row>
    <row r="94" spans="22:137" ht="4.9000000000000004" customHeight="1" x14ac:dyDescent="0.25">
      <c r="V94" s="105"/>
      <c r="AO94" s="110"/>
      <c r="AP94" s="5"/>
      <c r="AQ94" s="90"/>
      <c r="AR94" s="90"/>
      <c r="AS94" s="109"/>
      <c r="AT94" s="109"/>
      <c r="AU94" s="5"/>
      <c r="AV94" s="108"/>
      <c r="AW94" s="79">
        <f>VLOOKUP(AW92,AL,3,FALSE)</f>
        <v>5433</v>
      </c>
      <c r="AX94" s="80"/>
      <c r="AY94" s="80"/>
      <c r="AZ94" s="80"/>
      <c r="BA94" s="80"/>
      <c r="BB94" s="77">
        <f>VLOOKUP(AW92,AL,6,FALSE)</f>
        <v>0.55000000000000004</v>
      </c>
      <c r="BC94" s="77"/>
      <c r="BD94" s="77"/>
      <c r="BE94" s="77"/>
      <c r="BF94" s="78"/>
      <c r="CA94" s="105"/>
      <c r="DL94" s="113"/>
      <c r="DM94" s="113"/>
      <c r="DN94" s="113"/>
      <c r="DO94" s="89"/>
      <c r="DP94" s="89"/>
      <c r="DQ94" s="89"/>
      <c r="DR94" s="89"/>
      <c r="DS94" s="89"/>
      <c r="DT94" s="89"/>
      <c r="DU94" s="89"/>
      <c r="DV94" s="89"/>
      <c r="EE94" s="10"/>
      <c r="EF94" s="112"/>
      <c r="EG94" s="10"/>
    </row>
    <row r="95" spans="22:137" ht="4.9000000000000004" customHeight="1" x14ac:dyDescent="0.25">
      <c r="V95" s="105"/>
      <c r="AO95" s="110"/>
      <c r="AP95" s="1"/>
      <c r="AQ95" s="109"/>
      <c r="AR95" s="109"/>
      <c r="AS95" s="90"/>
      <c r="AT95" s="90"/>
      <c r="AU95" s="1"/>
      <c r="AV95" s="108"/>
      <c r="AW95" s="81"/>
      <c r="AX95" s="82"/>
      <c r="AY95" s="82"/>
      <c r="AZ95" s="82"/>
      <c r="BA95" s="82"/>
      <c r="BB95" s="83"/>
      <c r="BC95" s="83"/>
      <c r="BD95" s="83"/>
      <c r="BE95" s="83"/>
      <c r="BF95" s="84"/>
      <c r="CA95" s="105"/>
      <c r="CB95" s="89">
        <v>612</v>
      </c>
      <c r="CC95" s="89"/>
      <c r="CD95" s="89"/>
      <c r="CE95" s="89"/>
      <c r="CF95" s="89"/>
      <c r="CG95" s="89"/>
      <c r="DA95" s="89" t="s">
        <v>9</v>
      </c>
      <c r="DB95" s="89"/>
      <c r="DC95" s="89"/>
      <c r="DD95" s="89"/>
      <c r="DE95" s="89"/>
      <c r="DF95" s="89"/>
      <c r="DG95" s="89" t="str">
        <f>"052"</f>
        <v>052</v>
      </c>
      <c r="DH95" s="89"/>
      <c r="DI95" s="89"/>
      <c r="DJ95" s="89"/>
      <c r="DK95" s="89"/>
      <c r="DL95" s="89"/>
      <c r="DM95" s="110"/>
      <c r="EE95" s="10"/>
      <c r="EF95" s="112"/>
      <c r="EG95" s="10"/>
    </row>
    <row r="96" spans="22:137" ht="4.9000000000000004" customHeight="1" x14ac:dyDescent="0.25">
      <c r="V96" s="105"/>
      <c r="AO96" s="110"/>
      <c r="AP96" s="107">
        <f>VLOOKUP(AW96,AL,2,FALSE)</f>
        <v>292</v>
      </c>
      <c r="AQ96" s="107"/>
      <c r="AR96" s="107"/>
      <c r="AS96" s="107"/>
      <c r="AT96" s="107"/>
      <c r="AU96" s="107"/>
      <c r="AV96" s="108"/>
      <c r="AW96" s="85" t="s">
        <v>16</v>
      </c>
      <c r="AX96" s="86"/>
      <c r="AY96" s="86"/>
      <c r="AZ96" s="86"/>
      <c r="BA96" s="86"/>
      <c r="BB96" s="75">
        <f>VLOOKUP(AW96,AL,5,FALSE)</f>
        <v>1.1000000000000001</v>
      </c>
      <c r="BC96" s="75"/>
      <c r="BD96" s="75"/>
      <c r="BE96" s="75"/>
      <c r="BF96" s="76"/>
      <c r="CA96" s="105"/>
      <c r="CB96" s="89"/>
      <c r="CC96" s="89"/>
      <c r="CD96" s="89"/>
      <c r="CE96" s="89"/>
      <c r="CF96" s="89"/>
      <c r="CG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110"/>
      <c r="DN96" s="107" t="str">
        <f>VLOOKUP(DU96,AL,2,FALSE)</f>
        <v>062</v>
      </c>
      <c r="DO96" s="107"/>
      <c r="DP96" s="107"/>
      <c r="DQ96" s="107"/>
      <c r="DR96" s="107"/>
      <c r="DS96" s="107"/>
      <c r="DT96" s="108"/>
      <c r="DU96" s="85" t="s">
        <v>22</v>
      </c>
      <c r="DV96" s="86"/>
      <c r="DW96" s="86"/>
      <c r="DX96" s="86"/>
      <c r="DY96" s="86"/>
      <c r="DZ96" s="75">
        <f>VLOOKUP(DU96,AL,5,FALSE)</f>
        <v>1.3000000000000003</v>
      </c>
      <c r="EA96" s="75"/>
      <c r="EB96" s="75"/>
      <c r="EC96" s="75"/>
      <c r="ED96" s="76"/>
      <c r="EE96" s="10"/>
      <c r="EF96" s="112"/>
      <c r="EG96" s="10"/>
    </row>
    <row r="97" spans="22:210" ht="4.9000000000000004" customHeight="1" thickBot="1" x14ac:dyDescent="0.3">
      <c r="V97" s="105"/>
      <c r="AO97" s="110"/>
      <c r="AP97" s="107"/>
      <c r="AQ97" s="107"/>
      <c r="AR97" s="107"/>
      <c r="AS97" s="107"/>
      <c r="AT97" s="107"/>
      <c r="AU97" s="107"/>
      <c r="AV97" s="108"/>
      <c r="AW97" s="87"/>
      <c r="AX97" s="88"/>
      <c r="AY97" s="88"/>
      <c r="AZ97" s="88"/>
      <c r="BA97" s="88"/>
      <c r="BB97" s="77"/>
      <c r="BC97" s="77"/>
      <c r="BD97" s="77"/>
      <c r="BE97" s="77"/>
      <c r="BF97" s="78"/>
      <c r="CA97" s="105"/>
      <c r="DB97" s="36"/>
      <c r="DC97" s="2"/>
      <c r="DD97" s="3"/>
      <c r="DE97" s="37"/>
      <c r="DM97" s="110"/>
      <c r="DN97" s="107"/>
      <c r="DO97" s="107"/>
      <c r="DP97" s="107"/>
      <c r="DQ97" s="107"/>
      <c r="DR97" s="107"/>
      <c r="DS97" s="107"/>
      <c r="DT97" s="108"/>
      <c r="DU97" s="87"/>
      <c r="DV97" s="88"/>
      <c r="DW97" s="88"/>
      <c r="DX97" s="88"/>
      <c r="DY97" s="88"/>
      <c r="DZ97" s="77"/>
      <c r="EA97" s="77"/>
      <c r="EB97" s="77"/>
      <c r="EC97" s="77"/>
      <c r="ED97" s="78"/>
      <c r="EE97" s="10"/>
      <c r="EF97" s="112"/>
      <c r="EG97" s="10"/>
    </row>
    <row r="98" spans="22:210" ht="4.9000000000000004" customHeight="1" x14ac:dyDescent="0.25">
      <c r="V98" s="105"/>
      <c r="AO98" s="110"/>
      <c r="AP98" s="5"/>
      <c r="AQ98" s="90"/>
      <c r="AR98" s="90"/>
      <c r="AS98" s="109"/>
      <c r="AT98" s="109"/>
      <c r="AU98" s="5"/>
      <c r="AV98" s="108"/>
      <c r="AW98" s="79">
        <f>VLOOKUP(AW96,AL,3,FALSE)</f>
        <v>1</v>
      </c>
      <c r="AX98" s="80"/>
      <c r="AY98" s="80"/>
      <c r="AZ98" s="80"/>
      <c r="BA98" s="80"/>
      <c r="BB98" s="77">
        <f>VLOOKUP(AW96,AL,6,FALSE)</f>
        <v>0.60000000000000009</v>
      </c>
      <c r="BC98" s="77"/>
      <c r="BD98" s="77"/>
      <c r="BE98" s="77"/>
      <c r="BF98" s="78"/>
      <c r="CA98" s="105"/>
      <c r="CB98" s="27"/>
      <c r="CC98" s="28"/>
      <c r="CD98" s="6"/>
      <c r="CE98" s="7"/>
      <c r="CF98" s="33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35"/>
      <c r="DC98" s="2"/>
      <c r="DD98" s="3"/>
      <c r="DE98" s="38"/>
      <c r="DF98" s="39"/>
      <c r="DG98" s="39"/>
      <c r="DH98" s="40"/>
      <c r="DI98" s="6"/>
      <c r="DJ98" s="7"/>
      <c r="DK98" s="43"/>
      <c r="DL98" s="39"/>
      <c r="DM98" s="110"/>
      <c r="DN98" s="5"/>
      <c r="DO98" s="90"/>
      <c r="DP98" s="90"/>
      <c r="DQ98" s="109"/>
      <c r="DR98" s="109"/>
      <c r="DS98" s="5"/>
      <c r="DT98" s="108"/>
      <c r="DU98" s="79">
        <f>VLOOKUP(DU96,AL,3,FALSE)</f>
        <v>1</v>
      </c>
      <c r="DV98" s="80"/>
      <c r="DW98" s="80"/>
      <c r="DX98" s="80"/>
      <c r="DY98" s="80"/>
      <c r="DZ98" s="77">
        <f>VLOOKUP(DU96,AL,6,FALSE)</f>
        <v>0.80000000000000027</v>
      </c>
      <c r="EA98" s="77"/>
      <c r="EB98" s="77"/>
      <c r="EC98" s="77"/>
      <c r="ED98" s="78"/>
      <c r="EE98" s="10"/>
      <c r="EF98" s="112"/>
      <c r="EG98" s="10"/>
    </row>
    <row r="99" spans="22:210" ht="4.9000000000000004" customHeight="1" thickBot="1" x14ac:dyDescent="0.3">
      <c r="V99" s="105"/>
      <c r="AO99" s="110"/>
      <c r="AP99" s="1"/>
      <c r="AQ99" s="109"/>
      <c r="AR99" s="109"/>
      <c r="AS99" s="90"/>
      <c r="AT99" s="90"/>
      <c r="AU99" s="1"/>
      <c r="AV99" s="108"/>
      <c r="AW99" s="81"/>
      <c r="AX99" s="82"/>
      <c r="AY99" s="82"/>
      <c r="AZ99" s="82"/>
      <c r="BA99" s="82"/>
      <c r="BB99" s="83"/>
      <c r="BC99" s="83"/>
      <c r="BD99" s="83"/>
      <c r="BE99" s="83"/>
      <c r="BF99" s="84"/>
      <c r="CA99" s="105"/>
      <c r="CB99" s="29"/>
      <c r="CC99" s="30"/>
      <c r="CD99" s="8"/>
      <c r="CE99" s="9"/>
      <c r="CF99" s="34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36"/>
      <c r="DC99" s="2"/>
      <c r="DD99" s="3"/>
      <c r="DE99" s="37"/>
      <c r="DF99" s="41"/>
      <c r="DG99" s="41"/>
      <c r="DH99" s="42"/>
      <c r="DI99" s="8"/>
      <c r="DJ99" s="9"/>
      <c r="DK99" s="44"/>
      <c r="DL99" s="41"/>
      <c r="DM99" s="110"/>
      <c r="DN99" s="1"/>
      <c r="DO99" s="109"/>
      <c r="DP99" s="109"/>
      <c r="DQ99" s="90"/>
      <c r="DR99" s="90"/>
      <c r="DS99" s="1"/>
      <c r="DT99" s="108"/>
      <c r="DU99" s="81"/>
      <c r="DV99" s="82"/>
      <c r="DW99" s="82"/>
      <c r="DX99" s="82"/>
      <c r="DY99" s="82"/>
      <c r="DZ99" s="83"/>
      <c r="EA99" s="83"/>
      <c r="EB99" s="83"/>
      <c r="EC99" s="83"/>
      <c r="ED99" s="84"/>
      <c r="EE99" s="10"/>
      <c r="EF99" s="112"/>
      <c r="EG99" s="10"/>
    </row>
    <row r="100" spans="22:210" ht="4.9000000000000004" customHeight="1" x14ac:dyDescent="0.25">
      <c r="V100" s="105"/>
      <c r="AO100" s="110"/>
      <c r="CA100" s="105"/>
      <c r="DB100" s="35"/>
      <c r="DC100" s="2"/>
      <c r="DD100" s="3"/>
      <c r="DE100" s="38"/>
      <c r="DM100" s="110"/>
      <c r="DN100" s="107" t="str">
        <f>VLOOKUP(DU100,AL,2,FALSE)</f>
        <v>092</v>
      </c>
      <c r="DO100" s="107"/>
      <c r="DP100" s="107"/>
      <c r="DQ100" s="107"/>
      <c r="DR100" s="107"/>
      <c r="DS100" s="107"/>
      <c r="DT100" s="108"/>
      <c r="DU100" s="85" t="s">
        <v>23</v>
      </c>
      <c r="DV100" s="86"/>
      <c r="DW100" s="86"/>
      <c r="DX100" s="86"/>
      <c r="DY100" s="86"/>
      <c r="DZ100" s="75">
        <f>VLOOKUP(DU100,AL,5,FALSE)</f>
        <v>1.3100000000000003</v>
      </c>
      <c r="EA100" s="75"/>
      <c r="EB100" s="75"/>
      <c r="EC100" s="75"/>
      <c r="ED100" s="76"/>
      <c r="EE100" s="10"/>
      <c r="EF100" s="112"/>
      <c r="EG100" s="10"/>
    </row>
    <row r="101" spans="22:210" ht="4.9000000000000004" customHeight="1" x14ac:dyDescent="0.25">
      <c r="V101" s="105"/>
      <c r="DM101" s="110"/>
      <c r="DN101" s="107"/>
      <c r="DO101" s="107"/>
      <c r="DP101" s="107"/>
      <c r="DQ101" s="107"/>
      <c r="DR101" s="107"/>
      <c r="DS101" s="107"/>
      <c r="DT101" s="108"/>
      <c r="DU101" s="87"/>
      <c r="DV101" s="88"/>
      <c r="DW101" s="88"/>
      <c r="DX101" s="88"/>
      <c r="DY101" s="88"/>
      <c r="DZ101" s="77"/>
      <c r="EA101" s="77"/>
      <c r="EB101" s="77"/>
      <c r="EC101" s="77"/>
      <c r="ED101" s="78"/>
      <c r="EE101" s="10"/>
      <c r="EF101" s="112"/>
      <c r="EG101" s="10"/>
      <c r="GK101" s="110"/>
    </row>
    <row r="102" spans="22:210" ht="4.9000000000000004" customHeight="1" x14ac:dyDescent="0.25">
      <c r="V102" s="105"/>
      <c r="DM102" s="110"/>
      <c r="DN102" s="5"/>
      <c r="DO102" s="90"/>
      <c r="DP102" s="90"/>
      <c r="DQ102" s="109"/>
      <c r="DR102" s="109"/>
      <c r="DS102" s="5"/>
      <c r="DT102" s="108"/>
      <c r="DU102" s="79">
        <f>VLOOKUP(DU100,AL,3,FALSE)</f>
        <v>1</v>
      </c>
      <c r="DV102" s="80"/>
      <c r="DW102" s="80"/>
      <c r="DX102" s="80"/>
      <c r="DY102" s="80"/>
      <c r="DZ102" s="77">
        <f>VLOOKUP(DU100,AL,6,FALSE)</f>
        <v>0.81000000000000028</v>
      </c>
      <c r="EA102" s="77"/>
      <c r="EB102" s="77"/>
      <c r="EC102" s="77"/>
      <c r="ED102" s="78"/>
      <c r="EE102" s="10"/>
      <c r="EF102" s="112"/>
      <c r="EG102" s="10"/>
      <c r="GK102" s="110"/>
      <c r="GL102" s="107">
        <f>VLOOKUP(GS102,AL,2,FALSE)</f>
        <v>212</v>
      </c>
      <c r="GM102" s="107"/>
      <c r="GN102" s="107"/>
      <c r="GO102" s="107"/>
      <c r="GP102" s="107"/>
      <c r="GQ102" s="107"/>
      <c r="GR102" s="108"/>
      <c r="GS102" s="85" t="s">
        <v>97</v>
      </c>
      <c r="GT102" s="86"/>
      <c r="GU102" s="86"/>
      <c r="GV102" s="86"/>
      <c r="GW102" s="86"/>
      <c r="GX102" s="75">
        <f>VLOOKUP(GS102,AL,5,FALSE)</f>
        <v>1.6200000000000006</v>
      </c>
      <c r="GY102" s="75"/>
      <c r="GZ102" s="75"/>
      <c r="HA102" s="75"/>
      <c r="HB102" s="76"/>
    </row>
    <row r="103" spans="22:210" ht="4.9000000000000004" customHeight="1" x14ac:dyDescent="0.25">
      <c r="V103" s="105"/>
      <c r="DM103" s="110"/>
      <c r="DN103" s="1"/>
      <c r="DO103" s="109"/>
      <c r="DP103" s="109"/>
      <c r="DQ103" s="90"/>
      <c r="DR103" s="90"/>
      <c r="DS103" s="1"/>
      <c r="DT103" s="108"/>
      <c r="DU103" s="81"/>
      <c r="DV103" s="82"/>
      <c r="DW103" s="82"/>
      <c r="DX103" s="82"/>
      <c r="DY103" s="82"/>
      <c r="DZ103" s="83"/>
      <c r="EA103" s="83"/>
      <c r="EB103" s="83"/>
      <c r="EC103" s="83"/>
      <c r="ED103" s="84"/>
      <c r="EE103" s="10"/>
      <c r="EF103" s="112"/>
      <c r="EG103" s="10"/>
      <c r="GK103" s="110"/>
      <c r="GL103" s="107"/>
      <c r="GM103" s="107"/>
      <c r="GN103" s="107"/>
      <c r="GO103" s="107"/>
      <c r="GP103" s="107"/>
      <c r="GQ103" s="107"/>
      <c r="GR103" s="108"/>
      <c r="GS103" s="87"/>
      <c r="GT103" s="88"/>
      <c r="GU103" s="88"/>
      <c r="GV103" s="88"/>
      <c r="GW103" s="88"/>
      <c r="GX103" s="77"/>
      <c r="GY103" s="77"/>
      <c r="GZ103" s="77"/>
      <c r="HA103" s="77"/>
      <c r="HB103" s="78"/>
    </row>
    <row r="104" spans="22:210" ht="4.9000000000000004" customHeight="1" x14ac:dyDescent="0.25">
      <c r="V104" s="105"/>
      <c r="DM104" s="110"/>
      <c r="EE104" s="10"/>
      <c r="EF104" s="112"/>
      <c r="EG104" s="10"/>
      <c r="GK104" s="110"/>
      <c r="GL104" s="5"/>
      <c r="GM104" s="90"/>
      <c r="GN104" s="90"/>
      <c r="GO104" s="109"/>
      <c r="GP104" s="109"/>
      <c r="GQ104" s="5"/>
      <c r="GR104" s="108"/>
      <c r="GS104" s="79">
        <f>VLOOKUP(GS102,AL,3,FALSE)</f>
        <v>3986</v>
      </c>
      <c r="GT104" s="80"/>
      <c r="GU104" s="80"/>
      <c r="GV104" s="80"/>
      <c r="GW104" s="80"/>
      <c r="GX104" s="77">
        <f>VLOOKUP(GS102,AL,6,FALSE)</f>
        <v>1.1200000000000006</v>
      </c>
      <c r="GY104" s="77"/>
      <c r="GZ104" s="77"/>
      <c r="HA104" s="77"/>
      <c r="HB104" s="78"/>
    </row>
    <row r="105" spans="22:210" ht="4.9000000000000004" customHeight="1" x14ac:dyDescent="0.25">
      <c r="V105" s="105"/>
      <c r="AM105" s="89" t="s">
        <v>27</v>
      </c>
      <c r="AN105" s="89"/>
      <c r="AO105" s="89"/>
      <c r="AP105" s="89"/>
      <c r="AQ105" s="89"/>
      <c r="BY105" s="89" t="s">
        <v>28</v>
      </c>
      <c r="BZ105" s="89"/>
      <c r="CA105" s="89"/>
      <c r="CB105" s="89"/>
      <c r="CC105" s="89"/>
      <c r="DK105" s="124" t="s">
        <v>11</v>
      </c>
      <c r="DL105" s="124"/>
      <c r="DM105" s="124"/>
      <c r="DN105" s="124"/>
      <c r="DO105" s="124"/>
      <c r="EE105" s="10"/>
      <c r="EF105" s="112"/>
      <c r="EG105" s="10"/>
      <c r="GK105" s="110"/>
      <c r="GL105" s="1"/>
      <c r="GM105" s="109"/>
      <c r="GN105" s="109"/>
      <c r="GO105" s="90"/>
      <c r="GP105" s="90"/>
      <c r="GQ105" s="1"/>
      <c r="GR105" s="108"/>
      <c r="GS105" s="81"/>
      <c r="GT105" s="82"/>
      <c r="GU105" s="82"/>
      <c r="GV105" s="82"/>
      <c r="GW105" s="82"/>
      <c r="GX105" s="83"/>
      <c r="GY105" s="83"/>
      <c r="GZ105" s="83"/>
      <c r="HA105" s="83"/>
      <c r="HB105" s="84"/>
    </row>
    <row r="106" spans="22:210" ht="4.9000000000000004" customHeight="1" x14ac:dyDescent="0.25">
      <c r="V106" s="105"/>
      <c r="AM106" s="89"/>
      <c r="AN106" s="89"/>
      <c r="AO106" s="89"/>
      <c r="AP106" s="89"/>
      <c r="AQ106" s="89"/>
      <c r="BY106" s="89"/>
      <c r="BZ106" s="89"/>
      <c r="CA106" s="89"/>
      <c r="CB106" s="89"/>
      <c r="CC106" s="89"/>
      <c r="DK106" s="124"/>
      <c r="DL106" s="124"/>
      <c r="DM106" s="124"/>
      <c r="DN106" s="124"/>
      <c r="DO106" s="124"/>
      <c r="EE106" s="10"/>
      <c r="EF106" s="112"/>
      <c r="EG106" s="10"/>
      <c r="GK106" s="110"/>
      <c r="GL106" s="107">
        <f>VLOOKUP(GS106,AL,2,FALSE)</f>
        <v>182</v>
      </c>
      <c r="GM106" s="107"/>
      <c r="GN106" s="107"/>
      <c r="GO106" s="107"/>
      <c r="GP106" s="107"/>
      <c r="GQ106" s="107"/>
      <c r="GR106" s="108"/>
      <c r="GS106" s="85" t="s">
        <v>96</v>
      </c>
      <c r="GT106" s="86"/>
      <c r="GU106" s="86"/>
      <c r="GV106" s="86"/>
      <c r="GW106" s="86"/>
      <c r="GX106" s="75">
        <f>VLOOKUP(GS106,AL,5,FALSE)</f>
        <v>1.6100000000000005</v>
      </c>
      <c r="GY106" s="75"/>
      <c r="GZ106" s="75"/>
      <c r="HA106" s="75"/>
      <c r="HB106" s="76"/>
    </row>
    <row r="107" spans="22:210" ht="4.9000000000000004" customHeight="1" x14ac:dyDescent="0.25">
      <c r="V107" s="105"/>
      <c r="AO107" s="105"/>
      <c r="AP107" s="89">
        <v>522</v>
      </c>
      <c r="AQ107" s="89"/>
      <c r="AR107" s="89"/>
      <c r="AS107" s="89"/>
      <c r="AT107" s="89"/>
      <c r="AU107" s="89"/>
      <c r="BU107" s="89">
        <v>512</v>
      </c>
      <c r="BV107" s="89"/>
      <c r="BW107" s="89"/>
      <c r="BX107" s="89"/>
      <c r="BY107" s="89"/>
      <c r="BZ107" s="89"/>
      <c r="CA107" s="105"/>
      <c r="CB107" s="124"/>
      <c r="CC107" s="124"/>
      <c r="CD107" s="124"/>
      <c r="CE107" s="124"/>
      <c r="CF107" s="124"/>
      <c r="CG107" s="124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24"/>
      <c r="DH107" s="124"/>
      <c r="DI107" s="124"/>
      <c r="DJ107" s="124"/>
      <c r="DK107" s="124"/>
      <c r="DL107" s="124"/>
      <c r="DM107" s="112"/>
      <c r="DN107" s="124"/>
      <c r="DO107" s="124"/>
      <c r="DP107" s="124"/>
      <c r="DQ107" s="124"/>
      <c r="DR107" s="124"/>
      <c r="DS107" s="124"/>
      <c r="DT107" s="124" t="s">
        <v>31</v>
      </c>
      <c r="DU107" s="124"/>
      <c r="DV107" s="124"/>
      <c r="DW107" s="124"/>
      <c r="DX107" s="124"/>
      <c r="DY107" s="124"/>
      <c r="DZ107" s="124"/>
      <c r="EA107" s="124"/>
      <c r="EB107" s="124"/>
      <c r="EC107" s="124"/>
      <c r="ED107" s="124"/>
      <c r="EE107" s="124"/>
      <c r="EF107" s="112"/>
      <c r="EG107" s="10"/>
      <c r="GK107" s="110"/>
      <c r="GL107" s="107"/>
      <c r="GM107" s="107"/>
      <c r="GN107" s="107"/>
      <c r="GO107" s="107"/>
      <c r="GP107" s="107"/>
      <c r="GQ107" s="107"/>
      <c r="GR107" s="108"/>
      <c r="GS107" s="87"/>
      <c r="GT107" s="88"/>
      <c r="GU107" s="88"/>
      <c r="GV107" s="88"/>
      <c r="GW107" s="88"/>
      <c r="GX107" s="77"/>
      <c r="GY107" s="77"/>
      <c r="GZ107" s="77"/>
      <c r="HA107" s="77"/>
      <c r="HB107" s="78"/>
    </row>
    <row r="108" spans="22:210" ht="4.9000000000000004" customHeight="1" x14ac:dyDescent="0.25">
      <c r="V108" s="105"/>
      <c r="AO108" s="105"/>
      <c r="AP108" s="89"/>
      <c r="AQ108" s="89"/>
      <c r="AR108" s="89"/>
      <c r="AS108" s="89"/>
      <c r="AT108" s="89"/>
      <c r="AU108" s="89"/>
      <c r="BU108" s="89"/>
      <c r="BV108" s="89"/>
      <c r="BW108" s="89"/>
      <c r="BX108" s="89"/>
      <c r="BY108" s="89"/>
      <c r="BZ108" s="89"/>
      <c r="CA108" s="105"/>
      <c r="CB108" s="124"/>
      <c r="CC108" s="124"/>
      <c r="CD108" s="124"/>
      <c r="CE108" s="124"/>
      <c r="CF108" s="124"/>
      <c r="CG108" s="124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24"/>
      <c r="DH108" s="124"/>
      <c r="DI108" s="124"/>
      <c r="DJ108" s="124"/>
      <c r="DK108" s="124"/>
      <c r="DL108" s="124"/>
      <c r="DM108" s="112"/>
      <c r="DN108" s="124"/>
      <c r="DO108" s="124"/>
      <c r="DP108" s="124"/>
      <c r="DQ108" s="124"/>
      <c r="DR108" s="124"/>
      <c r="DS108" s="124"/>
      <c r="DT108" s="124"/>
      <c r="DU108" s="124"/>
      <c r="DV108" s="124"/>
      <c r="DW108" s="124"/>
      <c r="DX108" s="124"/>
      <c r="DY108" s="124"/>
      <c r="DZ108" s="124"/>
      <c r="EA108" s="124"/>
      <c r="EB108" s="124"/>
      <c r="EC108" s="124"/>
      <c r="ED108" s="124"/>
      <c r="EE108" s="124"/>
      <c r="EF108" s="112"/>
      <c r="EG108" s="10"/>
      <c r="GK108" s="110"/>
      <c r="GL108" s="5"/>
      <c r="GM108" s="90"/>
      <c r="GN108" s="90"/>
      <c r="GO108" s="109"/>
      <c r="GP108" s="109"/>
      <c r="GQ108" s="5"/>
      <c r="GR108" s="108"/>
      <c r="GS108" s="79">
        <f>VLOOKUP(GS106,AL,3,FALSE)</f>
        <v>4293</v>
      </c>
      <c r="GT108" s="80"/>
      <c r="GU108" s="80"/>
      <c r="GV108" s="80"/>
      <c r="GW108" s="80"/>
      <c r="GX108" s="77">
        <f>VLOOKUP(GS106,AL,6,FALSE)</f>
        <v>1.1100000000000005</v>
      </c>
      <c r="GY108" s="77"/>
      <c r="GZ108" s="77"/>
      <c r="HA108" s="77"/>
      <c r="HB108" s="78"/>
    </row>
    <row r="109" spans="22:210" ht="4.9000000000000004" customHeight="1" thickBot="1" x14ac:dyDescent="0.3">
      <c r="V109" s="105"/>
      <c r="AO109" s="105"/>
      <c r="CA109" s="105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12"/>
      <c r="DN109" s="10"/>
      <c r="DO109" s="10"/>
      <c r="DP109" s="10"/>
      <c r="DQ109" s="10"/>
      <c r="DR109" s="10"/>
      <c r="DS109" s="10"/>
      <c r="DT109" s="10"/>
      <c r="DU109" s="21"/>
      <c r="DV109" s="22"/>
      <c r="DW109" s="23"/>
      <c r="DX109" s="24"/>
      <c r="DY109" s="10"/>
      <c r="DZ109" s="10"/>
      <c r="EA109" s="10"/>
      <c r="EB109" s="10"/>
      <c r="EC109" s="10"/>
      <c r="ED109" s="10"/>
      <c r="EE109" s="10"/>
      <c r="EF109" s="112"/>
      <c r="EG109" s="10"/>
      <c r="GK109" s="110"/>
      <c r="GL109" s="1"/>
      <c r="GM109" s="109"/>
      <c r="GN109" s="109"/>
      <c r="GO109" s="90"/>
      <c r="GP109" s="90"/>
      <c r="GQ109" s="1"/>
      <c r="GR109" s="108"/>
      <c r="GS109" s="81"/>
      <c r="GT109" s="82"/>
      <c r="GU109" s="82"/>
      <c r="GV109" s="82"/>
      <c r="GW109" s="82"/>
      <c r="GX109" s="83"/>
      <c r="GY109" s="83"/>
      <c r="GZ109" s="83"/>
      <c r="HA109" s="83"/>
      <c r="HB109" s="84"/>
    </row>
    <row r="110" spans="22:210" ht="4.9000000000000004" customHeight="1" x14ac:dyDescent="0.25">
      <c r="V110" s="105"/>
      <c r="AO110" s="105"/>
      <c r="AP110" s="27"/>
      <c r="AQ110" s="28"/>
      <c r="AR110" s="6"/>
      <c r="AS110" s="7"/>
      <c r="AT110" s="33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8"/>
      <c r="BW110" s="6"/>
      <c r="BX110" s="7"/>
      <c r="BY110" s="33"/>
      <c r="BZ110" s="27"/>
      <c r="CA110" s="105"/>
      <c r="CB110" s="11"/>
      <c r="CC110" s="12"/>
      <c r="CD110" s="13"/>
      <c r="CE110" s="14"/>
      <c r="CF110" s="15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3"/>
      <c r="DJ110" s="14"/>
      <c r="DK110" s="15"/>
      <c r="DL110" s="11"/>
      <c r="DM110" s="112"/>
      <c r="DN110" s="11"/>
      <c r="DO110" s="11"/>
      <c r="DP110" s="13"/>
      <c r="DQ110" s="14"/>
      <c r="DR110" s="15"/>
      <c r="DS110" s="11"/>
      <c r="DT110" s="25"/>
      <c r="DU110" s="24"/>
      <c r="DV110" s="22"/>
      <c r="DW110" s="23"/>
      <c r="DX110" s="21"/>
      <c r="DY110" s="25"/>
      <c r="DZ110" s="11"/>
      <c r="EA110" s="11"/>
      <c r="EB110" s="13"/>
      <c r="EC110" s="14"/>
      <c r="ED110" s="15"/>
      <c r="EE110" s="11"/>
      <c r="EF110" s="112"/>
      <c r="EG110" s="10"/>
      <c r="GK110" s="110"/>
      <c r="GL110" s="107">
        <f>VLOOKUP(GS110,AL,2,FALSE)</f>
        <v>172</v>
      </c>
      <c r="GM110" s="107"/>
      <c r="GN110" s="107"/>
      <c r="GO110" s="107"/>
      <c r="GP110" s="107"/>
      <c r="GQ110" s="107"/>
      <c r="GR110" s="108"/>
      <c r="GS110" s="85" t="s">
        <v>95</v>
      </c>
      <c r="GT110" s="86"/>
      <c r="GU110" s="86"/>
      <c r="GV110" s="86"/>
      <c r="GW110" s="86"/>
      <c r="GX110" s="75">
        <f>VLOOKUP(GS110,AL,5,FALSE)</f>
        <v>1.6000000000000005</v>
      </c>
      <c r="GY110" s="75"/>
      <c r="GZ110" s="75"/>
      <c r="HA110" s="75"/>
      <c r="HB110" s="76"/>
    </row>
    <row r="111" spans="22:210" ht="4.9000000000000004" customHeight="1" thickBot="1" x14ac:dyDescent="0.3">
      <c r="V111" s="105"/>
      <c r="AO111" s="105"/>
      <c r="AP111" s="29"/>
      <c r="AQ111" s="30"/>
      <c r="AR111" s="8"/>
      <c r="AS111" s="9"/>
      <c r="AT111" s="34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30"/>
      <c r="BW111" s="8"/>
      <c r="BX111" s="9"/>
      <c r="BY111" s="34"/>
      <c r="BZ111" s="29"/>
      <c r="CA111" s="105"/>
      <c r="CB111" s="16"/>
      <c r="CC111" s="17"/>
      <c r="CD111" s="18"/>
      <c r="CE111" s="19"/>
      <c r="CF111" s="20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8"/>
      <c r="DJ111" s="19"/>
      <c r="DK111" s="20"/>
      <c r="DL111" s="16"/>
      <c r="DM111" s="112"/>
      <c r="DN111" s="16"/>
      <c r="DO111" s="16"/>
      <c r="DP111" s="18"/>
      <c r="DQ111" s="19"/>
      <c r="DR111" s="20"/>
      <c r="DS111" s="16"/>
      <c r="DT111" s="26"/>
      <c r="DU111" s="21"/>
      <c r="DV111" s="22"/>
      <c r="DW111" s="23"/>
      <c r="DX111" s="24"/>
      <c r="DY111" s="26"/>
      <c r="DZ111" s="16"/>
      <c r="EA111" s="16"/>
      <c r="EB111" s="18"/>
      <c r="EC111" s="19"/>
      <c r="ED111" s="20"/>
      <c r="EE111" s="16"/>
      <c r="EF111" s="112"/>
      <c r="EG111" s="10"/>
      <c r="GK111" s="110"/>
      <c r="GL111" s="107"/>
      <c r="GM111" s="107"/>
      <c r="GN111" s="107"/>
      <c r="GO111" s="107"/>
      <c r="GP111" s="107"/>
      <c r="GQ111" s="107"/>
      <c r="GR111" s="108"/>
      <c r="GS111" s="87"/>
      <c r="GT111" s="88"/>
      <c r="GU111" s="88"/>
      <c r="GV111" s="88"/>
      <c r="GW111" s="88"/>
      <c r="GX111" s="77"/>
      <c r="GY111" s="77"/>
      <c r="GZ111" s="77"/>
      <c r="HA111" s="77"/>
      <c r="HB111" s="78"/>
    </row>
    <row r="112" spans="22:210" ht="4.9000000000000004" customHeight="1" x14ac:dyDescent="0.25">
      <c r="V112" s="105"/>
      <c r="AO112" s="105"/>
      <c r="CA112" s="105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12"/>
      <c r="DN112" s="10"/>
      <c r="DO112" s="10"/>
      <c r="DP112" s="10"/>
      <c r="DQ112" s="10"/>
      <c r="DR112" s="10"/>
      <c r="DS112" s="10"/>
      <c r="DT112" s="10"/>
      <c r="DU112" s="24"/>
      <c r="DV112" s="22"/>
      <c r="DW112" s="23"/>
      <c r="DX112" s="21"/>
      <c r="DY112" s="10"/>
      <c r="DZ112" s="10"/>
      <c r="EA112" s="10"/>
      <c r="EB112" s="10"/>
      <c r="EC112" s="10"/>
      <c r="ED112" s="10"/>
      <c r="EE112" s="10"/>
      <c r="EF112" s="112"/>
      <c r="EG112" s="10"/>
      <c r="GK112" s="110"/>
      <c r="GL112" s="5"/>
      <c r="GM112" s="90"/>
      <c r="GN112" s="90"/>
      <c r="GO112" s="109"/>
      <c r="GP112" s="109"/>
      <c r="GQ112" s="5"/>
      <c r="GR112" s="108"/>
      <c r="GS112" s="79">
        <f>VLOOKUP(GS110,AL,3,FALSE)</f>
        <v>4896</v>
      </c>
      <c r="GT112" s="80"/>
      <c r="GU112" s="80"/>
      <c r="GV112" s="80"/>
      <c r="GW112" s="80"/>
      <c r="GX112" s="77">
        <f>VLOOKUP(GS110,AL,6,FALSE)</f>
        <v>1.1000000000000005</v>
      </c>
      <c r="GY112" s="77"/>
      <c r="GZ112" s="77"/>
      <c r="HA112" s="77"/>
      <c r="HB112" s="78"/>
    </row>
    <row r="113" spans="22:210" ht="4.9000000000000004" customHeight="1" x14ac:dyDescent="0.25">
      <c r="V113" s="105"/>
      <c r="W113" s="89">
        <v>582</v>
      </c>
      <c r="X113" s="89"/>
      <c r="Y113" s="89"/>
      <c r="Z113" s="89"/>
      <c r="AA113" s="89"/>
      <c r="AB113" s="89"/>
      <c r="AC113" s="108"/>
      <c r="AD113" s="108"/>
      <c r="AE113" s="108"/>
      <c r="AF113" s="108"/>
      <c r="AG113" s="108"/>
      <c r="AH113" s="108"/>
      <c r="AI113" s="89"/>
      <c r="AJ113" s="89"/>
      <c r="AK113" s="89"/>
      <c r="AL113" s="89"/>
      <c r="AM113" s="89"/>
      <c r="AN113" s="89"/>
      <c r="AO113" s="105"/>
      <c r="AP113" s="89">
        <v>512</v>
      </c>
      <c r="AQ113" s="89"/>
      <c r="AR113" s="89"/>
      <c r="AS113" s="89"/>
      <c r="AT113" s="89"/>
      <c r="AU113" s="89"/>
      <c r="AV113" s="89" t="s">
        <v>2</v>
      </c>
      <c r="AW113" s="89"/>
      <c r="AX113" s="89"/>
      <c r="AY113" s="89"/>
      <c r="AZ113" s="89"/>
      <c r="BA113" s="89"/>
      <c r="BB113" s="89">
        <v>132</v>
      </c>
      <c r="BC113" s="89"/>
      <c r="BD113" s="89"/>
      <c r="BE113" s="89"/>
      <c r="BF113" s="89"/>
      <c r="BG113" s="89"/>
      <c r="BH113" s="110"/>
      <c r="CA113" s="105"/>
      <c r="CB113" s="89"/>
      <c r="CC113" s="89"/>
      <c r="CD113" s="89"/>
      <c r="CE113" s="89"/>
      <c r="CF113" s="89"/>
      <c r="CG113" s="89"/>
      <c r="CH113" s="89" t="s">
        <v>2</v>
      </c>
      <c r="CI113" s="89"/>
      <c r="CJ113" s="89"/>
      <c r="CK113" s="89"/>
      <c r="CL113" s="89"/>
      <c r="CM113" s="89"/>
      <c r="CN113" s="89">
        <v>172</v>
      </c>
      <c r="CO113" s="89"/>
      <c r="CP113" s="89"/>
      <c r="CQ113" s="89"/>
      <c r="CR113" s="89"/>
      <c r="CS113" s="89"/>
      <c r="CT113" s="110"/>
      <c r="GK113" s="110"/>
      <c r="GL113" s="1"/>
      <c r="GM113" s="109"/>
      <c r="GN113" s="109"/>
      <c r="GO113" s="90"/>
      <c r="GP113" s="90"/>
      <c r="GQ113" s="1"/>
      <c r="GR113" s="108"/>
      <c r="GS113" s="81"/>
      <c r="GT113" s="82"/>
      <c r="GU113" s="82"/>
      <c r="GV113" s="82"/>
      <c r="GW113" s="82"/>
      <c r="GX113" s="83"/>
      <c r="GY113" s="83"/>
      <c r="GZ113" s="83"/>
      <c r="HA113" s="83"/>
      <c r="HB113" s="84"/>
    </row>
    <row r="114" spans="22:210" ht="4.9000000000000004" customHeight="1" x14ac:dyDescent="0.25">
      <c r="V114" s="105"/>
      <c r="W114" s="89"/>
      <c r="X114" s="89"/>
      <c r="Y114" s="89"/>
      <c r="Z114" s="89"/>
      <c r="AA114" s="89"/>
      <c r="AB114" s="89"/>
      <c r="AC114" s="108"/>
      <c r="AD114" s="108"/>
      <c r="AE114" s="108"/>
      <c r="AF114" s="108"/>
      <c r="AG114" s="108"/>
      <c r="AH114" s="108"/>
      <c r="AI114" s="89"/>
      <c r="AJ114" s="89"/>
      <c r="AK114" s="89"/>
      <c r="AL114" s="89"/>
      <c r="AM114" s="89"/>
      <c r="AN114" s="89"/>
      <c r="AO114" s="105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110"/>
      <c r="BI114" s="107">
        <f>VLOOKUP(BP114,AL,2,FALSE)</f>
        <v>112</v>
      </c>
      <c r="BJ114" s="107"/>
      <c r="BK114" s="107"/>
      <c r="BL114" s="107"/>
      <c r="BM114" s="107"/>
      <c r="BN114" s="107"/>
      <c r="BO114" s="108"/>
      <c r="BP114" s="85" t="s">
        <v>80</v>
      </c>
      <c r="BQ114" s="86"/>
      <c r="BR114" s="86"/>
      <c r="BS114" s="86"/>
      <c r="BT114" s="86"/>
      <c r="BU114" s="75">
        <f>VLOOKUP(BP114,AL,5,FALSE)</f>
        <v>1.4500000000000004</v>
      </c>
      <c r="BV114" s="75"/>
      <c r="BW114" s="75"/>
      <c r="BX114" s="75"/>
      <c r="BY114" s="76"/>
      <c r="CA114" s="105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110"/>
      <c r="CU114" s="107">
        <f>VLOOKUP(DB114,AL,2,FALSE)</f>
        <v>122</v>
      </c>
      <c r="CV114" s="107"/>
      <c r="CW114" s="107"/>
      <c r="CX114" s="107"/>
      <c r="CY114" s="107"/>
      <c r="CZ114" s="107"/>
      <c r="DA114" s="108"/>
      <c r="DB114" s="85" t="s">
        <v>87</v>
      </c>
      <c r="DC114" s="86"/>
      <c r="DD114" s="86"/>
      <c r="DE114" s="86"/>
      <c r="DF114" s="86"/>
      <c r="DG114" s="75">
        <f>VLOOKUP(DB114,AL,5,FALSE)</f>
        <v>1.5200000000000005</v>
      </c>
      <c r="DH114" s="75"/>
      <c r="DI114" s="75"/>
      <c r="DJ114" s="75"/>
      <c r="DK114" s="76"/>
      <c r="GK114" s="110"/>
    </row>
    <row r="115" spans="22:210" ht="4.9000000000000004" customHeight="1" thickBot="1" x14ac:dyDescent="0.3">
      <c r="V115" s="105"/>
      <c r="AO115" s="105"/>
      <c r="AW115" s="36"/>
      <c r="AX115" s="2"/>
      <c r="AY115" s="3"/>
      <c r="AZ115" s="37"/>
      <c r="BH115" s="110"/>
      <c r="BI115" s="107"/>
      <c r="BJ115" s="107"/>
      <c r="BK115" s="107"/>
      <c r="BL115" s="107"/>
      <c r="BM115" s="107"/>
      <c r="BN115" s="107"/>
      <c r="BO115" s="108"/>
      <c r="BP115" s="87"/>
      <c r="BQ115" s="88"/>
      <c r="BR115" s="88"/>
      <c r="BS115" s="88"/>
      <c r="BT115" s="88"/>
      <c r="BU115" s="77"/>
      <c r="BV115" s="77"/>
      <c r="BW115" s="77"/>
      <c r="BX115" s="77"/>
      <c r="BY115" s="78"/>
      <c r="CA115" s="105"/>
      <c r="CI115" s="36"/>
      <c r="CJ115" s="2"/>
      <c r="CK115" s="3"/>
      <c r="CL115" s="37"/>
      <c r="CT115" s="110"/>
      <c r="CU115" s="107"/>
      <c r="CV115" s="107"/>
      <c r="CW115" s="107"/>
      <c r="CX115" s="107"/>
      <c r="CY115" s="107"/>
      <c r="CZ115" s="107"/>
      <c r="DA115" s="108"/>
      <c r="DB115" s="87"/>
      <c r="DC115" s="88"/>
      <c r="DD115" s="88"/>
      <c r="DE115" s="88"/>
      <c r="DF115" s="88"/>
      <c r="DG115" s="77"/>
      <c r="DH115" s="77"/>
      <c r="DI115" s="77"/>
      <c r="DJ115" s="77"/>
      <c r="DK115" s="78"/>
      <c r="GJ115" s="113" t="s">
        <v>6</v>
      </c>
      <c r="GK115" s="113"/>
      <c r="GL115" s="113"/>
      <c r="GM115" s="89">
        <v>103</v>
      </c>
      <c r="GN115" s="89"/>
      <c r="GO115" s="89"/>
      <c r="GP115" s="89"/>
      <c r="GQ115" s="89"/>
      <c r="GR115" s="89"/>
      <c r="GS115" s="89"/>
      <c r="GT115" s="89"/>
    </row>
    <row r="116" spans="22:210" ht="4.9000000000000004" customHeight="1" x14ac:dyDescent="0.25">
      <c r="V116" s="105"/>
      <c r="W116" s="27"/>
      <c r="X116" s="28"/>
      <c r="Y116" s="6"/>
      <c r="Z116" s="7"/>
      <c r="AA116" s="3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105"/>
      <c r="AP116" s="27"/>
      <c r="AQ116" s="27"/>
      <c r="AR116" s="6"/>
      <c r="AS116" s="7"/>
      <c r="AT116" s="31"/>
      <c r="AU116" s="27"/>
      <c r="AV116" s="27"/>
      <c r="AW116" s="35"/>
      <c r="AX116" s="2"/>
      <c r="AY116" s="3"/>
      <c r="AZ116" s="38"/>
      <c r="BA116" s="39"/>
      <c r="BB116" s="39"/>
      <c r="BC116" s="40"/>
      <c r="BD116" s="6"/>
      <c r="BE116" s="7"/>
      <c r="BF116" s="43"/>
      <c r="BG116" s="39"/>
      <c r="BH116" s="110"/>
      <c r="BI116" s="5"/>
      <c r="BJ116" s="90"/>
      <c r="BK116" s="90"/>
      <c r="BL116" s="109"/>
      <c r="BM116" s="109"/>
      <c r="BN116" s="5"/>
      <c r="BO116" s="108"/>
      <c r="BP116" s="79">
        <f>VLOOKUP(BP114,AL,3,FALSE)</f>
        <v>3909</v>
      </c>
      <c r="BQ116" s="80"/>
      <c r="BR116" s="80"/>
      <c r="BS116" s="80"/>
      <c r="BT116" s="80"/>
      <c r="BU116" s="77">
        <f>VLOOKUP(BP114,AL,6,FALSE)</f>
        <v>0.9500000000000004</v>
      </c>
      <c r="BV116" s="77"/>
      <c r="BW116" s="77"/>
      <c r="BX116" s="77"/>
      <c r="BY116" s="78"/>
      <c r="CA116" s="105"/>
      <c r="CB116" s="27"/>
      <c r="CC116" s="27"/>
      <c r="CD116" s="27"/>
      <c r="CE116" s="27"/>
      <c r="CF116" s="27"/>
      <c r="CG116" s="27"/>
      <c r="CH116" s="27"/>
      <c r="CI116" s="35"/>
      <c r="CJ116" s="2"/>
      <c r="CK116" s="3"/>
      <c r="CL116" s="38"/>
      <c r="CM116" s="39"/>
      <c r="CN116" s="39"/>
      <c r="CO116" s="40"/>
      <c r="CP116" s="6"/>
      <c r="CQ116" s="7"/>
      <c r="CR116" s="43"/>
      <c r="CS116" s="39"/>
      <c r="CT116" s="110"/>
      <c r="CU116" s="5"/>
      <c r="CV116" s="90"/>
      <c r="CW116" s="90"/>
      <c r="CX116" s="109"/>
      <c r="CY116" s="109"/>
      <c r="CZ116" s="5"/>
      <c r="DA116" s="108"/>
      <c r="DB116" s="79">
        <f>VLOOKUP(DB114,AL,3,FALSE)</f>
        <v>231</v>
      </c>
      <c r="DC116" s="80"/>
      <c r="DD116" s="80"/>
      <c r="DE116" s="80"/>
      <c r="DF116" s="80"/>
      <c r="DG116" s="77">
        <f>VLOOKUP(DB114,AL,6,FALSE)</f>
        <v>1.0200000000000005</v>
      </c>
      <c r="DH116" s="77"/>
      <c r="DI116" s="77"/>
      <c r="DJ116" s="77"/>
      <c r="DK116" s="78"/>
      <c r="GJ116" s="113"/>
      <c r="GK116" s="113"/>
      <c r="GL116" s="113"/>
      <c r="GM116" s="89"/>
      <c r="GN116" s="89"/>
      <c r="GO116" s="89"/>
      <c r="GP116" s="89"/>
      <c r="GQ116" s="89"/>
      <c r="GR116" s="89"/>
      <c r="GS116" s="89"/>
      <c r="GT116" s="89"/>
    </row>
    <row r="117" spans="22:210" ht="4.9000000000000004" customHeight="1" thickBot="1" x14ac:dyDescent="0.3">
      <c r="V117" s="105"/>
      <c r="W117" s="29"/>
      <c r="X117" s="30"/>
      <c r="Y117" s="8"/>
      <c r="Z117" s="9"/>
      <c r="AA117" s="34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105"/>
      <c r="AP117" s="29"/>
      <c r="AQ117" s="29"/>
      <c r="AR117" s="8"/>
      <c r="AS117" s="9"/>
      <c r="AT117" s="32"/>
      <c r="AU117" s="29"/>
      <c r="AV117" s="29"/>
      <c r="AW117" s="36"/>
      <c r="AX117" s="2"/>
      <c r="AY117" s="3"/>
      <c r="AZ117" s="37"/>
      <c r="BA117" s="41"/>
      <c r="BB117" s="41"/>
      <c r="BC117" s="42"/>
      <c r="BD117" s="8"/>
      <c r="BE117" s="9"/>
      <c r="BF117" s="44"/>
      <c r="BG117" s="41"/>
      <c r="BH117" s="110"/>
      <c r="BI117" s="1"/>
      <c r="BJ117" s="109"/>
      <c r="BK117" s="109"/>
      <c r="BL117" s="90"/>
      <c r="BM117" s="90"/>
      <c r="BN117" s="1"/>
      <c r="BO117" s="108"/>
      <c r="BP117" s="81"/>
      <c r="BQ117" s="82"/>
      <c r="BR117" s="82"/>
      <c r="BS117" s="82"/>
      <c r="BT117" s="82"/>
      <c r="BU117" s="83"/>
      <c r="BV117" s="83"/>
      <c r="BW117" s="83"/>
      <c r="BX117" s="83"/>
      <c r="BY117" s="84"/>
      <c r="CA117" s="105"/>
      <c r="CB117" s="29"/>
      <c r="CC117" s="29"/>
      <c r="CD117" s="29"/>
      <c r="CE117" s="29"/>
      <c r="CF117" s="29"/>
      <c r="CG117" s="29"/>
      <c r="CH117" s="29"/>
      <c r="CI117" s="36"/>
      <c r="CJ117" s="2"/>
      <c r="CK117" s="3"/>
      <c r="CL117" s="37"/>
      <c r="CM117" s="41"/>
      <c r="CN117" s="41"/>
      <c r="CO117" s="42"/>
      <c r="CP117" s="8"/>
      <c r="CQ117" s="9"/>
      <c r="CR117" s="44"/>
      <c r="CS117" s="41"/>
      <c r="CT117" s="110"/>
      <c r="CU117" s="1"/>
      <c r="CV117" s="109"/>
      <c r="CW117" s="109"/>
      <c r="CX117" s="90"/>
      <c r="CY117" s="90"/>
      <c r="CZ117" s="1"/>
      <c r="DA117" s="108"/>
      <c r="DB117" s="81"/>
      <c r="DC117" s="82"/>
      <c r="DD117" s="82"/>
      <c r="DE117" s="82"/>
      <c r="DF117" s="82"/>
      <c r="DG117" s="83"/>
      <c r="DH117" s="83"/>
      <c r="DI117" s="83"/>
      <c r="DJ117" s="83"/>
      <c r="DK117" s="84"/>
      <c r="GJ117" s="113"/>
      <c r="GK117" s="113"/>
      <c r="GL117" s="113"/>
      <c r="GM117" s="89"/>
      <c r="GN117" s="89"/>
      <c r="GO117" s="89"/>
      <c r="GP117" s="89"/>
      <c r="GQ117" s="89"/>
      <c r="GR117" s="89"/>
      <c r="GS117" s="89"/>
      <c r="GT117" s="89"/>
    </row>
    <row r="118" spans="22:210" ht="4.9000000000000004" customHeight="1" x14ac:dyDescent="0.25">
      <c r="V118" s="105"/>
      <c r="AO118" s="105"/>
      <c r="AW118" s="35"/>
      <c r="AX118" s="2"/>
      <c r="AY118" s="3"/>
      <c r="AZ118" s="38"/>
      <c r="BH118" s="110"/>
      <c r="BI118" s="107">
        <f>VLOOKUP(BP118,AL,2,FALSE)</f>
        <v>122</v>
      </c>
      <c r="BJ118" s="107"/>
      <c r="BK118" s="107"/>
      <c r="BL118" s="107"/>
      <c r="BM118" s="107"/>
      <c r="BN118" s="107"/>
      <c r="BO118" s="108"/>
      <c r="BP118" s="85" t="s">
        <v>81</v>
      </c>
      <c r="BQ118" s="86"/>
      <c r="BR118" s="86"/>
      <c r="BS118" s="86"/>
      <c r="BT118" s="86"/>
      <c r="BU118" s="75">
        <f>VLOOKUP(BP118,AL,5,FALSE)</f>
        <v>1.4600000000000004</v>
      </c>
      <c r="BV118" s="75"/>
      <c r="BW118" s="75"/>
      <c r="BX118" s="75"/>
      <c r="BY118" s="76"/>
      <c r="CA118" s="105"/>
      <c r="CI118" s="35"/>
      <c r="CJ118" s="2"/>
      <c r="CK118" s="3"/>
      <c r="CL118" s="38"/>
      <c r="CT118" s="110"/>
      <c r="CU118" s="107">
        <f>VLOOKUP(DB118,AL,2,FALSE)</f>
        <v>142</v>
      </c>
      <c r="CV118" s="107"/>
      <c r="CW118" s="107"/>
      <c r="CX118" s="107"/>
      <c r="CY118" s="107"/>
      <c r="CZ118" s="107"/>
      <c r="DA118" s="108"/>
      <c r="DB118" s="85" t="s">
        <v>88</v>
      </c>
      <c r="DC118" s="86"/>
      <c r="DD118" s="86"/>
      <c r="DE118" s="86"/>
      <c r="DF118" s="86"/>
      <c r="DG118" s="75">
        <f>VLOOKUP(DB118,AL,5,FALSE)</f>
        <v>1.5300000000000005</v>
      </c>
      <c r="DH118" s="75"/>
      <c r="DI118" s="75"/>
      <c r="DJ118" s="75"/>
      <c r="DK118" s="76"/>
      <c r="GK118" s="110"/>
    </row>
    <row r="119" spans="22:210" ht="4.9000000000000004" customHeight="1" x14ac:dyDescent="0.25">
      <c r="V119" s="105"/>
      <c r="BH119" s="110"/>
      <c r="BI119" s="107"/>
      <c r="BJ119" s="107"/>
      <c r="BK119" s="107"/>
      <c r="BL119" s="107"/>
      <c r="BM119" s="107"/>
      <c r="BN119" s="107"/>
      <c r="BO119" s="108"/>
      <c r="BP119" s="87"/>
      <c r="BQ119" s="88"/>
      <c r="BR119" s="88"/>
      <c r="BS119" s="88"/>
      <c r="BT119" s="88"/>
      <c r="BU119" s="77"/>
      <c r="BV119" s="77"/>
      <c r="BW119" s="77"/>
      <c r="BX119" s="77"/>
      <c r="BY119" s="78"/>
      <c r="CT119" s="110"/>
      <c r="CU119" s="107"/>
      <c r="CV119" s="107"/>
      <c r="CW119" s="107"/>
      <c r="CX119" s="107"/>
      <c r="CY119" s="107"/>
      <c r="CZ119" s="107"/>
      <c r="DA119" s="108"/>
      <c r="DB119" s="87"/>
      <c r="DC119" s="88"/>
      <c r="DD119" s="88"/>
      <c r="DE119" s="88"/>
      <c r="DF119" s="88"/>
      <c r="DG119" s="77"/>
      <c r="DH119" s="77"/>
      <c r="DI119" s="77"/>
      <c r="DJ119" s="77"/>
      <c r="DK119" s="78"/>
      <c r="GK119" s="110"/>
      <c r="GL119" s="107">
        <f>VLOOKUP(GS119,AL,2,FALSE)</f>
        <v>162</v>
      </c>
      <c r="GM119" s="107"/>
      <c r="GN119" s="107"/>
      <c r="GO119" s="107"/>
      <c r="GP119" s="107"/>
      <c r="GQ119" s="107"/>
      <c r="GR119" s="108"/>
      <c r="GS119" s="85" t="s">
        <v>94</v>
      </c>
      <c r="GT119" s="86"/>
      <c r="GU119" s="86"/>
      <c r="GV119" s="86"/>
      <c r="GW119" s="86"/>
      <c r="GX119" s="75">
        <f>VLOOKUP(GS119,AL,5,FALSE)</f>
        <v>1.5900000000000005</v>
      </c>
      <c r="GY119" s="75"/>
      <c r="GZ119" s="75"/>
      <c r="HA119" s="75"/>
      <c r="HB119" s="76"/>
    </row>
    <row r="120" spans="22:210" ht="4.9000000000000004" customHeight="1" x14ac:dyDescent="0.25">
      <c r="V120" s="105"/>
      <c r="BH120" s="110"/>
      <c r="BI120" s="5"/>
      <c r="BJ120" s="90"/>
      <c r="BK120" s="90"/>
      <c r="BL120" s="109"/>
      <c r="BM120" s="109"/>
      <c r="BN120" s="5"/>
      <c r="BO120" s="108"/>
      <c r="BP120" s="79">
        <f>VLOOKUP(BP118,AL,3,FALSE)</f>
        <v>919</v>
      </c>
      <c r="BQ120" s="80"/>
      <c r="BR120" s="80"/>
      <c r="BS120" s="80"/>
      <c r="BT120" s="80"/>
      <c r="BU120" s="77">
        <f>VLOOKUP(BP118,AL,6,FALSE)</f>
        <v>0.96000000000000041</v>
      </c>
      <c r="BV120" s="77"/>
      <c r="BW120" s="77"/>
      <c r="BX120" s="77"/>
      <c r="BY120" s="78"/>
      <c r="CT120" s="110"/>
      <c r="CU120" s="5"/>
      <c r="CV120" s="90"/>
      <c r="CW120" s="90"/>
      <c r="CX120" s="109"/>
      <c r="CY120" s="109"/>
      <c r="CZ120" s="5"/>
      <c r="DA120" s="108"/>
      <c r="DB120" s="79">
        <f>VLOOKUP(DB118,AL,3,FALSE)</f>
        <v>1570</v>
      </c>
      <c r="DC120" s="80"/>
      <c r="DD120" s="80"/>
      <c r="DE120" s="80"/>
      <c r="DF120" s="80"/>
      <c r="DG120" s="77">
        <f>VLOOKUP(DB118,AL,6,FALSE)</f>
        <v>1.0300000000000005</v>
      </c>
      <c r="DH120" s="77"/>
      <c r="DI120" s="77"/>
      <c r="DJ120" s="77"/>
      <c r="DK120" s="78"/>
      <c r="GK120" s="110"/>
      <c r="GL120" s="107"/>
      <c r="GM120" s="107"/>
      <c r="GN120" s="107"/>
      <c r="GO120" s="107"/>
      <c r="GP120" s="107"/>
      <c r="GQ120" s="107"/>
      <c r="GR120" s="108"/>
      <c r="GS120" s="87"/>
      <c r="GT120" s="88"/>
      <c r="GU120" s="88"/>
      <c r="GV120" s="88"/>
      <c r="GW120" s="88"/>
      <c r="GX120" s="77"/>
      <c r="GY120" s="77"/>
      <c r="GZ120" s="77"/>
      <c r="HA120" s="77"/>
      <c r="HB120" s="78"/>
    </row>
    <row r="121" spans="22:210" ht="4.9000000000000004" customHeight="1" x14ac:dyDescent="0.25">
      <c r="V121" s="105"/>
      <c r="BH121" s="110"/>
      <c r="BI121" s="1"/>
      <c r="BJ121" s="109"/>
      <c r="BK121" s="109"/>
      <c r="BL121" s="90"/>
      <c r="BM121" s="90"/>
      <c r="BN121" s="1"/>
      <c r="BO121" s="108"/>
      <c r="BP121" s="81"/>
      <c r="BQ121" s="82"/>
      <c r="BR121" s="82"/>
      <c r="BS121" s="82"/>
      <c r="BT121" s="82"/>
      <c r="BU121" s="83"/>
      <c r="BV121" s="83"/>
      <c r="BW121" s="83"/>
      <c r="BX121" s="83"/>
      <c r="BY121" s="84"/>
      <c r="CT121" s="110"/>
      <c r="CU121" s="1"/>
      <c r="CV121" s="109"/>
      <c r="CW121" s="109"/>
      <c r="CX121" s="90"/>
      <c r="CY121" s="90"/>
      <c r="CZ121" s="1"/>
      <c r="DA121" s="108"/>
      <c r="DB121" s="81"/>
      <c r="DC121" s="82"/>
      <c r="DD121" s="82"/>
      <c r="DE121" s="82"/>
      <c r="DF121" s="82"/>
      <c r="DG121" s="83"/>
      <c r="DH121" s="83"/>
      <c r="DI121" s="83"/>
      <c r="DJ121" s="83"/>
      <c r="DK121" s="84"/>
      <c r="GK121" s="110"/>
      <c r="GL121" s="5"/>
      <c r="GM121" s="90"/>
      <c r="GN121" s="90"/>
      <c r="GO121" s="109"/>
      <c r="GP121" s="109"/>
      <c r="GQ121" s="5"/>
      <c r="GR121" s="108"/>
      <c r="GS121" s="79">
        <f>VLOOKUP(GS119,AL,3,FALSE)</f>
        <v>3058</v>
      </c>
      <c r="GT121" s="80"/>
      <c r="GU121" s="80"/>
      <c r="GV121" s="80"/>
      <c r="GW121" s="80"/>
      <c r="GX121" s="77">
        <f>VLOOKUP(GS119,AL,6,FALSE)</f>
        <v>1.0900000000000005</v>
      </c>
      <c r="GY121" s="77"/>
      <c r="GZ121" s="77"/>
      <c r="HA121" s="77"/>
      <c r="HB121" s="78"/>
    </row>
    <row r="122" spans="22:210" ht="4.9000000000000004" customHeight="1" x14ac:dyDescent="0.25">
      <c r="V122" s="105"/>
      <c r="BH122" s="110"/>
      <c r="BI122" s="107">
        <f>VLOOKUP(BP122,AL,2,FALSE)</f>
        <v>142</v>
      </c>
      <c r="BJ122" s="107"/>
      <c r="BK122" s="107"/>
      <c r="BL122" s="107"/>
      <c r="BM122" s="107"/>
      <c r="BN122" s="107"/>
      <c r="BO122" s="108"/>
      <c r="BP122" s="85" t="s">
        <v>82</v>
      </c>
      <c r="BQ122" s="86"/>
      <c r="BR122" s="86"/>
      <c r="BS122" s="86"/>
      <c r="BT122" s="86"/>
      <c r="BU122" s="75">
        <f>VLOOKUP(BP122,AL,5,FALSE)</f>
        <v>1.4700000000000004</v>
      </c>
      <c r="BV122" s="75"/>
      <c r="BW122" s="75"/>
      <c r="BX122" s="75"/>
      <c r="BY122" s="76"/>
      <c r="CT122" s="110"/>
      <c r="CU122" s="107">
        <f>VLOOKUP(DB122,AL,2,FALSE)</f>
        <v>162</v>
      </c>
      <c r="CV122" s="107"/>
      <c r="CW122" s="107"/>
      <c r="CX122" s="107"/>
      <c r="CY122" s="107"/>
      <c r="CZ122" s="107"/>
      <c r="DA122" s="108"/>
      <c r="DB122" s="85" t="s">
        <v>89</v>
      </c>
      <c r="DC122" s="86"/>
      <c r="DD122" s="86"/>
      <c r="DE122" s="86"/>
      <c r="DF122" s="86"/>
      <c r="DG122" s="75">
        <f>VLOOKUP(DB122,AL,5,FALSE)</f>
        <v>1.5400000000000005</v>
      </c>
      <c r="DH122" s="75"/>
      <c r="DI122" s="75"/>
      <c r="DJ122" s="75"/>
      <c r="DK122" s="76"/>
      <c r="GK122" s="110"/>
      <c r="GL122" s="1"/>
      <c r="GM122" s="109"/>
      <c r="GN122" s="109"/>
      <c r="GO122" s="90"/>
      <c r="GP122" s="90"/>
      <c r="GQ122" s="1"/>
      <c r="GR122" s="108"/>
      <c r="GS122" s="81"/>
      <c r="GT122" s="82"/>
      <c r="GU122" s="82"/>
      <c r="GV122" s="82"/>
      <c r="GW122" s="82"/>
      <c r="GX122" s="83"/>
      <c r="GY122" s="83"/>
      <c r="GZ122" s="83"/>
      <c r="HA122" s="83"/>
      <c r="HB122" s="84"/>
    </row>
    <row r="123" spans="22:210" ht="4.9000000000000004" customHeight="1" x14ac:dyDescent="0.25">
      <c r="V123" s="105"/>
      <c r="BH123" s="110"/>
      <c r="BI123" s="107"/>
      <c r="BJ123" s="107"/>
      <c r="BK123" s="107"/>
      <c r="BL123" s="107"/>
      <c r="BM123" s="107"/>
      <c r="BN123" s="107"/>
      <c r="BO123" s="108"/>
      <c r="BP123" s="87"/>
      <c r="BQ123" s="88"/>
      <c r="BR123" s="88"/>
      <c r="BS123" s="88"/>
      <c r="BT123" s="88"/>
      <c r="BU123" s="77"/>
      <c r="BV123" s="77"/>
      <c r="BW123" s="77"/>
      <c r="BX123" s="77"/>
      <c r="BY123" s="78"/>
      <c r="CT123" s="110"/>
      <c r="CU123" s="107"/>
      <c r="CV123" s="107"/>
      <c r="CW123" s="107"/>
      <c r="CX123" s="107"/>
      <c r="CY123" s="107"/>
      <c r="CZ123" s="107"/>
      <c r="DA123" s="108"/>
      <c r="DB123" s="87"/>
      <c r="DC123" s="88"/>
      <c r="DD123" s="88"/>
      <c r="DE123" s="88"/>
      <c r="DF123" s="88"/>
      <c r="DG123" s="77"/>
      <c r="DH123" s="77"/>
      <c r="DI123" s="77"/>
      <c r="DJ123" s="77"/>
      <c r="DK123" s="78"/>
      <c r="GK123" s="110"/>
      <c r="GL123" s="107">
        <f>VLOOKUP(GS123,AL,2,FALSE)</f>
        <v>152</v>
      </c>
      <c r="GM123" s="107"/>
      <c r="GN123" s="107"/>
      <c r="GO123" s="107"/>
      <c r="GP123" s="107"/>
      <c r="GQ123" s="107"/>
      <c r="GR123" s="108"/>
      <c r="GS123" s="85" t="s">
        <v>93</v>
      </c>
      <c r="GT123" s="86"/>
      <c r="GU123" s="86"/>
      <c r="GV123" s="86"/>
      <c r="GW123" s="86"/>
      <c r="GX123" s="75">
        <f>VLOOKUP(GS123,AL,5,FALSE)</f>
        <v>1.5800000000000005</v>
      </c>
      <c r="GY123" s="75"/>
      <c r="GZ123" s="75"/>
      <c r="HA123" s="75"/>
      <c r="HB123" s="76"/>
    </row>
    <row r="124" spans="22:210" ht="4.9000000000000004" customHeight="1" x14ac:dyDescent="0.25">
      <c r="V124" s="105"/>
      <c r="BH124" s="110"/>
      <c r="BI124" s="5"/>
      <c r="BJ124" s="90"/>
      <c r="BK124" s="90"/>
      <c r="BL124" s="109"/>
      <c r="BM124" s="109"/>
      <c r="BN124" s="5"/>
      <c r="BO124" s="108"/>
      <c r="BP124" s="79">
        <f>VLOOKUP(BP122,AL,3,FALSE)</f>
        <v>2662</v>
      </c>
      <c r="BQ124" s="80"/>
      <c r="BR124" s="80"/>
      <c r="BS124" s="80"/>
      <c r="BT124" s="80"/>
      <c r="BU124" s="77">
        <f>VLOOKUP(BP122,AL,6,FALSE)</f>
        <v>0.97000000000000042</v>
      </c>
      <c r="BV124" s="77"/>
      <c r="BW124" s="77"/>
      <c r="BX124" s="77"/>
      <c r="BY124" s="78"/>
      <c r="CT124" s="110"/>
      <c r="CU124" s="5"/>
      <c r="CV124" s="90"/>
      <c r="CW124" s="90"/>
      <c r="CX124" s="109"/>
      <c r="CY124" s="109"/>
      <c r="CZ124" s="5"/>
      <c r="DA124" s="108"/>
      <c r="DB124" s="79">
        <f>VLOOKUP(DB122,AL,3,FALSE)</f>
        <v>3362</v>
      </c>
      <c r="DC124" s="80"/>
      <c r="DD124" s="80"/>
      <c r="DE124" s="80"/>
      <c r="DF124" s="80"/>
      <c r="DG124" s="77">
        <f>VLOOKUP(DB122,AL,6,FALSE)</f>
        <v>1.0400000000000005</v>
      </c>
      <c r="DH124" s="77"/>
      <c r="DI124" s="77"/>
      <c r="DJ124" s="77"/>
      <c r="DK124" s="78"/>
      <c r="GK124" s="110"/>
      <c r="GL124" s="107"/>
      <c r="GM124" s="107"/>
      <c r="GN124" s="107"/>
      <c r="GO124" s="107"/>
      <c r="GP124" s="107"/>
      <c r="GQ124" s="107"/>
      <c r="GR124" s="108"/>
      <c r="GS124" s="87"/>
      <c r="GT124" s="88"/>
      <c r="GU124" s="88"/>
      <c r="GV124" s="88"/>
      <c r="GW124" s="88"/>
      <c r="GX124" s="77"/>
      <c r="GY124" s="77"/>
      <c r="GZ124" s="77"/>
      <c r="HA124" s="77"/>
      <c r="HB124" s="78"/>
    </row>
    <row r="125" spans="22:210" ht="4.9000000000000004" customHeight="1" x14ac:dyDescent="0.25">
      <c r="V125" s="105"/>
      <c r="BH125" s="110"/>
      <c r="BI125" s="1"/>
      <c r="BJ125" s="109"/>
      <c r="BK125" s="109"/>
      <c r="BL125" s="90"/>
      <c r="BM125" s="90"/>
      <c r="BN125" s="1"/>
      <c r="BO125" s="108"/>
      <c r="BP125" s="81"/>
      <c r="BQ125" s="82"/>
      <c r="BR125" s="82"/>
      <c r="BS125" s="82"/>
      <c r="BT125" s="82"/>
      <c r="BU125" s="83"/>
      <c r="BV125" s="83"/>
      <c r="BW125" s="83"/>
      <c r="BX125" s="83"/>
      <c r="BY125" s="84"/>
      <c r="CT125" s="110"/>
      <c r="CU125" s="1"/>
      <c r="CV125" s="109"/>
      <c r="CW125" s="109"/>
      <c r="CX125" s="90"/>
      <c r="CY125" s="90"/>
      <c r="CZ125" s="1"/>
      <c r="DA125" s="108"/>
      <c r="DB125" s="81"/>
      <c r="DC125" s="82"/>
      <c r="DD125" s="82"/>
      <c r="DE125" s="82"/>
      <c r="DF125" s="82"/>
      <c r="DG125" s="83"/>
      <c r="DH125" s="83"/>
      <c r="DI125" s="83"/>
      <c r="DJ125" s="83"/>
      <c r="DK125" s="84"/>
      <c r="GK125" s="110"/>
      <c r="GL125" s="5"/>
      <c r="GM125" s="90"/>
      <c r="GN125" s="90"/>
      <c r="GO125" s="109"/>
      <c r="GP125" s="109"/>
      <c r="GQ125" s="5"/>
      <c r="GR125" s="108"/>
      <c r="GS125" s="79">
        <f>VLOOKUP(GS123,AL,3,FALSE)</f>
        <v>3023</v>
      </c>
      <c r="GT125" s="80"/>
      <c r="GU125" s="80"/>
      <c r="GV125" s="80"/>
      <c r="GW125" s="80"/>
      <c r="GX125" s="77">
        <f>VLOOKUP(GS123,AL,6,FALSE)</f>
        <v>1.0800000000000005</v>
      </c>
      <c r="GY125" s="77"/>
      <c r="GZ125" s="77"/>
      <c r="HA125" s="77"/>
      <c r="HB125" s="78"/>
    </row>
    <row r="126" spans="22:210" ht="4.9000000000000004" customHeight="1" x14ac:dyDescent="0.25">
      <c r="V126" s="105"/>
      <c r="BH126" s="110"/>
      <c r="BI126" s="107">
        <f>VLOOKUP(BP126,AL,2,FALSE)</f>
        <v>162</v>
      </c>
      <c r="BJ126" s="107"/>
      <c r="BK126" s="107"/>
      <c r="BL126" s="107"/>
      <c r="BM126" s="107"/>
      <c r="BN126" s="107"/>
      <c r="BO126" s="108"/>
      <c r="BP126" s="85" t="s">
        <v>83</v>
      </c>
      <c r="BQ126" s="86"/>
      <c r="BR126" s="86"/>
      <c r="BS126" s="86"/>
      <c r="BT126" s="86"/>
      <c r="BU126" s="75">
        <f>VLOOKUP(BP126,AL,5,FALSE)</f>
        <v>1.4800000000000004</v>
      </c>
      <c r="BV126" s="75"/>
      <c r="BW126" s="75"/>
      <c r="BX126" s="75"/>
      <c r="BY126" s="76"/>
      <c r="CT126" s="110"/>
      <c r="CU126" s="107">
        <f>VLOOKUP(DB126,AL,2,FALSE)</f>
        <v>182</v>
      </c>
      <c r="CV126" s="107"/>
      <c r="CW126" s="107"/>
      <c r="CX126" s="107"/>
      <c r="CY126" s="107"/>
      <c r="CZ126" s="107"/>
      <c r="DA126" s="108"/>
      <c r="DB126" s="85" t="s">
        <v>90</v>
      </c>
      <c r="DC126" s="86"/>
      <c r="DD126" s="86"/>
      <c r="DE126" s="86"/>
      <c r="DF126" s="86"/>
      <c r="DG126" s="75">
        <f>VLOOKUP(DB126,AL,5,FALSE)</f>
        <v>1.5500000000000005</v>
      </c>
      <c r="DH126" s="75"/>
      <c r="DI126" s="75"/>
      <c r="DJ126" s="75"/>
      <c r="DK126" s="76"/>
      <c r="GK126" s="110"/>
      <c r="GL126" s="1"/>
      <c r="GM126" s="109"/>
      <c r="GN126" s="109"/>
      <c r="GO126" s="90"/>
      <c r="GP126" s="90"/>
      <c r="GQ126" s="1"/>
      <c r="GR126" s="108"/>
      <c r="GS126" s="81"/>
      <c r="GT126" s="82"/>
      <c r="GU126" s="82"/>
      <c r="GV126" s="82"/>
      <c r="GW126" s="82"/>
      <c r="GX126" s="83"/>
      <c r="GY126" s="83"/>
      <c r="GZ126" s="83"/>
      <c r="HA126" s="83"/>
      <c r="HB126" s="84"/>
    </row>
    <row r="127" spans="22:210" ht="4.9000000000000004" customHeight="1" x14ac:dyDescent="0.25">
      <c r="V127" s="105"/>
      <c r="BH127" s="110"/>
      <c r="BI127" s="107"/>
      <c r="BJ127" s="107"/>
      <c r="BK127" s="107"/>
      <c r="BL127" s="107"/>
      <c r="BM127" s="107"/>
      <c r="BN127" s="107"/>
      <c r="BO127" s="108"/>
      <c r="BP127" s="87"/>
      <c r="BQ127" s="88"/>
      <c r="BR127" s="88"/>
      <c r="BS127" s="88"/>
      <c r="BT127" s="88"/>
      <c r="BU127" s="77"/>
      <c r="BV127" s="77"/>
      <c r="BW127" s="77"/>
      <c r="BX127" s="77"/>
      <c r="BY127" s="78"/>
      <c r="CT127" s="110"/>
      <c r="CU127" s="107"/>
      <c r="CV127" s="107"/>
      <c r="CW127" s="107"/>
      <c r="CX127" s="107"/>
      <c r="CY127" s="107"/>
      <c r="CZ127" s="107"/>
      <c r="DA127" s="108"/>
      <c r="DB127" s="87"/>
      <c r="DC127" s="88"/>
      <c r="DD127" s="88"/>
      <c r="DE127" s="88"/>
      <c r="DF127" s="88"/>
      <c r="DG127" s="77"/>
      <c r="DH127" s="77"/>
      <c r="DI127" s="77"/>
      <c r="DJ127" s="77"/>
      <c r="DK127" s="78"/>
      <c r="GK127" s="110"/>
      <c r="GL127" s="107">
        <f>VLOOKUP(GS127,AL,2,FALSE)</f>
        <v>132</v>
      </c>
      <c r="GM127" s="107"/>
      <c r="GN127" s="107"/>
      <c r="GO127" s="107"/>
      <c r="GP127" s="107"/>
      <c r="GQ127" s="107"/>
      <c r="GR127" s="108"/>
      <c r="GS127" s="85" t="s">
        <v>92</v>
      </c>
      <c r="GT127" s="86"/>
      <c r="GU127" s="86"/>
      <c r="GV127" s="86"/>
      <c r="GW127" s="86"/>
      <c r="GX127" s="75">
        <f>VLOOKUP(GS127,AL,5,FALSE)</f>
        <v>1.5700000000000005</v>
      </c>
      <c r="GY127" s="75"/>
      <c r="GZ127" s="75"/>
      <c r="HA127" s="75"/>
      <c r="HB127" s="76"/>
    </row>
    <row r="128" spans="22:210" ht="4.9000000000000004" customHeight="1" x14ac:dyDescent="0.25">
      <c r="V128" s="105"/>
      <c r="BH128" s="110"/>
      <c r="BI128" s="5"/>
      <c r="BJ128" s="90"/>
      <c r="BK128" s="90"/>
      <c r="BL128" s="109"/>
      <c r="BM128" s="109"/>
      <c r="BN128" s="5"/>
      <c r="BO128" s="108"/>
      <c r="BP128" s="79">
        <f>VLOOKUP(BP126,AL,3,FALSE)</f>
        <v>2836</v>
      </c>
      <c r="BQ128" s="80"/>
      <c r="BR128" s="80"/>
      <c r="BS128" s="80"/>
      <c r="BT128" s="80"/>
      <c r="BU128" s="77">
        <f>VLOOKUP(BP126,AL,6,FALSE)</f>
        <v>0.98000000000000043</v>
      </c>
      <c r="BV128" s="77"/>
      <c r="BW128" s="77"/>
      <c r="BX128" s="77"/>
      <c r="BY128" s="78"/>
      <c r="CT128" s="110"/>
      <c r="CU128" s="5"/>
      <c r="CV128" s="90"/>
      <c r="CW128" s="90"/>
      <c r="CX128" s="109"/>
      <c r="CY128" s="109"/>
      <c r="CZ128" s="5"/>
      <c r="DA128" s="108"/>
      <c r="DB128" s="79">
        <f>VLOOKUP(DB126,AL,3,FALSE)</f>
        <v>5044</v>
      </c>
      <c r="DC128" s="80"/>
      <c r="DD128" s="80"/>
      <c r="DE128" s="80"/>
      <c r="DF128" s="80"/>
      <c r="DG128" s="77">
        <f>VLOOKUP(DB126,AL,6,FALSE)</f>
        <v>1.0500000000000005</v>
      </c>
      <c r="DH128" s="77"/>
      <c r="DI128" s="77"/>
      <c r="DJ128" s="77"/>
      <c r="DK128" s="78"/>
      <c r="EW128" s="89" t="s">
        <v>34</v>
      </c>
      <c r="EX128" s="89"/>
      <c r="EY128" s="89"/>
      <c r="EZ128" s="89"/>
      <c r="FA128" s="89"/>
      <c r="FP128" s="89" t="s">
        <v>35</v>
      </c>
      <c r="FQ128" s="89"/>
      <c r="FR128" s="89"/>
      <c r="FS128" s="89"/>
      <c r="FT128" s="89"/>
      <c r="GK128" s="110"/>
      <c r="GL128" s="107"/>
      <c r="GM128" s="107"/>
      <c r="GN128" s="107"/>
      <c r="GO128" s="107"/>
      <c r="GP128" s="107"/>
      <c r="GQ128" s="107"/>
      <c r="GR128" s="108"/>
      <c r="GS128" s="87"/>
      <c r="GT128" s="88"/>
      <c r="GU128" s="88"/>
      <c r="GV128" s="88"/>
      <c r="GW128" s="88"/>
      <c r="GX128" s="77"/>
      <c r="GY128" s="77"/>
      <c r="GZ128" s="77"/>
      <c r="HA128" s="77"/>
      <c r="HB128" s="78"/>
    </row>
    <row r="129" spans="22:210" ht="4.9000000000000004" customHeight="1" x14ac:dyDescent="0.25">
      <c r="V129" s="105"/>
      <c r="BH129" s="110"/>
      <c r="BI129" s="1"/>
      <c r="BJ129" s="109"/>
      <c r="BK129" s="109"/>
      <c r="BL129" s="90"/>
      <c r="BM129" s="90"/>
      <c r="BN129" s="1"/>
      <c r="BO129" s="108"/>
      <c r="BP129" s="81"/>
      <c r="BQ129" s="82"/>
      <c r="BR129" s="82"/>
      <c r="BS129" s="82"/>
      <c r="BT129" s="82"/>
      <c r="BU129" s="83"/>
      <c r="BV129" s="83"/>
      <c r="BW129" s="83"/>
      <c r="BX129" s="83"/>
      <c r="BY129" s="84"/>
      <c r="CT129" s="110"/>
      <c r="CU129" s="1"/>
      <c r="CV129" s="109"/>
      <c r="CW129" s="109"/>
      <c r="CX129" s="90"/>
      <c r="CY129" s="90"/>
      <c r="CZ129" s="1"/>
      <c r="DA129" s="108"/>
      <c r="DB129" s="81"/>
      <c r="DC129" s="82"/>
      <c r="DD129" s="82"/>
      <c r="DE129" s="82"/>
      <c r="DF129" s="82"/>
      <c r="DG129" s="83"/>
      <c r="DH129" s="83"/>
      <c r="DI129" s="83"/>
      <c r="DJ129" s="83"/>
      <c r="DK129" s="84"/>
      <c r="EW129" s="89"/>
      <c r="EX129" s="89"/>
      <c r="EY129" s="89"/>
      <c r="EZ129" s="89"/>
      <c r="FA129" s="89"/>
      <c r="FP129" s="89"/>
      <c r="FQ129" s="89"/>
      <c r="FR129" s="89"/>
      <c r="FS129" s="89"/>
      <c r="FT129" s="89"/>
      <c r="GK129" s="110"/>
      <c r="GL129" s="5"/>
      <c r="GM129" s="90"/>
      <c r="GN129" s="90"/>
      <c r="GO129" s="109"/>
      <c r="GP129" s="109"/>
      <c r="GQ129" s="5"/>
      <c r="GR129" s="108"/>
      <c r="GS129" s="79">
        <f>VLOOKUP(GS127,AL,3,FALSE)</f>
        <v>1988</v>
      </c>
      <c r="GT129" s="80"/>
      <c r="GU129" s="80"/>
      <c r="GV129" s="80"/>
      <c r="GW129" s="80"/>
      <c r="GX129" s="77">
        <f>VLOOKUP(GS127,AL,6,FALSE)</f>
        <v>1.0700000000000005</v>
      </c>
      <c r="GY129" s="77"/>
      <c r="GZ129" s="77"/>
      <c r="HA129" s="77"/>
      <c r="HB129" s="78"/>
    </row>
    <row r="130" spans="22:210" ht="4.9000000000000004" customHeight="1" x14ac:dyDescent="0.25">
      <c r="V130" s="105"/>
      <c r="BH130" s="110"/>
      <c r="CT130" s="110"/>
      <c r="EY130" s="105"/>
      <c r="EZ130" s="89">
        <v>542</v>
      </c>
      <c r="FA130" s="89"/>
      <c r="FB130" s="89"/>
      <c r="FC130" s="89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89"/>
      <c r="FQ130" s="89"/>
      <c r="FR130" s="105"/>
      <c r="FS130" s="89">
        <v>525</v>
      </c>
      <c r="FT130" s="89"/>
      <c r="FU130" s="89"/>
      <c r="FV130" s="89"/>
      <c r="FW130" s="89"/>
      <c r="FX130" s="89"/>
      <c r="FY130" s="89" t="s">
        <v>2</v>
      </c>
      <c r="FZ130" s="89"/>
      <c r="GA130" s="89"/>
      <c r="GB130" s="89"/>
      <c r="GC130" s="89"/>
      <c r="GD130" s="89"/>
      <c r="GE130" s="89">
        <v>142</v>
      </c>
      <c r="GF130" s="89"/>
      <c r="GG130" s="89"/>
      <c r="GH130" s="89"/>
      <c r="GI130" s="89"/>
      <c r="GJ130" s="89"/>
      <c r="GK130" s="110"/>
      <c r="GL130" s="1"/>
      <c r="GM130" s="109"/>
      <c r="GN130" s="109"/>
      <c r="GO130" s="90"/>
      <c r="GP130" s="90"/>
      <c r="GQ130" s="1"/>
      <c r="GR130" s="108"/>
      <c r="GS130" s="81"/>
      <c r="GT130" s="82"/>
      <c r="GU130" s="82"/>
      <c r="GV130" s="82"/>
      <c r="GW130" s="82"/>
      <c r="GX130" s="83"/>
      <c r="GY130" s="83"/>
      <c r="GZ130" s="83"/>
      <c r="HA130" s="83"/>
      <c r="HB130" s="84"/>
    </row>
    <row r="131" spans="22:210" ht="4.9000000000000004" customHeight="1" x14ac:dyDescent="0.25">
      <c r="V131" s="105"/>
      <c r="BG131" s="113" t="s">
        <v>6</v>
      </c>
      <c r="BH131" s="113"/>
      <c r="BI131" s="113"/>
      <c r="BJ131" s="89">
        <v>103</v>
      </c>
      <c r="BK131" s="89"/>
      <c r="BL131" s="89"/>
      <c r="BM131" s="89"/>
      <c r="BN131" s="89"/>
      <c r="BO131" s="89"/>
      <c r="BP131" s="89"/>
      <c r="BQ131" s="89"/>
      <c r="EY131" s="105"/>
      <c r="EZ131" s="89"/>
      <c r="FA131" s="89"/>
      <c r="FB131" s="89"/>
      <c r="FC131" s="89"/>
      <c r="FD131" s="89"/>
      <c r="FE131" s="89"/>
      <c r="FF131" s="89"/>
      <c r="FG131" s="89"/>
      <c r="FH131" s="89"/>
      <c r="FI131" s="89"/>
      <c r="FJ131" s="89"/>
      <c r="FK131" s="89"/>
      <c r="FL131" s="89"/>
      <c r="FM131" s="89"/>
      <c r="FN131" s="89"/>
      <c r="FO131" s="89"/>
      <c r="FP131" s="89"/>
      <c r="FQ131" s="89"/>
      <c r="FR131" s="105"/>
      <c r="FS131" s="89"/>
      <c r="FT131" s="89"/>
      <c r="FU131" s="89"/>
      <c r="FV131" s="89"/>
      <c r="FW131" s="89"/>
      <c r="FX131" s="89"/>
      <c r="FY131" s="89"/>
      <c r="FZ131" s="89"/>
      <c r="GA131" s="89"/>
      <c r="GB131" s="89"/>
      <c r="GC131" s="89"/>
      <c r="GD131" s="89"/>
      <c r="GE131" s="89"/>
      <c r="GF131" s="89"/>
      <c r="GG131" s="89"/>
      <c r="GH131" s="89"/>
      <c r="GI131" s="89"/>
      <c r="GJ131" s="89"/>
      <c r="GK131" s="110"/>
      <c r="GL131" s="107">
        <f>VLOOKUP(GS131,AL,2,FALSE)</f>
        <v>112</v>
      </c>
      <c r="GM131" s="107"/>
      <c r="GN131" s="107"/>
      <c r="GO131" s="107"/>
      <c r="GP131" s="107"/>
      <c r="GQ131" s="107"/>
      <c r="GR131" s="108"/>
      <c r="GS131" s="85" t="s">
        <v>91</v>
      </c>
      <c r="GT131" s="86"/>
      <c r="GU131" s="86"/>
      <c r="GV131" s="86"/>
      <c r="GW131" s="86"/>
      <c r="GX131" s="75">
        <f>VLOOKUP(GS131,AL,5,FALSE)</f>
        <v>1.5600000000000005</v>
      </c>
      <c r="GY131" s="75"/>
      <c r="GZ131" s="75"/>
      <c r="HA131" s="75"/>
      <c r="HB131" s="76"/>
    </row>
    <row r="132" spans="22:210" ht="4.9000000000000004" customHeight="1" thickBot="1" x14ac:dyDescent="0.3">
      <c r="V132" s="105"/>
      <c r="BG132" s="113"/>
      <c r="BH132" s="113"/>
      <c r="BI132" s="113"/>
      <c r="BJ132" s="89"/>
      <c r="BK132" s="89"/>
      <c r="BL132" s="89"/>
      <c r="BM132" s="89"/>
      <c r="BN132" s="89"/>
      <c r="BO132" s="89"/>
      <c r="BP132" s="89"/>
      <c r="BQ132" s="89"/>
      <c r="EY132" s="105"/>
      <c r="FR132" s="105"/>
      <c r="FZ132" s="36"/>
      <c r="GA132" s="2"/>
      <c r="GB132" s="3"/>
      <c r="GC132" s="37"/>
      <c r="GK132" s="110"/>
      <c r="GL132" s="107"/>
      <c r="GM132" s="107"/>
      <c r="GN132" s="107"/>
      <c r="GO132" s="107"/>
      <c r="GP132" s="107"/>
      <c r="GQ132" s="107"/>
      <c r="GR132" s="108"/>
      <c r="GS132" s="87"/>
      <c r="GT132" s="88"/>
      <c r="GU132" s="88"/>
      <c r="GV132" s="88"/>
      <c r="GW132" s="88"/>
      <c r="GX132" s="77"/>
      <c r="GY132" s="77"/>
      <c r="GZ132" s="77"/>
      <c r="HA132" s="77"/>
      <c r="HB132" s="78"/>
    </row>
    <row r="133" spans="22:210" ht="4.9000000000000004" customHeight="1" x14ac:dyDescent="0.25">
      <c r="V133" s="105"/>
      <c r="BG133" s="113"/>
      <c r="BH133" s="113"/>
      <c r="BI133" s="113"/>
      <c r="BJ133" s="89"/>
      <c r="BK133" s="89"/>
      <c r="BL133" s="89"/>
      <c r="BM133" s="89"/>
      <c r="BN133" s="89"/>
      <c r="BO133" s="89"/>
      <c r="BP133" s="89"/>
      <c r="BQ133" s="89"/>
      <c r="EY133" s="105"/>
      <c r="EZ133" s="27"/>
      <c r="FA133" s="28"/>
      <c r="FB133" s="6"/>
      <c r="FC133" s="7"/>
      <c r="FD133" s="33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105"/>
      <c r="FS133" s="27"/>
      <c r="FT133" s="27"/>
      <c r="FU133" s="109"/>
      <c r="FV133" s="109"/>
      <c r="FW133" s="27"/>
      <c r="FX133" s="27"/>
      <c r="FY133" s="27"/>
      <c r="FZ133" s="35"/>
      <c r="GA133" s="2"/>
      <c r="GB133" s="3"/>
      <c r="GC133" s="38"/>
      <c r="GD133" s="39"/>
      <c r="GE133" s="39"/>
      <c r="GF133" s="40"/>
      <c r="GG133" s="6"/>
      <c r="GH133" s="7"/>
      <c r="GI133" s="43"/>
      <c r="GJ133" s="39"/>
      <c r="GK133" s="110"/>
      <c r="GL133" s="5"/>
      <c r="GM133" s="90"/>
      <c r="GN133" s="90"/>
      <c r="GO133" s="109"/>
      <c r="GP133" s="109"/>
      <c r="GQ133" s="5"/>
      <c r="GR133" s="108"/>
      <c r="GS133" s="79">
        <f>VLOOKUP(GS131,AL,3,FALSE)</f>
        <v>2831</v>
      </c>
      <c r="GT133" s="80"/>
      <c r="GU133" s="80"/>
      <c r="GV133" s="80"/>
      <c r="GW133" s="80"/>
      <c r="GX133" s="77">
        <f>VLOOKUP(GS131,AL,6,FALSE)</f>
        <v>1.0600000000000005</v>
      </c>
      <c r="GY133" s="77"/>
      <c r="GZ133" s="77"/>
      <c r="HA133" s="77"/>
      <c r="HB133" s="78"/>
    </row>
    <row r="134" spans="22:210" ht="4.9000000000000004" customHeight="1" thickBot="1" x14ac:dyDescent="0.3">
      <c r="V134" s="105"/>
      <c r="BH134" s="110"/>
      <c r="EY134" s="105"/>
      <c r="EZ134" s="29"/>
      <c r="FA134" s="30"/>
      <c r="FB134" s="8"/>
      <c r="FC134" s="9"/>
      <c r="FD134" s="34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105"/>
      <c r="FS134" s="29"/>
      <c r="FT134" s="29"/>
      <c r="FW134" s="29"/>
      <c r="FX134" s="29"/>
      <c r="FY134" s="29"/>
      <c r="FZ134" s="36"/>
      <c r="GA134" s="2"/>
      <c r="GB134" s="3"/>
      <c r="GC134" s="37"/>
      <c r="GD134" s="41"/>
      <c r="GE134" s="41"/>
      <c r="GF134" s="42"/>
      <c r="GG134" s="8"/>
      <c r="GH134" s="9"/>
      <c r="GI134" s="44"/>
      <c r="GJ134" s="41"/>
      <c r="GK134" s="110"/>
      <c r="GL134" s="1"/>
      <c r="GM134" s="109"/>
      <c r="GN134" s="109"/>
      <c r="GO134" s="90"/>
      <c r="GP134" s="90"/>
      <c r="GQ134" s="1"/>
      <c r="GR134" s="108"/>
      <c r="GS134" s="81"/>
      <c r="GT134" s="82"/>
      <c r="GU134" s="82"/>
      <c r="GV134" s="82"/>
      <c r="GW134" s="82"/>
      <c r="GX134" s="83"/>
      <c r="GY134" s="83"/>
      <c r="GZ134" s="83"/>
      <c r="HA134" s="83"/>
      <c r="HB134" s="84"/>
    </row>
    <row r="135" spans="22:210" ht="4.9000000000000004" customHeight="1" x14ac:dyDescent="0.25">
      <c r="V135" s="105"/>
      <c r="BH135" s="110"/>
      <c r="BI135" s="107">
        <f>VLOOKUP(BP135,AL,2,FALSE)</f>
        <v>172</v>
      </c>
      <c r="BJ135" s="107"/>
      <c r="BK135" s="107"/>
      <c r="BL135" s="107"/>
      <c r="BM135" s="107"/>
      <c r="BN135" s="107"/>
      <c r="BO135" s="108"/>
      <c r="BP135" s="85" t="s">
        <v>84</v>
      </c>
      <c r="BQ135" s="86"/>
      <c r="BR135" s="86"/>
      <c r="BS135" s="86"/>
      <c r="BT135" s="86"/>
      <c r="BU135" s="75">
        <f>VLOOKUP(BP135,AL,5,FALSE)</f>
        <v>1.4900000000000004</v>
      </c>
      <c r="BV135" s="75"/>
      <c r="BW135" s="75"/>
      <c r="BX135" s="75"/>
      <c r="BY135" s="76"/>
      <c r="EY135" s="105"/>
      <c r="FR135" s="105"/>
      <c r="FZ135" s="35"/>
      <c r="GA135" s="2"/>
      <c r="GB135" s="3"/>
      <c r="GC135" s="38"/>
      <c r="GK135" s="110"/>
    </row>
    <row r="136" spans="22:210" ht="4.9000000000000004" customHeight="1" x14ac:dyDescent="0.25">
      <c r="V136" s="105"/>
      <c r="BH136" s="110"/>
      <c r="BI136" s="107"/>
      <c r="BJ136" s="107"/>
      <c r="BK136" s="107"/>
      <c r="BL136" s="107"/>
      <c r="BM136" s="107"/>
      <c r="BN136" s="107"/>
      <c r="BO136" s="108"/>
      <c r="BP136" s="87"/>
      <c r="BQ136" s="88"/>
      <c r="BR136" s="88"/>
      <c r="BS136" s="88"/>
      <c r="BT136" s="88"/>
      <c r="BU136" s="77"/>
      <c r="BV136" s="77"/>
      <c r="BW136" s="77"/>
      <c r="BX136" s="77"/>
      <c r="BY136" s="78"/>
      <c r="EY136" s="105"/>
    </row>
    <row r="137" spans="22:210" ht="4.9000000000000004" customHeight="1" x14ac:dyDescent="0.25">
      <c r="V137" s="105"/>
      <c r="BH137" s="110"/>
      <c r="BI137" s="5"/>
      <c r="BJ137" s="90"/>
      <c r="BK137" s="90"/>
      <c r="BL137" s="109"/>
      <c r="BM137" s="109"/>
      <c r="BN137" s="5"/>
      <c r="BO137" s="108"/>
      <c r="BP137" s="79">
        <f>VLOOKUP(BP135,AL,3,FALSE)</f>
        <v>2097</v>
      </c>
      <c r="BQ137" s="80"/>
      <c r="BR137" s="80"/>
      <c r="BS137" s="80"/>
      <c r="BT137" s="80"/>
      <c r="BU137" s="77">
        <f>VLOOKUP(BP135,AL,6,FALSE)</f>
        <v>0.99000000000000044</v>
      </c>
      <c r="BV137" s="77"/>
      <c r="BW137" s="77"/>
      <c r="BX137" s="77"/>
      <c r="BY137" s="78"/>
      <c r="EY137" s="105"/>
    </row>
    <row r="138" spans="22:210" ht="4.9000000000000004" customHeight="1" x14ac:dyDescent="0.25">
      <c r="V138" s="105"/>
      <c r="BH138" s="110"/>
      <c r="BI138" s="1"/>
      <c r="BJ138" s="109"/>
      <c r="BK138" s="109"/>
      <c r="BL138" s="90"/>
      <c r="BM138" s="90"/>
      <c r="BN138" s="1"/>
      <c r="BO138" s="108"/>
      <c r="BP138" s="81"/>
      <c r="BQ138" s="82"/>
      <c r="BR138" s="82"/>
      <c r="BS138" s="82"/>
      <c r="BT138" s="82"/>
      <c r="BU138" s="83"/>
      <c r="BV138" s="83"/>
      <c r="BW138" s="83"/>
      <c r="BX138" s="83"/>
      <c r="BY138" s="84"/>
      <c r="EY138" s="105"/>
    </row>
    <row r="139" spans="22:210" ht="4.9000000000000004" customHeight="1" x14ac:dyDescent="0.25">
      <c r="V139" s="105"/>
      <c r="BH139" s="110"/>
      <c r="BI139" s="107">
        <f>VLOOKUP(BP139,AL,2,FALSE)</f>
        <v>192</v>
      </c>
      <c r="BJ139" s="107"/>
      <c r="BK139" s="107"/>
      <c r="BL139" s="107"/>
      <c r="BM139" s="107"/>
      <c r="BN139" s="107"/>
      <c r="BO139" s="108"/>
      <c r="BP139" s="85" t="s">
        <v>85</v>
      </c>
      <c r="BQ139" s="86"/>
      <c r="BR139" s="86"/>
      <c r="BS139" s="86"/>
      <c r="BT139" s="86"/>
      <c r="BU139" s="75">
        <f>VLOOKUP(BP139,AL,5,FALSE)</f>
        <v>1.5000000000000004</v>
      </c>
      <c r="BV139" s="75"/>
      <c r="BW139" s="75"/>
      <c r="BX139" s="75"/>
      <c r="BY139" s="76"/>
      <c r="EY139" s="105"/>
    </row>
    <row r="140" spans="22:210" ht="4.9000000000000004" customHeight="1" x14ac:dyDescent="0.25">
      <c r="V140" s="105"/>
      <c r="BH140" s="110"/>
      <c r="BI140" s="107"/>
      <c r="BJ140" s="107"/>
      <c r="BK140" s="107"/>
      <c r="BL140" s="107"/>
      <c r="BM140" s="107"/>
      <c r="BN140" s="107"/>
      <c r="BO140" s="108"/>
      <c r="BP140" s="87"/>
      <c r="BQ140" s="88"/>
      <c r="BR140" s="88"/>
      <c r="BS140" s="88"/>
      <c r="BT140" s="88"/>
      <c r="BU140" s="77"/>
      <c r="BV140" s="77"/>
      <c r="BW140" s="77"/>
      <c r="BX140" s="77"/>
      <c r="BY140" s="78"/>
      <c r="EY140" s="105"/>
      <c r="GI140" s="89" t="s">
        <v>37</v>
      </c>
      <c r="GJ140" s="89"/>
      <c r="GK140" s="89"/>
      <c r="GL140" s="89"/>
      <c r="GM140" s="89"/>
    </row>
    <row r="141" spans="22:210" ht="4.9000000000000004" customHeight="1" x14ac:dyDescent="0.25">
      <c r="V141" s="105"/>
      <c r="BH141" s="110"/>
      <c r="BI141" s="5"/>
      <c r="BJ141" s="90"/>
      <c r="BK141" s="90"/>
      <c r="BL141" s="109"/>
      <c r="BM141" s="109"/>
      <c r="BN141" s="5"/>
      <c r="BO141" s="108"/>
      <c r="BP141" s="79">
        <f>VLOOKUP(BP139,AL,3,FALSE)</f>
        <v>6577</v>
      </c>
      <c r="BQ141" s="80"/>
      <c r="BR141" s="80"/>
      <c r="BS141" s="80"/>
      <c r="BT141" s="80"/>
      <c r="BU141" s="77">
        <f>VLOOKUP(BP139,AL,6,FALSE)</f>
        <v>1.0000000000000004</v>
      </c>
      <c r="BV141" s="77"/>
      <c r="BW141" s="77"/>
      <c r="BX141" s="77"/>
      <c r="BY141" s="78"/>
      <c r="EY141" s="105"/>
      <c r="GI141" s="89"/>
      <c r="GJ141" s="89"/>
      <c r="GK141" s="89"/>
      <c r="GL141" s="89"/>
      <c r="GM141" s="89"/>
    </row>
    <row r="142" spans="22:210" ht="4.9000000000000004" customHeight="1" x14ac:dyDescent="0.25">
      <c r="V142" s="105"/>
      <c r="W142" s="89">
        <v>522</v>
      </c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H142" s="110"/>
      <c r="BI142" s="1"/>
      <c r="BJ142" s="109"/>
      <c r="BK142" s="109"/>
      <c r="BL142" s="90"/>
      <c r="BM142" s="90"/>
      <c r="BN142" s="1"/>
      <c r="BO142" s="108"/>
      <c r="BP142" s="81"/>
      <c r="BQ142" s="82"/>
      <c r="BR142" s="82"/>
      <c r="BS142" s="82"/>
      <c r="BT142" s="82"/>
      <c r="BU142" s="83"/>
      <c r="BV142" s="83"/>
      <c r="BW142" s="83"/>
      <c r="BX142" s="83"/>
      <c r="BY142" s="84"/>
      <c r="CB142" s="108"/>
      <c r="CC142" s="108"/>
      <c r="CD142" s="108"/>
      <c r="CE142" s="108"/>
      <c r="CF142" s="108"/>
      <c r="CG142" s="108"/>
      <c r="CH142" s="108"/>
      <c r="CI142" s="108"/>
      <c r="CJ142" s="108"/>
      <c r="CK142" s="108"/>
      <c r="CL142" s="108"/>
      <c r="CM142" s="108"/>
      <c r="CN142" s="108"/>
      <c r="CO142" s="108"/>
      <c r="CP142" s="108"/>
      <c r="CQ142" s="108"/>
      <c r="CR142" s="108"/>
      <c r="CS142" s="108"/>
      <c r="CT142" s="108"/>
      <c r="CU142" s="108"/>
      <c r="CV142" s="108"/>
      <c r="CW142" s="108"/>
      <c r="CX142" s="108"/>
      <c r="CY142" s="108"/>
      <c r="CZ142" s="108"/>
      <c r="DA142" s="108"/>
      <c r="DB142" s="108"/>
      <c r="DC142" s="108"/>
      <c r="DD142" s="108"/>
      <c r="DE142" s="108"/>
      <c r="DF142" s="108"/>
      <c r="DG142" s="108"/>
      <c r="DH142" s="108"/>
      <c r="DI142" s="108"/>
      <c r="DJ142" s="108"/>
      <c r="DK142" s="108"/>
      <c r="DL142" s="108"/>
      <c r="DM142" s="108"/>
      <c r="DN142" s="108"/>
      <c r="DO142" s="108"/>
      <c r="DP142" s="108"/>
      <c r="DQ142" s="108"/>
      <c r="DR142" s="108"/>
      <c r="DS142" s="108"/>
      <c r="DT142" s="108"/>
      <c r="DU142" s="108"/>
      <c r="DV142" s="108"/>
      <c r="DW142" s="108"/>
      <c r="DX142" s="108"/>
      <c r="DY142" s="108"/>
      <c r="DZ142" s="108"/>
      <c r="EA142" s="108"/>
      <c r="EB142" s="108"/>
      <c r="EC142" s="108"/>
      <c r="ED142" s="108"/>
      <c r="EE142" s="108"/>
      <c r="EF142" s="108"/>
      <c r="EG142" s="108"/>
      <c r="EH142" s="108"/>
      <c r="EI142" s="108"/>
      <c r="EJ142" s="108"/>
      <c r="EK142" s="108"/>
      <c r="EL142" s="108"/>
      <c r="EM142" s="108"/>
      <c r="EN142" s="108"/>
      <c r="EO142" s="108"/>
      <c r="EP142" s="108"/>
      <c r="EQ142" s="108"/>
      <c r="ER142" s="108"/>
      <c r="ES142" s="89">
        <v>513</v>
      </c>
      <c r="ET142" s="89"/>
      <c r="EU142" s="89"/>
      <c r="EV142" s="89"/>
      <c r="EW142" s="89"/>
      <c r="EX142" s="89"/>
      <c r="EY142" s="105"/>
      <c r="EZ142" s="89">
        <v>532</v>
      </c>
      <c r="FA142" s="89"/>
      <c r="FB142" s="89"/>
      <c r="FC142" s="89"/>
      <c r="FD142" s="89"/>
      <c r="FE142" s="89"/>
      <c r="GE142" s="89" t="s">
        <v>36</v>
      </c>
      <c r="GF142" s="89"/>
      <c r="GG142" s="89"/>
      <c r="GH142" s="89"/>
      <c r="GI142" s="89"/>
      <c r="GJ142" s="89"/>
      <c r="GK142" s="106"/>
    </row>
    <row r="143" spans="22:210" ht="4.9000000000000004" customHeight="1" x14ac:dyDescent="0.25">
      <c r="V143" s="105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H143" s="110"/>
      <c r="BI143" s="107">
        <f>VLOOKUP(BP143,AL,2,FALSE)</f>
        <v>222</v>
      </c>
      <c r="BJ143" s="107"/>
      <c r="BK143" s="107"/>
      <c r="BL143" s="107"/>
      <c r="BM143" s="107"/>
      <c r="BN143" s="107"/>
      <c r="BO143" s="108"/>
      <c r="BP143" s="85" t="s">
        <v>86</v>
      </c>
      <c r="BQ143" s="86"/>
      <c r="BR143" s="86"/>
      <c r="BS143" s="86"/>
      <c r="BT143" s="86"/>
      <c r="BU143" s="75">
        <f>VLOOKUP(BP143,AL,5,FALSE)</f>
        <v>1.5100000000000005</v>
      </c>
      <c r="BV143" s="75"/>
      <c r="BW143" s="75"/>
      <c r="BX143" s="75"/>
      <c r="BY143" s="76"/>
      <c r="CB143" s="108"/>
      <c r="CC143" s="108"/>
      <c r="CD143" s="108"/>
      <c r="CE143" s="108"/>
      <c r="CF143" s="108"/>
      <c r="CG143" s="108"/>
      <c r="CH143" s="108"/>
      <c r="CI143" s="108"/>
      <c r="CJ143" s="108"/>
      <c r="CK143" s="108"/>
      <c r="CL143" s="108"/>
      <c r="CM143" s="108"/>
      <c r="CN143" s="108"/>
      <c r="CO143" s="108"/>
      <c r="CP143" s="108"/>
      <c r="CQ143" s="108"/>
      <c r="CR143" s="108"/>
      <c r="CS143" s="108"/>
      <c r="CT143" s="108"/>
      <c r="CU143" s="108"/>
      <c r="CV143" s="108"/>
      <c r="CW143" s="108"/>
      <c r="CX143" s="108"/>
      <c r="CY143" s="108"/>
      <c r="CZ143" s="108"/>
      <c r="DA143" s="108"/>
      <c r="DB143" s="108"/>
      <c r="DC143" s="108"/>
      <c r="DD143" s="108"/>
      <c r="DE143" s="108"/>
      <c r="DF143" s="108"/>
      <c r="DG143" s="108"/>
      <c r="DH143" s="108"/>
      <c r="DI143" s="108"/>
      <c r="DJ143" s="108"/>
      <c r="DK143" s="108"/>
      <c r="DL143" s="108"/>
      <c r="DM143" s="108"/>
      <c r="DN143" s="108"/>
      <c r="DO143" s="108"/>
      <c r="DP143" s="108"/>
      <c r="DQ143" s="108"/>
      <c r="DR143" s="108"/>
      <c r="DS143" s="108"/>
      <c r="DT143" s="108"/>
      <c r="DU143" s="108"/>
      <c r="DV143" s="108"/>
      <c r="DW143" s="108"/>
      <c r="DX143" s="108"/>
      <c r="DY143" s="108"/>
      <c r="DZ143" s="108"/>
      <c r="EA143" s="108"/>
      <c r="EB143" s="108"/>
      <c r="EC143" s="108"/>
      <c r="ED143" s="108"/>
      <c r="EE143" s="108"/>
      <c r="EF143" s="108"/>
      <c r="EG143" s="108"/>
      <c r="EH143" s="108"/>
      <c r="EI143" s="108"/>
      <c r="EJ143" s="108"/>
      <c r="EK143" s="108"/>
      <c r="EL143" s="108"/>
      <c r="EM143" s="108"/>
      <c r="EN143" s="108"/>
      <c r="EO143" s="108"/>
      <c r="EP143" s="108"/>
      <c r="EQ143" s="108"/>
      <c r="ER143" s="108"/>
      <c r="ES143" s="89"/>
      <c r="ET143" s="89"/>
      <c r="EU143" s="89"/>
      <c r="EV143" s="89"/>
      <c r="EW143" s="89"/>
      <c r="EX143" s="89"/>
      <c r="EY143" s="105"/>
      <c r="EZ143" s="89"/>
      <c r="FA143" s="89"/>
      <c r="FB143" s="89"/>
      <c r="FC143" s="89"/>
      <c r="FD143" s="89"/>
      <c r="FE143" s="89"/>
      <c r="GE143" s="89"/>
      <c r="GF143" s="89"/>
      <c r="GG143" s="89"/>
      <c r="GH143" s="89"/>
      <c r="GI143" s="89"/>
      <c r="GJ143" s="89"/>
      <c r="GK143" s="106"/>
      <c r="GS143" s="91" t="s">
        <v>37</v>
      </c>
      <c r="GT143" s="92"/>
      <c r="GU143" s="92"/>
      <c r="GV143" s="92"/>
      <c r="GW143" s="92"/>
      <c r="GX143" s="95" t="s">
        <v>4</v>
      </c>
      <c r="GY143" s="95"/>
      <c r="GZ143" s="95"/>
      <c r="HA143" s="95"/>
      <c r="HB143" s="96"/>
    </row>
    <row r="144" spans="22:210" ht="4.9000000000000004" customHeight="1" thickBot="1" x14ac:dyDescent="0.3">
      <c r="V144" s="105"/>
      <c r="BH144" s="110"/>
      <c r="BI144" s="107"/>
      <c r="BJ144" s="107"/>
      <c r="BK144" s="107"/>
      <c r="BL144" s="107"/>
      <c r="BM144" s="107"/>
      <c r="BN144" s="107"/>
      <c r="BO144" s="108"/>
      <c r="BP144" s="87"/>
      <c r="BQ144" s="88"/>
      <c r="BR144" s="88"/>
      <c r="BS144" s="88"/>
      <c r="BT144" s="88"/>
      <c r="BU144" s="77"/>
      <c r="BV144" s="77"/>
      <c r="BW144" s="77"/>
      <c r="BX144" s="77"/>
      <c r="BY144" s="78"/>
      <c r="EY144" s="105"/>
      <c r="GK144" s="106"/>
      <c r="GS144" s="93"/>
      <c r="GT144" s="94"/>
      <c r="GU144" s="94"/>
      <c r="GV144" s="94"/>
      <c r="GW144" s="94"/>
      <c r="GX144" s="97"/>
      <c r="GY144" s="97"/>
      <c r="GZ144" s="97"/>
      <c r="HA144" s="97"/>
      <c r="HB144" s="98"/>
    </row>
    <row r="145" spans="22:210" ht="4.9000000000000004" customHeight="1" x14ac:dyDescent="0.25">
      <c r="V145" s="105"/>
      <c r="W145" s="27"/>
      <c r="X145" s="28"/>
      <c r="Y145" s="6"/>
      <c r="Z145" s="7"/>
      <c r="AA145" s="3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H145" s="110"/>
      <c r="BI145" s="5"/>
      <c r="BJ145" s="90"/>
      <c r="BK145" s="90"/>
      <c r="BL145" s="109"/>
      <c r="BM145" s="109"/>
      <c r="BN145" s="5"/>
      <c r="BO145" s="108"/>
      <c r="BP145" s="79">
        <f>VLOOKUP(BP143,AL,3,FALSE)</f>
        <v>3058</v>
      </c>
      <c r="BQ145" s="80"/>
      <c r="BR145" s="80"/>
      <c r="BS145" s="80"/>
      <c r="BT145" s="80"/>
      <c r="BU145" s="77">
        <f>VLOOKUP(BP143,AL,6,FALSE)</f>
        <v>1.0100000000000005</v>
      </c>
      <c r="BV145" s="77"/>
      <c r="BW145" s="77"/>
      <c r="BX145" s="77"/>
      <c r="BY145" s="78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90"/>
      <c r="EV145" s="90"/>
      <c r="EW145" s="27"/>
      <c r="EX145" s="27"/>
      <c r="EY145" s="105"/>
      <c r="EZ145" s="27"/>
      <c r="FA145" s="28"/>
      <c r="FB145" s="6"/>
      <c r="FC145" s="7"/>
      <c r="FD145" s="33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8"/>
      <c r="GG145" s="6"/>
      <c r="GH145" s="7"/>
      <c r="GI145" s="33"/>
      <c r="GJ145" s="27"/>
      <c r="GK145" s="106"/>
      <c r="GS145" s="99">
        <v>1</v>
      </c>
      <c r="GT145" s="100"/>
      <c r="GU145" s="100"/>
      <c r="GV145" s="100"/>
      <c r="GW145" s="100"/>
      <c r="GX145" s="97" t="s">
        <v>5</v>
      </c>
      <c r="GY145" s="97"/>
      <c r="GZ145" s="97"/>
      <c r="HA145" s="97"/>
      <c r="HB145" s="98"/>
    </row>
    <row r="146" spans="22:210" ht="4.9000000000000004" customHeight="1" thickBot="1" x14ac:dyDescent="0.3">
      <c r="V146" s="105"/>
      <c r="W146" s="29"/>
      <c r="X146" s="30"/>
      <c r="Y146" s="8"/>
      <c r="Z146" s="9"/>
      <c r="AA146" s="34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H146" s="110"/>
      <c r="BI146" s="1"/>
      <c r="BJ146" s="109"/>
      <c r="BK146" s="109"/>
      <c r="BL146" s="90"/>
      <c r="BM146" s="90"/>
      <c r="BN146" s="1"/>
      <c r="BO146" s="108"/>
      <c r="BP146" s="81"/>
      <c r="BQ146" s="82"/>
      <c r="BR146" s="82"/>
      <c r="BS146" s="82"/>
      <c r="BT146" s="82"/>
      <c r="BU146" s="83"/>
      <c r="BV146" s="83"/>
      <c r="BW146" s="83"/>
      <c r="BX146" s="83"/>
      <c r="BY146" s="84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W146" s="29"/>
      <c r="EX146" s="29"/>
      <c r="EY146" s="105"/>
      <c r="EZ146" s="29"/>
      <c r="FA146" s="30"/>
      <c r="FB146" s="8"/>
      <c r="FC146" s="9"/>
      <c r="FD146" s="34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30"/>
      <c r="GG146" s="8"/>
      <c r="GH146" s="9"/>
      <c r="GI146" s="34"/>
      <c r="GJ146" s="29"/>
      <c r="GK146" s="106"/>
      <c r="GS146" s="101"/>
      <c r="GT146" s="102"/>
      <c r="GU146" s="102"/>
      <c r="GV146" s="102"/>
      <c r="GW146" s="102"/>
      <c r="GX146" s="103"/>
      <c r="GY146" s="103"/>
      <c r="GZ146" s="103"/>
      <c r="HA146" s="103"/>
      <c r="HB146" s="104"/>
    </row>
    <row r="147" spans="22:210" ht="4.9000000000000004" customHeight="1" x14ac:dyDescent="0.25">
      <c r="V147" s="105"/>
      <c r="BH147" s="110"/>
      <c r="EY147" s="105"/>
      <c r="GK147" s="106"/>
    </row>
  </sheetData>
  <mergeCells count="906">
    <mergeCell ref="EW7:FA8"/>
    <mergeCell ref="FG10:FK11"/>
    <mergeCell ref="FL10:FP11"/>
    <mergeCell ref="FG12:FK13"/>
    <mergeCell ref="FL12:FP13"/>
    <mergeCell ref="W36:AB37"/>
    <mergeCell ref="AC36:AH37"/>
    <mergeCell ref="AI36:AN37"/>
    <mergeCell ref="W30:AB31"/>
    <mergeCell ref="AC30:AH31"/>
    <mergeCell ref="AI30:AN31"/>
    <mergeCell ref="AO30:AO41"/>
    <mergeCell ref="AM28:AQ29"/>
    <mergeCell ref="AW31:BA32"/>
    <mergeCell ref="BB31:BF32"/>
    <mergeCell ref="AW33:BA34"/>
    <mergeCell ref="BB33:BF34"/>
    <mergeCell ref="BH36:BH41"/>
    <mergeCell ref="DG9:DL10"/>
    <mergeCell ref="DA9:DF10"/>
    <mergeCell ref="DM24:DM49"/>
    <mergeCell ref="AV46:AV47"/>
    <mergeCell ref="AW46:BA47"/>
    <mergeCell ref="BB46:BF47"/>
    <mergeCell ref="FL3:FQ4"/>
    <mergeCell ref="AO9:AO20"/>
    <mergeCell ref="AM7:AQ8"/>
    <mergeCell ref="A1:E2"/>
    <mergeCell ref="T1:X2"/>
    <mergeCell ref="AM105:AQ106"/>
    <mergeCell ref="BY105:CC106"/>
    <mergeCell ref="DM107:DM112"/>
    <mergeCell ref="CB107:CG108"/>
    <mergeCell ref="DG107:DL108"/>
    <mergeCell ref="DK105:DO106"/>
    <mergeCell ref="DN107:DS108"/>
    <mergeCell ref="DT107:DY108"/>
    <mergeCell ref="DZ107:EE108"/>
    <mergeCell ref="BY1:CC2"/>
    <mergeCell ref="DK1:DO2"/>
    <mergeCell ref="CR22:CV23"/>
    <mergeCell ref="ED13:EH14"/>
    <mergeCell ref="FP1:FT2"/>
    <mergeCell ref="DN3:DS4"/>
    <mergeCell ref="EF15:EF57"/>
    <mergeCell ref="DN9:DS10"/>
    <mergeCell ref="FS39:FX40"/>
    <mergeCell ref="EY9:EY14"/>
    <mergeCell ref="GX40:HB41"/>
    <mergeCell ref="GM42:GN42"/>
    <mergeCell ref="GO42:GP42"/>
    <mergeCell ref="GR42:GR43"/>
    <mergeCell ref="GS42:GW43"/>
    <mergeCell ref="GX42:HB43"/>
    <mergeCell ref="GM43:GN43"/>
    <mergeCell ref="GO43:GP43"/>
    <mergeCell ref="GI1:GM2"/>
    <mergeCell ref="GJ36:GL38"/>
    <mergeCell ref="GM36:GP38"/>
    <mergeCell ref="GQ36:GT38"/>
    <mergeCell ref="GX32:HB33"/>
    <mergeCell ref="GX34:HB35"/>
    <mergeCell ref="GL28:GQ29"/>
    <mergeCell ref="GR28:GR29"/>
    <mergeCell ref="GS28:GW29"/>
    <mergeCell ref="GX28:HB29"/>
    <mergeCell ref="GM30:GN30"/>
    <mergeCell ref="GO30:GP30"/>
    <mergeCell ref="GR30:GR31"/>
    <mergeCell ref="GS30:GW31"/>
    <mergeCell ref="GX30:HB31"/>
    <mergeCell ref="GM31:GN31"/>
    <mergeCell ref="FY39:GD40"/>
    <mergeCell ref="GE39:GJ40"/>
    <mergeCell ref="GK39:GK44"/>
    <mergeCell ref="GL40:GQ41"/>
    <mergeCell ref="GR40:GR41"/>
    <mergeCell ref="GS40:GW41"/>
    <mergeCell ref="GL32:GQ33"/>
    <mergeCell ref="GR32:GR33"/>
    <mergeCell ref="GS32:GW33"/>
    <mergeCell ref="GM34:GN34"/>
    <mergeCell ref="GO34:GP34"/>
    <mergeCell ref="GR34:GR35"/>
    <mergeCell ref="GS34:GW35"/>
    <mergeCell ref="GM35:GN35"/>
    <mergeCell ref="GO35:GP35"/>
    <mergeCell ref="GO31:GP31"/>
    <mergeCell ref="GR24:GR25"/>
    <mergeCell ref="GS24:GW25"/>
    <mergeCell ref="GX24:HB25"/>
    <mergeCell ref="GM26:GN26"/>
    <mergeCell ref="GO26:GP26"/>
    <mergeCell ref="GR26:GR27"/>
    <mergeCell ref="GS26:GW27"/>
    <mergeCell ref="GX26:HB27"/>
    <mergeCell ref="GM27:GN27"/>
    <mergeCell ref="GO27:GP27"/>
    <mergeCell ref="GM19:GN19"/>
    <mergeCell ref="GO19:GP19"/>
    <mergeCell ref="GR20:GR21"/>
    <mergeCell ref="GS20:GW21"/>
    <mergeCell ref="GX20:HB21"/>
    <mergeCell ref="GM22:GN22"/>
    <mergeCell ref="GO22:GP22"/>
    <mergeCell ref="GR22:GR23"/>
    <mergeCell ref="GS22:GW23"/>
    <mergeCell ref="GX22:HB23"/>
    <mergeCell ref="GM23:GN23"/>
    <mergeCell ref="GO23:GP23"/>
    <mergeCell ref="DA3:DF4"/>
    <mergeCell ref="DG3:DL4"/>
    <mergeCell ref="GE12:GJ13"/>
    <mergeCell ref="GK12:GK35"/>
    <mergeCell ref="GL12:GQ13"/>
    <mergeCell ref="GR12:GR13"/>
    <mergeCell ref="GS12:GW13"/>
    <mergeCell ref="GX12:HB13"/>
    <mergeCell ref="GM14:GN14"/>
    <mergeCell ref="GO14:GP14"/>
    <mergeCell ref="GR14:GR15"/>
    <mergeCell ref="GS14:GW15"/>
    <mergeCell ref="GX14:HB15"/>
    <mergeCell ref="GM15:GN15"/>
    <mergeCell ref="GO15:GP15"/>
    <mergeCell ref="GL16:GQ17"/>
    <mergeCell ref="GR16:GR17"/>
    <mergeCell ref="GS16:GW17"/>
    <mergeCell ref="GX16:HB17"/>
    <mergeCell ref="GM18:GN18"/>
    <mergeCell ref="GO18:GP18"/>
    <mergeCell ref="GR18:GR19"/>
    <mergeCell ref="GS18:GW19"/>
    <mergeCell ref="GX18:HB19"/>
    <mergeCell ref="DO89:DP89"/>
    <mergeCell ref="DQ89:DR89"/>
    <mergeCell ref="DT89:DT90"/>
    <mergeCell ref="DU89:DY90"/>
    <mergeCell ref="DZ89:ED90"/>
    <mergeCell ref="DM74:DM91"/>
    <mergeCell ref="DM95:DM104"/>
    <mergeCell ref="CB24:CG25"/>
    <mergeCell ref="CT24:CT58"/>
    <mergeCell ref="CW27:CX27"/>
    <mergeCell ref="CW56:CX56"/>
    <mergeCell ref="CB95:CG96"/>
    <mergeCell ref="DU68:DY69"/>
    <mergeCell ref="DZ68:ED69"/>
    <mergeCell ref="DO68:DP68"/>
    <mergeCell ref="DQ68:DR68"/>
    <mergeCell ref="DO69:DP69"/>
    <mergeCell ref="DQ69:DR69"/>
    <mergeCell ref="DM53:DM70"/>
    <mergeCell ref="DO90:DP90"/>
    <mergeCell ref="DQ90:DR90"/>
    <mergeCell ref="DT68:DT69"/>
    <mergeCell ref="CU24:CZ25"/>
    <mergeCell ref="DA24:DF25"/>
    <mergeCell ref="BN131:BQ133"/>
    <mergeCell ref="AU59:AX61"/>
    <mergeCell ref="AU80:AX82"/>
    <mergeCell ref="AP96:AU97"/>
    <mergeCell ref="AV96:AV97"/>
    <mergeCell ref="AW96:BA97"/>
    <mergeCell ref="BB96:BF97"/>
    <mergeCell ref="AQ98:AR98"/>
    <mergeCell ref="AS98:AT98"/>
    <mergeCell ref="AV98:AV99"/>
    <mergeCell ref="AW98:BA99"/>
    <mergeCell ref="BB98:BF99"/>
    <mergeCell ref="AQ99:AR99"/>
    <mergeCell ref="AS99:AT99"/>
    <mergeCell ref="BB90:BF91"/>
    <mergeCell ref="AQ91:AR91"/>
    <mergeCell ref="AS91:AT91"/>
    <mergeCell ref="AP92:AU93"/>
    <mergeCell ref="AV92:AV93"/>
    <mergeCell ref="AW92:BA93"/>
    <mergeCell ref="BB92:BF93"/>
    <mergeCell ref="AQ94:AR94"/>
    <mergeCell ref="AS94:AT94"/>
    <mergeCell ref="AV94:AV95"/>
    <mergeCell ref="W83:AB84"/>
    <mergeCell ref="AC83:AH84"/>
    <mergeCell ref="AI83:AN84"/>
    <mergeCell ref="AO83:AO100"/>
    <mergeCell ref="AP84:AU85"/>
    <mergeCell ref="AV84:AV85"/>
    <mergeCell ref="AW84:BA85"/>
    <mergeCell ref="BB84:BF85"/>
    <mergeCell ref="AQ86:AR86"/>
    <mergeCell ref="AS86:AT86"/>
    <mergeCell ref="AV86:AV87"/>
    <mergeCell ref="AW86:BA87"/>
    <mergeCell ref="BB86:BF87"/>
    <mergeCell ref="AQ87:AR87"/>
    <mergeCell ref="AS87:AT87"/>
    <mergeCell ref="AP88:AU89"/>
    <mergeCell ref="AV90:AV91"/>
    <mergeCell ref="AW90:BA91"/>
    <mergeCell ref="AV88:AV89"/>
    <mergeCell ref="AW88:BA89"/>
    <mergeCell ref="AS77:AT77"/>
    <mergeCell ref="AV77:AV78"/>
    <mergeCell ref="AW77:BA78"/>
    <mergeCell ref="BB77:BF78"/>
    <mergeCell ref="AQ78:AR78"/>
    <mergeCell ref="AS78:AT78"/>
    <mergeCell ref="AW94:BA95"/>
    <mergeCell ref="BB94:BF95"/>
    <mergeCell ref="AQ95:AR95"/>
    <mergeCell ref="AS95:AT95"/>
    <mergeCell ref="BB88:BF89"/>
    <mergeCell ref="AV65:AV66"/>
    <mergeCell ref="AW65:BA66"/>
    <mergeCell ref="BB65:BF66"/>
    <mergeCell ref="AQ66:AR66"/>
    <mergeCell ref="AS66:AT66"/>
    <mergeCell ref="AP67:AU68"/>
    <mergeCell ref="AV67:AV68"/>
    <mergeCell ref="AW67:BA68"/>
    <mergeCell ref="BB67:BF68"/>
    <mergeCell ref="AN80:AP82"/>
    <mergeCell ref="AQ80:AT82"/>
    <mergeCell ref="AV69:AV70"/>
    <mergeCell ref="AW69:BA70"/>
    <mergeCell ref="BB69:BF70"/>
    <mergeCell ref="AW73:BA74"/>
    <mergeCell ref="BB73:BF74"/>
    <mergeCell ref="AQ74:AR74"/>
    <mergeCell ref="AS74:AT74"/>
    <mergeCell ref="AP75:AU76"/>
    <mergeCell ref="AV75:AV76"/>
    <mergeCell ref="AW75:BA76"/>
    <mergeCell ref="BB75:BF76"/>
    <mergeCell ref="AQ77:AR77"/>
    <mergeCell ref="GS125:GW126"/>
    <mergeCell ref="GX125:HB126"/>
    <mergeCell ref="AV50:AV51"/>
    <mergeCell ref="AW50:BA51"/>
    <mergeCell ref="BB50:BF51"/>
    <mergeCell ref="AQ52:AR52"/>
    <mergeCell ref="AS52:AT52"/>
    <mergeCell ref="AV52:AV53"/>
    <mergeCell ref="AW52:BA53"/>
    <mergeCell ref="BB52:BF53"/>
    <mergeCell ref="AQ53:AR53"/>
    <mergeCell ref="AS53:AT53"/>
    <mergeCell ref="AV54:AV55"/>
    <mergeCell ref="AW54:BA55"/>
    <mergeCell ref="BB54:BF55"/>
    <mergeCell ref="AQ56:AR56"/>
    <mergeCell ref="AS56:AT56"/>
    <mergeCell ref="AV56:AV57"/>
    <mergeCell ref="AW56:BA57"/>
    <mergeCell ref="BB56:BF57"/>
    <mergeCell ref="AQ57:AR57"/>
    <mergeCell ref="AS57:AT57"/>
    <mergeCell ref="AP63:AU64"/>
    <mergeCell ref="AV63:AV64"/>
    <mergeCell ref="AV48:AV49"/>
    <mergeCell ref="AW48:BA49"/>
    <mergeCell ref="BB48:BF49"/>
    <mergeCell ref="AQ49:AR49"/>
    <mergeCell ref="AS49:AT49"/>
    <mergeCell ref="BH134:BH147"/>
    <mergeCell ref="BG131:BI133"/>
    <mergeCell ref="BI135:BN136"/>
    <mergeCell ref="BI139:BN140"/>
    <mergeCell ref="BI122:BN123"/>
    <mergeCell ref="BI118:BN119"/>
    <mergeCell ref="BI114:BN115"/>
    <mergeCell ref="AQ70:AR70"/>
    <mergeCell ref="AS70:AT70"/>
    <mergeCell ref="AP71:AU72"/>
    <mergeCell ref="AV71:AV72"/>
    <mergeCell ref="AW71:BA72"/>
    <mergeCell ref="BB71:BF72"/>
    <mergeCell ref="AQ73:AR73"/>
    <mergeCell ref="AS73:AT73"/>
    <mergeCell ref="AV73:AV74"/>
    <mergeCell ref="BJ131:BM133"/>
    <mergeCell ref="AW63:BA64"/>
    <mergeCell ref="BB63:BF64"/>
    <mergeCell ref="AI113:AN114"/>
    <mergeCell ref="W45:AB46"/>
    <mergeCell ref="AC45:AH46"/>
    <mergeCell ref="AI45:AN46"/>
    <mergeCell ref="AP46:AU47"/>
    <mergeCell ref="AP50:AU51"/>
    <mergeCell ref="AP54:AU55"/>
    <mergeCell ref="W113:AB114"/>
    <mergeCell ref="AC113:AH114"/>
    <mergeCell ref="AP113:AU114"/>
    <mergeCell ref="AQ48:AR48"/>
    <mergeCell ref="AS48:AT48"/>
    <mergeCell ref="W62:AB63"/>
    <mergeCell ref="AC62:AH63"/>
    <mergeCell ref="AI62:AN63"/>
    <mergeCell ref="AO62:AO79"/>
    <mergeCell ref="AQ65:AR65"/>
    <mergeCell ref="AS65:AT65"/>
    <mergeCell ref="AQ69:AR69"/>
    <mergeCell ref="AS69:AT69"/>
    <mergeCell ref="AQ90:AR90"/>
    <mergeCell ref="AS90:AT90"/>
    <mergeCell ref="AN59:AP61"/>
    <mergeCell ref="AQ59:AT61"/>
    <mergeCell ref="BJ129:BK129"/>
    <mergeCell ref="BL129:BM129"/>
    <mergeCell ref="CA107:CA118"/>
    <mergeCell ref="AO107:AO118"/>
    <mergeCell ref="AP107:AU108"/>
    <mergeCell ref="BO118:BO119"/>
    <mergeCell ref="BP118:BT119"/>
    <mergeCell ref="BU118:BY119"/>
    <mergeCell ref="AV113:BA114"/>
    <mergeCell ref="BB113:BG114"/>
    <mergeCell ref="BH113:BH130"/>
    <mergeCell ref="BJ120:BK120"/>
    <mergeCell ref="BL120:BM120"/>
    <mergeCell ref="BO120:BO121"/>
    <mergeCell ref="BP120:BT121"/>
    <mergeCell ref="BU120:BY121"/>
    <mergeCell ref="BJ121:BK121"/>
    <mergeCell ref="BL121:BM121"/>
    <mergeCell ref="BU107:BZ108"/>
    <mergeCell ref="BO143:BO144"/>
    <mergeCell ref="BP143:BT144"/>
    <mergeCell ref="BU143:BY144"/>
    <mergeCell ref="BJ145:BK145"/>
    <mergeCell ref="BL145:BM145"/>
    <mergeCell ref="BO145:BO146"/>
    <mergeCell ref="BP145:BT146"/>
    <mergeCell ref="BU145:BY146"/>
    <mergeCell ref="BJ146:BK146"/>
    <mergeCell ref="BL146:BM146"/>
    <mergeCell ref="BI143:BN144"/>
    <mergeCell ref="BI126:BN127"/>
    <mergeCell ref="BO139:BO140"/>
    <mergeCell ref="BP139:BT140"/>
    <mergeCell ref="BU139:BY140"/>
    <mergeCell ref="BJ141:BK141"/>
    <mergeCell ref="BL141:BM141"/>
    <mergeCell ref="BO141:BO142"/>
    <mergeCell ref="BP141:BT142"/>
    <mergeCell ref="BU141:BY142"/>
    <mergeCell ref="BJ142:BK142"/>
    <mergeCell ref="BL142:BM142"/>
    <mergeCell ref="BO135:BO136"/>
    <mergeCell ref="BP135:BT136"/>
    <mergeCell ref="BU135:BY136"/>
    <mergeCell ref="BJ137:BK137"/>
    <mergeCell ref="BL137:BM137"/>
    <mergeCell ref="BO137:BO138"/>
    <mergeCell ref="BP137:BT138"/>
    <mergeCell ref="BU137:BY138"/>
    <mergeCell ref="BJ138:BK138"/>
    <mergeCell ref="BL138:BM138"/>
    <mergeCell ref="BJ128:BK128"/>
    <mergeCell ref="BL128:BM128"/>
    <mergeCell ref="BO128:BO129"/>
    <mergeCell ref="BJ116:BK116"/>
    <mergeCell ref="BL116:BM116"/>
    <mergeCell ref="BJ117:BK117"/>
    <mergeCell ref="BL117:BM117"/>
    <mergeCell ref="BO122:BO123"/>
    <mergeCell ref="BP122:BT123"/>
    <mergeCell ref="BU122:BY123"/>
    <mergeCell ref="BJ124:BK124"/>
    <mergeCell ref="BL124:BM124"/>
    <mergeCell ref="BO124:BO125"/>
    <mergeCell ref="BP124:BT125"/>
    <mergeCell ref="BU124:BY125"/>
    <mergeCell ref="BJ125:BK125"/>
    <mergeCell ref="BL125:BM125"/>
    <mergeCell ref="CV128:CW128"/>
    <mergeCell ref="CX128:CY128"/>
    <mergeCell ref="DA128:DA129"/>
    <mergeCell ref="CX121:CY121"/>
    <mergeCell ref="CU122:CZ123"/>
    <mergeCell ref="DA122:DA123"/>
    <mergeCell ref="CU114:CZ115"/>
    <mergeCell ref="DA114:DA115"/>
    <mergeCell ref="BO114:BO115"/>
    <mergeCell ref="BP114:BT115"/>
    <mergeCell ref="BU114:BY115"/>
    <mergeCell ref="BO116:BO117"/>
    <mergeCell ref="BP116:BT117"/>
    <mergeCell ref="BU116:BY117"/>
    <mergeCell ref="BO126:BO127"/>
    <mergeCell ref="BP126:BT127"/>
    <mergeCell ref="BU126:BY127"/>
    <mergeCell ref="CT113:CT130"/>
    <mergeCell ref="BP128:BT129"/>
    <mergeCell ref="BU128:BY129"/>
    <mergeCell ref="DB128:DF129"/>
    <mergeCell ref="DG128:DK129"/>
    <mergeCell ref="CV129:CW129"/>
    <mergeCell ref="CX129:CY129"/>
    <mergeCell ref="CB113:CG114"/>
    <mergeCell ref="CH113:CM114"/>
    <mergeCell ref="CN113:CS114"/>
    <mergeCell ref="CV124:CW124"/>
    <mergeCell ref="CX124:CY124"/>
    <mergeCell ref="DA124:DA125"/>
    <mergeCell ref="DB124:DF125"/>
    <mergeCell ref="DG124:DK125"/>
    <mergeCell ref="CV125:CW125"/>
    <mergeCell ref="CX125:CY125"/>
    <mergeCell ref="CU126:CZ127"/>
    <mergeCell ref="DA126:DA127"/>
    <mergeCell ref="DB126:DF127"/>
    <mergeCell ref="DG126:DK127"/>
    <mergeCell ref="CV120:CW120"/>
    <mergeCell ref="CX120:CY120"/>
    <mergeCell ref="DA120:DA121"/>
    <mergeCell ref="DB120:DF121"/>
    <mergeCell ref="DG120:DK121"/>
    <mergeCell ref="CV121:CW121"/>
    <mergeCell ref="DB122:DF123"/>
    <mergeCell ref="DG122:DK123"/>
    <mergeCell ref="CV116:CW116"/>
    <mergeCell ref="CX116:CY116"/>
    <mergeCell ref="DA116:DA117"/>
    <mergeCell ref="DB116:DF117"/>
    <mergeCell ref="DG116:DK117"/>
    <mergeCell ref="CV117:CW117"/>
    <mergeCell ref="CX117:CY117"/>
    <mergeCell ref="CU118:CZ119"/>
    <mergeCell ref="DA118:DA119"/>
    <mergeCell ref="DB118:DF119"/>
    <mergeCell ref="DG118:DK119"/>
    <mergeCell ref="DB114:DF115"/>
    <mergeCell ref="DG114:DK115"/>
    <mergeCell ref="FR3:FR44"/>
    <mergeCell ref="FS3:FX4"/>
    <mergeCell ref="GE3:GJ4"/>
    <mergeCell ref="GK3:GK8"/>
    <mergeCell ref="GS4:GW5"/>
    <mergeCell ref="GX4:HB5"/>
    <mergeCell ref="FU6:FV6"/>
    <mergeCell ref="GS6:GW7"/>
    <mergeCell ref="GX6:HB7"/>
    <mergeCell ref="FS12:FX13"/>
    <mergeCell ref="FY12:GD13"/>
    <mergeCell ref="GL20:GQ21"/>
    <mergeCell ref="GL24:GQ25"/>
    <mergeCell ref="EI49:EJ49"/>
    <mergeCell ref="FA49:FB49"/>
    <mergeCell ref="FC49:FD49"/>
    <mergeCell ref="FF49:FF50"/>
    <mergeCell ref="FG49:FK50"/>
    <mergeCell ref="FL49:FP50"/>
    <mergeCell ref="FA50:FB50"/>
    <mergeCell ref="FC50:FD50"/>
    <mergeCell ref="EY46:EY51"/>
    <mergeCell ref="FA43:FD45"/>
    <mergeCell ref="FE43:FH45"/>
    <mergeCell ref="EZ47:FE48"/>
    <mergeCell ref="FF47:FF48"/>
    <mergeCell ref="FG47:FK48"/>
    <mergeCell ref="FL47:FP48"/>
    <mergeCell ref="EY21:EY42"/>
    <mergeCell ref="EZ38:FE39"/>
    <mergeCell ref="FF38:FF39"/>
    <mergeCell ref="FG38:FK39"/>
    <mergeCell ref="FL38:FP39"/>
    <mergeCell ref="FA40:FB40"/>
    <mergeCell ref="FC40:FD40"/>
    <mergeCell ref="FF40:FF41"/>
    <mergeCell ref="FG40:FK41"/>
    <mergeCell ref="FL40:FP41"/>
    <mergeCell ref="FA41:FB41"/>
    <mergeCell ref="FC41:FD41"/>
    <mergeCell ref="EZ34:FE35"/>
    <mergeCell ref="FF34:FF35"/>
    <mergeCell ref="FG34:FK35"/>
    <mergeCell ref="FL34:FP35"/>
    <mergeCell ref="FA36:FB36"/>
    <mergeCell ref="FC36:FD36"/>
    <mergeCell ref="FF36:FF37"/>
    <mergeCell ref="FG36:FK37"/>
    <mergeCell ref="FL36:FP37"/>
    <mergeCell ref="FA37:FB37"/>
    <mergeCell ref="FC37:FD37"/>
    <mergeCell ref="FL28:FP29"/>
    <mergeCell ref="FA29:FB29"/>
    <mergeCell ref="FC29:FD29"/>
    <mergeCell ref="EZ30:FE31"/>
    <mergeCell ref="FF30:FF31"/>
    <mergeCell ref="FG30:FK31"/>
    <mergeCell ref="FL30:FP31"/>
    <mergeCell ref="FA32:FB32"/>
    <mergeCell ref="FC32:FD32"/>
    <mergeCell ref="FF32:FF33"/>
    <mergeCell ref="FG32:FK33"/>
    <mergeCell ref="FL32:FP33"/>
    <mergeCell ref="FA33:FB33"/>
    <mergeCell ref="FC33:FD33"/>
    <mergeCell ref="EM52:ER53"/>
    <mergeCell ref="DM3:DM20"/>
    <mergeCell ref="EZ22:FE23"/>
    <mergeCell ref="FF22:FF23"/>
    <mergeCell ref="FG22:FK23"/>
    <mergeCell ref="FL22:FP23"/>
    <mergeCell ref="FA24:FB24"/>
    <mergeCell ref="FC24:FD24"/>
    <mergeCell ref="FF24:FF25"/>
    <mergeCell ref="FG24:FK25"/>
    <mergeCell ref="FL24:FP25"/>
    <mergeCell ref="FA25:FB25"/>
    <mergeCell ref="FC25:FD25"/>
    <mergeCell ref="EZ26:FE27"/>
    <mergeCell ref="FF26:FF27"/>
    <mergeCell ref="FG26:FK27"/>
    <mergeCell ref="FL26:FP27"/>
    <mergeCell ref="FA28:FB28"/>
    <mergeCell ref="FC28:FD28"/>
    <mergeCell ref="FF28:FF29"/>
    <mergeCell ref="FG28:FK29"/>
    <mergeCell ref="DN15:DS16"/>
    <mergeCell ref="DT15:DY16"/>
    <mergeCell ref="DZ15:EE16"/>
    <mergeCell ref="EG21:EL22"/>
    <mergeCell ref="EM21:ER22"/>
    <mergeCell ref="ES21:EX22"/>
    <mergeCell ref="EG46:EL47"/>
    <mergeCell ref="EM46:ER47"/>
    <mergeCell ref="ES46:EX47"/>
    <mergeCell ref="BH15:BH32"/>
    <mergeCell ref="ES9:EX10"/>
    <mergeCell ref="BI28:BN29"/>
    <mergeCell ref="BJ30:BK30"/>
    <mergeCell ref="BL30:BM30"/>
    <mergeCell ref="BU18:BY19"/>
    <mergeCell ref="BP20:BT21"/>
    <mergeCell ref="BU20:BY21"/>
    <mergeCell ref="BI20:BN21"/>
    <mergeCell ref="BJ22:BK22"/>
    <mergeCell ref="EI24:EJ24"/>
    <mergeCell ref="EX43:EZ45"/>
    <mergeCell ref="BJ31:BK31"/>
    <mergeCell ref="BL31:BM31"/>
    <mergeCell ref="BI37:BN38"/>
    <mergeCell ref="BJ33:BM35"/>
    <mergeCell ref="BU9:BZ10"/>
    <mergeCell ref="BG33:BI35"/>
    <mergeCell ref="D3:I4"/>
    <mergeCell ref="J3:O4"/>
    <mergeCell ref="P3:U4"/>
    <mergeCell ref="C3:C14"/>
    <mergeCell ref="W9:AB10"/>
    <mergeCell ref="AC9:AH10"/>
    <mergeCell ref="AI9:AN10"/>
    <mergeCell ref="BL22:BM22"/>
    <mergeCell ref="BJ23:BK23"/>
    <mergeCell ref="BL23:BM23"/>
    <mergeCell ref="J9:O10"/>
    <mergeCell ref="BJ18:BK18"/>
    <mergeCell ref="BL18:BM18"/>
    <mergeCell ref="BJ19:BK19"/>
    <mergeCell ref="AV15:BA16"/>
    <mergeCell ref="AP15:AU16"/>
    <mergeCell ref="BB15:BG16"/>
    <mergeCell ref="D9:I10"/>
    <mergeCell ref="P9:U10"/>
    <mergeCell ref="BL19:BM19"/>
    <mergeCell ref="BI16:BN17"/>
    <mergeCell ref="AV9:BT10"/>
    <mergeCell ref="V3:V147"/>
    <mergeCell ref="AC142:BE143"/>
    <mergeCell ref="BI24:BN25"/>
    <mergeCell ref="BJ26:BK26"/>
    <mergeCell ref="BL26:BM26"/>
    <mergeCell ref="BJ27:BK27"/>
    <mergeCell ref="BL27:BM27"/>
    <mergeCell ref="BU37:BY38"/>
    <mergeCell ref="BJ39:BK39"/>
    <mergeCell ref="BL39:BM39"/>
    <mergeCell ref="BO39:BO40"/>
    <mergeCell ref="BP39:BT40"/>
    <mergeCell ref="BU39:BY40"/>
    <mergeCell ref="BJ40:BK40"/>
    <mergeCell ref="BL40:BM40"/>
    <mergeCell ref="BN33:BQ35"/>
    <mergeCell ref="BO37:BO38"/>
    <mergeCell ref="BP37:BT38"/>
    <mergeCell ref="BZ21:BZ22"/>
    <mergeCell ref="BZ23:BZ24"/>
    <mergeCell ref="BP30:BT31"/>
    <mergeCell ref="BU30:BY31"/>
    <mergeCell ref="BO16:BO17"/>
    <mergeCell ref="BO18:BO19"/>
    <mergeCell ref="BO20:BO21"/>
    <mergeCell ref="BO22:BO23"/>
    <mergeCell ref="BO24:BO25"/>
    <mergeCell ref="BO26:BO27"/>
    <mergeCell ref="BP16:BT17"/>
    <mergeCell ref="CB9:CG10"/>
    <mergeCell ref="CB3:CG4"/>
    <mergeCell ref="W3:AB4"/>
    <mergeCell ref="AC3:BT4"/>
    <mergeCell ref="BO28:BO29"/>
    <mergeCell ref="BO30:BO31"/>
    <mergeCell ref="BP26:BT27"/>
    <mergeCell ref="BU26:BY27"/>
    <mergeCell ref="BP28:BT29"/>
    <mergeCell ref="BU28:BY29"/>
    <mergeCell ref="BP22:BT23"/>
    <mergeCell ref="BU22:BY23"/>
    <mergeCell ref="BP24:BT25"/>
    <mergeCell ref="BU24:BY25"/>
    <mergeCell ref="BZ25:BZ26"/>
    <mergeCell ref="BZ27:BZ28"/>
    <mergeCell ref="BZ29:BZ30"/>
    <mergeCell ref="BU3:BZ4"/>
    <mergeCell ref="AP9:AU10"/>
    <mergeCell ref="BU16:BY17"/>
    <mergeCell ref="BP18:BT19"/>
    <mergeCell ref="BZ15:BZ16"/>
    <mergeCell ref="BZ17:BZ18"/>
    <mergeCell ref="BZ19:BZ20"/>
    <mergeCell ref="DG24:DL25"/>
    <mergeCell ref="DN25:DS26"/>
    <mergeCell ref="DT25:DT26"/>
    <mergeCell ref="DU25:DY26"/>
    <mergeCell ref="DZ25:ED26"/>
    <mergeCell ref="DO27:DP27"/>
    <mergeCell ref="DQ27:DR27"/>
    <mergeCell ref="DT27:DT28"/>
    <mergeCell ref="DU27:DY28"/>
    <mergeCell ref="DZ27:ED28"/>
    <mergeCell ref="DZ29:ED30"/>
    <mergeCell ref="DO31:DP31"/>
    <mergeCell ref="DQ31:DR31"/>
    <mergeCell ref="DT31:DT32"/>
    <mergeCell ref="DU31:DY32"/>
    <mergeCell ref="DZ31:ED32"/>
    <mergeCell ref="DO32:DP32"/>
    <mergeCell ref="DQ32:DR32"/>
    <mergeCell ref="DO28:DP28"/>
    <mergeCell ref="DQ28:DR28"/>
    <mergeCell ref="DN29:DS30"/>
    <mergeCell ref="DT29:DT30"/>
    <mergeCell ref="DU29:DY30"/>
    <mergeCell ref="DU33:DY34"/>
    <mergeCell ref="DZ33:ED34"/>
    <mergeCell ref="DO35:DP35"/>
    <mergeCell ref="DQ35:DR35"/>
    <mergeCell ref="DT35:DT36"/>
    <mergeCell ref="DU35:DY36"/>
    <mergeCell ref="DZ35:ED36"/>
    <mergeCell ref="DO36:DP36"/>
    <mergeCell ref="DQ36:DR36"/>
    <mergeCell ref="DN33:DS34"/>
    <mergeCell ref="DT33:DT34"/>
    <mergeCell ref="DU37:DY38"/>
    <mergeCell ref="DZ37:ED38"/>
    <mergeCell ref="DO39:DP39"/>
    <mergeCell ref="DQ39:DR39"/>
    <mergeCell ref="DT39:DT40"/>
    <mergeCell ref="DU39:DY40"/>
    <mergeCell ref="DZ39:ED40"/>
    <mergeCell ref="DO40:DP40"/>
    <mergeCell ref="DQ40:DR40"/>
    <mergeCell ref="DN37:DS38"/>
    <mergeCell ref="DT37:DT38"/>
    <mergeCell ref="DN54:DS55"/>
    <mergeCell ref="DT54:DT55"/>
    <mergeCell ref="DU54:DY55"/>
    <mergeCell ref="DU41:DY42"/>
    <mergeCell ref="DZ41:ED42"/>
    <mergeCell ref="DO43:DP43"/>
    <mergeCell ref="DQ43:DR43"/>
    <mergeCell ref="DT43:DT44"/>
    <mergeCell ref="DU43:DY44"/>
    <mergeCell ref="DZ43:ED44"/>
    <mergeCell ref="DO44:DP44"/>
    <mergeCell ref="DQ44:DR44"/>
    <mergeCell ref="DN41:DS42"/>
    <mergeCell ref="DT41:DT42"/>
    <mergeCell ref="DO65:DP65"/>
    <mergeCell ref="DQ65:DR65"/>
    <mergeCell ref="DN45:DS46"/>
    <mergeCell ref="DT45:DT46"/>
    <mergeCell ref="DU45:DY46"/>
    <mergeCell ref="DZ45:ED46"/>
    <mergeCell ref="DO47:DP47"/>
    <mergeCell ref="DQ47:DR47"/>
    <mergeCell ref="DT47:DT48"/>
    <mergeCell ref="DU47:DY48"/>
    <mergeCell ref="DZ47:ED48"/>
    <mergeCell ref="DO48:DP48"/>
    <mergeCell ref="DQ48:DR48"/>
    <mergeCell ref="DZ54:ED55"/>
    <mergeCell ref="DO56:DP56"/>
    <mergeCell ref="DQ56:DR56"/>
    <mergeCell ref="DT56:DT57"/>
    <mergeCell ref="DU56:DY57"/>
    <mergeCell ref="DZ56:ED57"/>
    <mergeCell ref="DO57:DP57"/>
    <mergeCell ref="DQ57:DR57"/>
    <mergeCell ref="DL50:DN52"/>
    <mergeCell ref="DO50:DR52"/>
    <mergeCell ref="DS50:DV52"/>
    <mergeCell ref="DN58:DS59"/>
    <mergeCell ref="DT58:DT59"/>
    <mergeCell ref="DU58:DY59"/>
    <mergeCell ref="DN66:DS67"/>
    <mergeCell ref="DT66:DT67"/>
    <mergeCell ref="DQ61:DR61"/>
    <mergeCell ref="DZ58:ED59"/>
    <mergeCell ref="DO60:DP60"/>
    <mergeCell ref="DQ60:DR60"/>
    <mergeCell ref="DT60:DT61"/>
    <mergeCell ref="DU60:DY61"/>
    <mergeCell ref="DZ60:ED61"/>
    <mergeCell ref="DO61:DP61"/>
    <mergeCell ref="DU66:DY67"/>
    <mergeCell ref="DZ66:ED67"/>
    <mergeCell ref="DN62:DS63"/>
    <mergeCell ref="DT62:DT63"/>
    <mergeCell ref="DU62:DY63"/>
    <mergeCell ref="DZ62:ED63"/>
    <mergeCell ref="DO64:DP64"/>
    <mergeCell ref="DQ64:DR64"/>
    <mergeCell ref="DT64:DT65"/>
    <mergeCell ref="DU64:DY65"/>
    <mergeCell ref="DZ64:ED65"/>
    <mergeCell ref="DZ75:ED76"/>
    <mergeCell ref="DO77:DP77"/>
    <mergeCell ref="DQ77:DR77"/>
    <mergeCell ref="DT77:DT78"/>
    <mergeCell ref="DU77:DY78"/>
    <mergeCell ref="DZ77:ED78"/>
    <mergeCell ref="DO78:DP78"/>
    <mergeCell ref="DQ78:DR78"/>
    <mergeCell ref="DL71:DN73"/>
    <mergeCell ref="DO71:DR73"/>
    <mergeCell ref="DS71:DV73"/>
    <mergeCell ref="DN75:DS76"/>
    <mergeCell ref="DT75:DT76"/>
    <mergeCell ref="DU75:DY76"/>
    <mergeCell ref="DU87:DY88"/>
    <mergeCell ref="DZ87:ED88"/>
    <mergeCell ref="DN83:DS84"/>
    <mergeCell ref="DT83:DT84"/>
    <mergeCell ref="DU83:DY84"/>
    <mergeCell ref="DZ83:ED84"/>
    <mergeCell ref="DO85:DP85"/>
    <mergeCell ref="DQ85:DR85"/>
    <mergeCell ref="DT85:DT86"/>
    <mergeCell ref="DU85:DY86"/>
    <mergeCell ref="DZ85:ED86"/>
    <mergeCell ref="DO86:DP86"/>
    <mergeCell ref="DQ86:DR86"/>
    <mergeCell ref="DN79:DS80"/>
    <mergeCell ref="DT79:DT80"/>
    <mergeCell ref="DU79:DY80"/>
    <mergeCell ref="DZ79:ED80"/>
    <mergeCell ref="DO81:DP81"/>
    <mergeCell ref="DQ81:DR81"/>
    <mergeCell ref="DT81:DT82"/>
    <mergeCell ref="DU81:DY82"/>
    <mergeCell ref="DZ81:ED82"/>
    <mergeCell ref="DO82:DP82"/>
    <mergeCell ref="DU100:DY101"/>
    <mergeCell ref="DZ100:ED101"/>
    <mergeCell ref="DO102:DP102"/>
    <mergeCell ref="DQ102:DR102"/>
    <mergeCell ref="DT102:DT103"/>
    <mergeCell ref="DU102:DY103"/>
    <mergeCell ref="DZ102:ED103"/>
    <mergeCell ref="DO103:DP103"/>
    <mergeCell ref="DQ103:DR103"/>
    <mergeCell ref="DQ98:DR98"/>
    <mergeCell ref="DT98:DT99"/>
    <mergeCell ref="DU98:DY99"/>
    <mergeCell ref="DZ98:ED99"/>
    <mergeCell ref="DO99:DP99"/>
    <mergeCell ref="DQ99:DR99"/>
    <mergeCell ref="DL92:DN94"/>
    <mergeCell ref="DO92:DR94"/>
    <mergeCell ref="DS92:DV94"/>
    <mergeCell ref="DN96:DS97"/>
    <mergeCell ref="DT96:DT97"/>
    <mergeCell ref="DU96:DY97"/>
    <mergeCell ref="GL127:GQ128"/>
    <mergeCell ref="GR127:GR128"/>
    <mergeCell ref="GM129:GN129"/>
    <mergeCell ref="GO129:GP129"/>
    <mergeCell ref="GR129:GR130"/>
    <mergeCell ref="GM130:GN130"/>
    <mergeCell ref="GO130:GP130"/>
    <mergeCell ref="GJ115:GL117"/>
    <mergeCell ref="GM115:GP117"/>
    <mergeCell ref="GQ115:GT117"/>
    <mergeCell ref="GS127:GW128"/>
    <mergeCell ref="GM121:GN121"/>
    <mergeCell ref="GO121:GP121"/>
    <mergeCell ref="GR121:GR122"/>
    <mergeCell ref="GM122:GN122"/>
    <mergeCell ref="GO122:GP122"/>
    <mergeCell ref="GL123:GQ124"/>
    <mergeCell ref="GR123:GR124"/>
    <mergeCell ref="GM125:GN125"/>
    <mergeCell ref="GO125:GP125"/>
    <mergeCell ref="GR125:GR126"/>
    <mergeCell ref="GM126:GN126"/>
    <mergeCell ref="GO126:GP126"/>
    <mergeCell ref="GS123:GW124"/>
    <mergeCell ref="GK101:GK114"/>
    <mergeCell ref="GL102:GQ103"/>
    <mergeCell ref="GR102:GR103"/>
    <mergeCell ref="GM104:GN104"/>
    <mergeCell ref="GO104:GP104"/>
    <mergeCell ref="GR104:GR105"/>
    <mergeCell ref="GM105:GN105"/>
    <mergeCell ref="GO105:GP105"/>
    <mergeCell ref="GL106:GQ107"/>
    <mergeCell ref="GR106:GR107"/>
    <mergeCell ref="GM108:GN108"/>
    <mergeCell ref="GO108:GP108"/>
    <mergeCell ref="GR108:GR109"/>
    <mergeCell ref="GM109:GN109"/>
    <mergeCell ref="GO109:GP109"/>
    <mergeCell ref="GL110:GQ111"/>
    <mergeCell ref="GR110:GR111"/>
    <mergeCell ref="GM112:GN112"/>
    <mergeCell ref="GO112:GP112"/>
    <mergeCell ref="GR112:GR113"/>
    <mergeCell ref="GM113:GN113"/>
    <mergeCell ref="GO113:GP113"/>
    <mergeCell ref="CB142:ER143"/>
    <mergeCell ref="AO45:AO58"/>
    <mergeCell ref="CA3:CA100"/>
    <mergeCell ref="EW128:FA129"/>
    <mergeCell ref="FU133:FV133"/>
    <mergeCell ref="EZ130:FE131"/>
    <mergeCell ref="FF130:FK131"/>
    <mergeCell ref="FL130:FQ131"/>
    <mergeCell ref="FP128:FT129"/>
    <mergeCell ref="EF58:EF112"/>
    <mergeCell ref="EZ142:FE143"/>
    <mergeCell ref="FS130:FX131"/>
    <mergeCell ref="CU53:CZ54"/>
    <mergeCell ref="DA53:DF54"/>
    <mergeCell ref="DG53:DL54"/>
    <mergeCell ref="DA95:DF96"/>
    <mergeCell ref="DG95:DL96"/>
    <mergeCell ref="DN100:DS101"/>
    <mergeCell ref="DT100:DT101"/>
    <mergeCell ref="DN87:DS88"/>
    <mergeCell ref="DT87:DT88"/>
    <mergeCell ref="DQ82:DR82"/>
    <mergeCell ref="DZ96:ED97"/>
    <mergeCell ref="DO98:DP98"/>
    <mergeCell ref="GI140:GM141"/>
    <mergeCell ref="EU145:EV145"/>
    <mergeCell ref="GS143:GW144"/>
    <mergeCell ref="GX143:HB144"/>
    <mergeCell ref="GS145:GW146"/>
    <mergeCell ref="GX145:HB146"/>
    <mergeCell ref="EY130:EY147"/>
    <mergeCell ref="FR130:FR135"/>
    <mergeCell ref="W142:AB143"/>
    <mergeCell ref="ES142:EX143"/>
    <mergeCell ref="GK142:GK147"/>
    <mergeCell ref="GL131:GQ132"/>
    <mergeCell ref="GR131:GR132"/>
    <mergeCell ref="GM133:GN133"/>
    <mergeCell ref="GO133:GP133"/>
    <mergeCell ref="GR133:GR134"/>
    <mergeCell ref="GM134:GN134"/>
    <mergeCell ref="GO134:GP134"/>
    <mergeCell ref="GE142:GJ143"/>
    <mergeCell ref="FY130:GD131"/>
    <mergeCell ref="GE130:GJ131"/>
    <mergeCell ref="GK118:GK135"/>
    <mergeCell ref="GL119:GQ120"/>
    <mergeCell ref="GR119:GR120"/>
    <mergeCell ref="GX127:HB128"/>
    <mergeCell ref="GS129:GW130"/>
    <mergeCell ref="GX129:HB130"/>
    <mergeCell ref="GS131:GW132"/>
    <mergeCell ref="GX131:HB132"/>
    <mergeCell ref="GS133:GW134"/>
    <mergeCell ref="GX133:HB134"/>
    <mergeCell ref="GS102:GW103"/>
    <mergeCell ref="GX102:HB103"/>
    <mergeCell ref="GS104:GW105"/>
    <mergeCell ref="GX104:HB105"/>
    <mergeCell ref="GS106:GW107"/>
    <mergeCell ref="GX106:HB107"/>
    <mergeCell ref="GS108:GW109"/>
    <mergeCell ref="GX108:HB109"/>
    <mergeCell ref="GS110:GW111"/>
    <mergeCell ref="GX110:HB111"/>
    <mergeCell ref="GS112:GW113"/>
    <mergeCell ref="GX112:HB113"/>
    <mergeCell ref="GS119:GW120"/>
    <mergeCell ref="GX119:HB120"/>
    <mergeCell ref="GS121:GW122"/>
    <mergeCell ref="GX121:HB122"/>
    <mergeCell ref="GX123:HB124"/>
  </mergeCells>
  <pageMargins left="0.25" right="0.25" top="0.75" bottom="0.75" header="0.3" footer="0.3"/>
  <pageSetup paperSize="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opLeftCell="A2" workbookViewId="0">
      <selection activeCell="B2" sqref="B2"/>
    </sheetView>
  </sheetViews>
  <sheetFormatPr defaultColWidth="10.7109375" defaultRowHeight="15" customHeight="1" x14ac:dyDescent="0.25"/>
  <cols>
    <col min="1" max="1" width="10.7109375" style="57"/>
    <col min="2" max="3" width="10.7109375" style="57" customWidth="1"/>
    <col min="4" max="16384" width="10.7109375" style="57"/>
  </cols>
  <sheetData>
    <row r="2" spans="2:7" ht="15" customHeight="1" x14ac:dyDescent="0.25">
      <c r="B2" s="58" t="s">
        <v>38</v>
      </c>
      <c r="C2" s="58" t="s">
        <v>40</v>
      </c>
      <c r="D2" s="58" t="s">
        <v>39</v>
      </c>
      <c r="E2" s="58" t="s">
        <v>41</v>
      </c>
      <c r="F2" s="58" t="s">
        <v>42</v>
      </c>
      <c r="G2" s="58" t="s">
        <v>43</v>
      </c>
    </row>
    <row r="3" spans="2:7" ht="15" customHeight="1" x14ac:dyDescent="0.25">
      <c r="B3" s="57" t="s">
        <v>44</v>
      </c>
      <c r="C3" s="57">
        <v>122</v>
      </c>
      <c r="D3" s="59">
        <v>1532</v>
      </c>
      <c r="E3" s="61"/>
      <c r="F3" s="61">
        <v>1</v>
      </c>
      <c r="G3" s="61">
        <v>0.5</v>
      </c>
    </row>
    <row r="4" spans="2:7" ht="15" customHeight="1" x14ac:dyDescent="0.25">
      <c r="B4" s="57" t="s">
        <v>45</v>
      </c>
      <c r="C4" s="57">
        <v>142</v>
      </c>
      <c r="D4" s="60">
        <v>1</v>
      </c>
      <c r="E4" s="61"/>
      <c r="F4" s="61">
        <f>F3+0.01</f>
        <v>1.01</v>
      </c>
      <c r="G4" s="61">
        <f t="shared" ref="G4:G65" si="0">G3+0.01</f>
        <v>0.51</v>
      </c>
    </row>
    <row r="5" spans="2:7" ht="15" customHeight="1" x14ac:dyDescent="0.25">
      <c r="B5" s="57" t="s">
        <v>46</v>
      </c>
      <c r="C5" s="57">
        <v>182</v>
      </c>
      <c r="D5" s="59">
        <v>4093</v>
      </c>
      <c r="E5" s="61"/>
      <c r="F5" s="61">
        <f t="shared" ref="F5:F65" si="1">F4+0.01</f>
        <v>1.02</v>
      </c>
      <c r="G5" s="61">
        <f t="shared" si="0"/>
        <v>0.52</v>
      </c>
    </row>
    <row r="6" spans="2:7" ht="15" customHeight="1" x14ac:dyDescent="0.25">
      <c r="B6" s="57" t="s">
        <v>47</v>
      </c>
      <c r="C6" s="57">
        <v>252</v>
      </c>
      <c r="D6" s="59">
        <v>1592</v>
      </c>
      <c r="E6" s="61"/>
      <c r="F6" s="61">
        <f t="shared" si="1"/>
        <v>1.03</v>
      </c>
      <c r="G6" s="61">
        <f t="shared" si="0"/>
        <v>0.53</v>
      </c>
    </row>
    <row r="7" spans="2:7" ht="15" customHeight="1" x14ac:dyDescent="0.25">
      <c r="B7" s="57" t="s">
        <v>48</v>
      </c>
      <c r="C7" s="57">
        <v>232</v>
      </c>
      <c r="D7" s="59">
        <v>4475</v>
      </c>
      <c r="E7" s="61"/>
      <c r="F7" s="61">
        <f t="shared" si="1"/>
        <v>1.04</v>
      </c>
      <c r="G7" s="61">
        <f t="shared" si="0"/>
        <v>0.54</v>
      </c>
    </row>
    <row r="8" spans="2:7" ht="15" customHeight="1" x14ac:dyDescent="0.25">
      <c r="B8" s="57" t="s">
        <v>49</v>
      </c>
      <c r="C8" s="57">
        <v>242</v>
      </c>
      <c r="D8" s="59">
        <v>5433</v>
      </c>
      <c r="E8" s="61"/>
      <c r="F8" s="61">
        <f t="shared" si="1"/>
        <v>1.05</v>
      </c>
      <c r="G8" s="61">
        <f t="shared" si="0"/>
        <v>0.55000000000000004</v>
      </c>
    </row>
    <row r="9" spans="2:7" ht="15" customHeight="1" x14ac:dyDescent="0.25">
      <c r="B9" s="57" t="s">
        <v>50</v>
      </c>
      <c r="C9" s="57">
        <v>212</v>
      </c>
      <c r="D9" s="60">
        <v>1</v>
      </c>
      <c r="E9" s="61"/>
      <c r="F9" s="61">
        <f t="shared" si="1"/>
        <v>1.06</v>
      </c>
      <c r="G9" s="61">
        <f t="shared" si="0"/>
        <v>0.56000000000000005</v>
      </c>
    </row>
    <row r="10" spans="2:7" ht="15" customHeight="1" x14ac:dyDescent="0.25">
      <c r="B10" s="57" t="s">
        <v>51</v>
      </c>
      <c r="C10" s="57">
        <v>152</v>
      </c>
      <c r="D10" s="59">
        <v>4589</v>
      </c>
      <c r="E10" s="61"/>
      <c r="F10" s="61">
        <f t="shared" si="1"/>
        <v>1.07</v>
      </c>
      <c r="G10" s="61">
        <f t="shared" si="0"/>
        <v>0.57000000000000006</v>
      </c>
    </row>
    <row r="11" spans="2:7" ht="15" customHeight="1" x14ac:dyDescent="0.25">
      <c r="B11" s="57" t="s">
        <v>52</v>
      </c>
      <c r="C11" s="57">
        <v>192</v>
      </c>
      <c r="D11" s="60">
        <v>1</v>
      </c>
      <c r="E11" s="61"/>
      <c r="F11" s="61">
        <f t="shared" si="1"/>
        <v>1.08</v>
      </c>
      <c r="G11" s="61">
        <f t="shared" si="0"/>
        <v>0.58000000000000007</v>
      </c>
    </row>
    <row r="12" spans="2:7" ht="15" customHeight="1" x14ac:dyDescent="0.25">
      <c r="B12" s="57" t="s">
        <v>15</v>
      </c>
      <c r="C12" s="57">
        <v>112</v>
      </c>
      <c r="D12" s="59">
        <v>5235</v>
      </c>
      <c r="E12" s="61"/>
      <c r="F12" s="61">
        <f t="shared" si="1"/>
        <v>1.0900000000000001</v>
      </c>
      <c r="G12" s="61">
        <f t="shared" si="0"/>
        <v>0.59000000000000008</v>
      </c>
    </row>
    <row r="13" spans="2:7" ht="15" customHeight="1" x14ac:dyDescent="0.25">
      <c r="B13" s="57" t="s">
        <v>16</v>
      </c>
      <c r="C13" s="57">
        <v>292</v>
      </c>
      <c r="D13" s="60">
        <v>1</v>
      </c>
      <c r="E13" s="61"/>
      <c r="F13" s="61">
        <f t="shared" si="1"/>
        <v>1.1000000000000001</v>
      </c>
      <c r="G13" s="61">
        <f t="shared" si="0"/>
        <v>0.60000000000000009</v>
      </c>
    </row>
    <row r="14" spans="2:7" ht="15" customHeight="1" x14ac:dyDescent="0.25">
      <c r="B14" s="57" t="s">
        <v>53</v>
      </c>
      <c r="C14" s="57">
        <v>122</v>
      </c>
      <c r="D14" s="59">
        <v>1337</v>
      </c>
      <c r="E14" s="61"/>
      <c r="F14" s="61">
        <f t="shared" si="1"/>
        <v>1.1100000000000001</v>
      </c>
      <c r="G14" s="61">
        <f t="shared" si="0"/>
        <v>0.6100000000000001</v>
      </c>
    </row>
    <row r="15" spans="2:7" ht="15" customHeight="1" x14ac:dyDescent="0.25">
      <c r="B15" s="57" t="s">
        <v>54</v>
      </c>
      <c r="C15" s="57">
        <v>142</v>
      </c>
      <c r="D15" s="59">
        <v>3531</v>
      </c>
      <c r="E15" s="61"/>
      <c r="F15" s="61">
        <f t="shared" si="1"/>
        <v>1.1200000000000001</v>
      </c>
      <c r="G15" s="61">
        <f t="shared" si="0"/>
        <v>0.62000000000000011</v>
      </c>
    </row>
    <row r="16" spans="2:7" ht="15" customHeight="1" x14ac:dyDescent="0.25">
      <c r="B16" s="57" t="s">
        <v>55</v>
      </c>
      <c r="C16" s="57">
        <v>162</v>
      </c>
      <c r="D16" s="59">
        <v>5976</v>
      </c>
      <c r="E16" s="61"/>
      <c r="F16" s="61">
        <f t="shared" si="1"/>
        <v>1.1300000000000001</v>
      </c>
      <c r="G16" s="61">
        <f t="shared" si="0"/>
        <v>0.63000000000000012</v>
      </c>
    </row>
    <row r="17" spans="2:7" ht="15" customHeight="1" x14ac:dyDescent="0.25">
      <c r="B17" s="57" t="s">
        <v>56</v>
      </c>
      <c r="C17" s="57">
        <v>182</v>
      </c>
      <c r="D17" s="59">
        <v>4836</v>
      </c>
      <c r="E17" s="61"/>
      <c r="F17" s="61">
        <f t="shared" si="1"/>
        <v>1.1400000000000001</v>
      </c>
      <c r="G17" s="61">
        <f t="shared" si="0"/>
        <v>0.64000000000000012</v>
      </c>
    </row>
    <row r="18" spans="2:7" ht="15" customHeight="1" x14ac:dyDescent="0.25">
      <c r="B18" s="57" t="s">
        <v>57</v>
      </c>
      <c r="C18" s="57">
        <v>192</v>
      </c>
      <c r="D18" s="59">
        <v>1</v>
      </c>
      <c r="E18" s="61"/>
      <c r="F18" s="61">
        <f t="shared" si="1"/>
        <v>1.1500000000000001</v>
      </c>
      <c r="G18" s="61">
        <f t="shared" si="0"/>
        <v>0.65000000000000013</v>
      </c>
    </row>
    <row r="19" spans="2:7" ht="15" customHeight="1" x14ac:dyDescent="0.25">
      <c r="B19" s="57" t="s">
        <v>58</v>
      </c>
      <c r="C19" s="57">
        <v>112</v>
      </c>
      <c r="D19" s="59">
        <v>3023</v>
      </c>
      <c r="E19" s="61"/>
      <c r="F19" s="61">
        <f t="shared" si="1"/>
        <v>1.1600000000000001</v>
      </c>
      <c r="G19" s="61">
        <f t="shared" si="0"/>
        <v>0.66000000000000014</v>
      </c>
    </row>
    <row r="20" spans="2:7" ht="15" customHeight="1" x14ac:dyDescent="0.25">
      <c r="B20" s="57" t="s">
        <v>59</v>
      </c>
      <c r="C20" s="57">
        <v>122</v>
      </c>
      <c r="D20" s="59">
        <v>2761</v>
      </c>
      <c r="E20" s="61"/>
      <c r="F20" s="61">
        <f t="shared" si="1"/>
        <v>1.1700000000000002</v>
      </c>
      <c r="G20" s="61">
        <f t="shared" si="0"/>
        <v>0.67000000000000015</v>
      </c>
    </row>
    <row r="21" spans="2:7" ht="15" customHeight="1" x14ac:dyDescent="0.25">
      <c r="B21" s="57" t="s">
        <v>60</v>
      </c>
      <c r="C21" s="57">
        <v>142</v>
      </c>
      <c r="D21" s="59">
        <v>5426</v>
      </c>
      <c r="E21" s="61"/>
      <c r="F21" s="61">
        <f t="shared" si="1"/>
        <v>1.1800000000000002</v>
      </c>
      <c r="G21" s="61">
        <f t="shared" si="0"/>
        <v>0.68000000000000016</v>
      </c>
    </row>
    <row r="22" spans="2:7" ht="15" customHeight="1" x14ac:dyDescent="0.25">
      <c r="B22" s="57" t="s">
        <v>61</v>
      </c>
      <c r="C22" s="57">
        <v>162</v>
      </c>
      <c r="D22" s="59">
        <v>5466</v>
      </c>
      <c r="E22" s="61"/>
      <c r="F22" s="61">
        <f t="shared" si="1"/>
        <v>1.1900000000000002</v>
      </c>
      <c r="G22" s="61">
        <f t="shared" si="0"/>
        <v>0.69000000000000017</v>
      </c>
    </row>
    <row r="23" spans="2:7" ht="15" customHeight="1" x14ac:dyDescent="0.25">
      <c r="B23" s="57" t="s">
        <v>62</v>
      </c>
      <c r="C23" s="57">
        <v>172</v>
      </c>
      <c r="D23" s="59">
        <v>2448</v>
      </c>
      <c r="E23" s="61"/>
      <c r="F23" s="61">
        <f t="shared" si="1"/>
        <v>1.2000000000000002</v>
      </c>
      <c r="G23" s="61">
        <f t="shared" si="0"/>
        <v>0.70000000000000018</v>
      </c>
    </row>
    <row r="24" spans="2:7" ht="15" customHeight="1" x14ac:dyDescent="0.25">
      <c r="B24" s="57" t="s">
        <v>63</v>
      </c>
      <c r="C24" s="57">
        <v>182</v>
      </c>
      <c r="D24" s="59">
        <v>2945</v>
      </c>
      <c r="E24" s="61"/>
      <c r="F24" s="61">
        <f t="shared" si="1"/>
        <v>1.2100000000000002</v>
      </c>
      <c r="G24" s="61">
        <f t="shared" si="0"/>
        <v>0.71000000000000019</v>
      </c>
    </row>
    <row r="25" spans="2:7" ht="15" customHeight="1" x14ac:dyDescent="0.25">
      <c r="B25" s="57" t="s">
        <v>64</v>
      </c>
      <c r="C25" s="57">
        <v>212</v>
      </c>
      <c r="D25" s="59">
        <v>4027</v>
      </c>
      <c r="E25" s="61"/>
      <c r="F25" s="61">
        <f t="shared" si="1"/>
        <v>1.2200000000000002</v>
      </c>
      <c r="G25" s="61">
        <f t="shared" si="0"/>
        <v>0.7200000000000002</v>
      </c>
    </row>
    <row r="26" spans="2:7" ht="15" customHeight="1" x14ac:dyDescent="0.25">
      <c r="B26" s="57" t="s">
        <v>65</v>
      </c>
      <c r="C26" s="57">
        <v>232</v>
      </c>
      <c r="D26" s="59">
        <v>3793</v>
      </c>
      <c r="E26" s="61"/>
      <c r="F26" s="61">
        <f t="shared" si="1"/>
        <v>1.2300000000000002</v>
      </c>
      <c r="G26" s="61">
        <f t="shared" si="0"/>
        <v>0.7300000000000002</v>
      </c>
    </row>
    <row r="27" spans="2:7" ht="15" customHeight="1" x14ac:dyDescent="0.25">
      <c r="B27" s="57" t="s">
        <v>66</v>
      </c>
      <c r="C27" s="57">
        <v>242</v>
      </c>
      <c r="D27" s="59">
        <v>4682</v>
      </c>
      <c r="E27" s="61"/>
      <c r="F27" s="61">
        <f t="shared" si="1"/>
        <v>1.2400000000000002</v>
      </c>
      <c r="G27" s="61">
        <f t="shared" si="0"/>
        <v>0.74000000000000021</v>
      </c>
    </row>
    <row r="28" spans="2:7" ht="15" customHeight="1" x14ac:dyDescent="0.25">
      <c r="B28" s="57" t="s">
        <v>17</v>
      </c>
      <c r="C28" s="57">
        <v>252</v>
      </c>
      <c r="D28" s="59">
        <v>2</v>
      </c>
      <c r="E28" s="61"/>
      <c r="F28" s="61">
        <f t="shared" si="1"/>
        <v>1.2500000000000002</v>
      </c>
      <c r="G28" s="61">
        <f t="shared" si="0"/>
        <v>0.75000000000000022</v>
      </c>
    </row>
    <row r="29" spans="2:7" ht="15" customHeight="1" x14ac:dyDescent="0.25">
      <c r="B29" s="57" t="s">
        <v>18</v>
      </c>
      <c r="C29" s="57">
        <v>262</v>
      </c>
      <c r="D29" s="59">
        <v>2983</v>
      </c>
      <c r="E29" s="61"/>
      <c r="F29" s="61">
        <f t="shared" si="1"/>
        <v>1.2600000000000002</v>
      </c>
      <c r="G29" s="61">
        <f t="shared" si="0"/>
        <v>0.76000000000000023</v>
      </c>
    </row>
    <row r="30" spans="2:7" ht="15" customHeight="1" x14ac:dyDescent="0.25">
      <c r="B30" s="57" t="s">
        <v>19</v>
      </c>
      <c r="C30" s="57">
        <v>272</v>
      </c>
      <c r="D30" s="59">
        <v>4939</v>
      </c>
      <c r="E30" s="61"/>
      <c r="F30" s="61">
        <f t="shared" si="1"/>
        <v>1.2700000000000002</v>
      </c>
      <c r="G30" s="61">
        <f t="shared" si="0"/>
        <v>0.77000000000000024</v>
      </c>
    </row>
    <row r="31" spans="2:7" ht="15" customHeight="1" x14ac:dyDescent="0.25">
      <c r="B31" s="57" t="s">
        <v>20</v>
      </c>
      <c r="C31" s="57">
        <v>282</v>
      </c>
      <c r="D31" s="59">
        <v>1</v>
      </c>
      <c r="E31" s="61"/>
      <c r="F31" s="61">
        <f t="shared" si="1"/>
        <v>1.2800000000000002</v>
      </c>
      <c r="G31" s="61">
        <f t="shared" si="0"/>
        <v>0.78000000000000025</v>
      </c>
    </row>
    <row r="32" spans="2:7" ht="15" customHeight="1" x14ac:dyDescent="0.25">
      <c r="B32" s="57" t="s">
        <v>21</v>
      </c>
      <c r="C32" s="57" t="str">
        <f>"012"</f>
        <v>012</v>
      </c>
      <c r="D32" s="59">
        <v>3</v>
      </c>
      <c r="E32" s="61"/>
      <c r="F32" s="61">
        <f t="shared" si="1"/>
        <v>1.2900000000000003</v>
      </c>
      <c r="G32" s="61">
        <f t="shared" si="0"/>
        <v>0.79000000000000026</v>
      </c>
    </row>
    <row r="33" spans="2:7" ht="15" customHeight="1" x14ac:dyDescent="0.25">
      <c r="B33" s="57" t="s">
        <v>22</v>
      </c>
      <c r="C33" s="57" t="str">
        <f>"062"</f>
        <v>062</v>
      </c>
      <c r="D33" s="59">
        <v>1</v>
      </c>
      <c r="E33" s="61"/>
      <c r="F33" s="61">
        <f t="shared" si="1"/>
        <v>1.3000000000000003</v>
      </c>
      <c r="G33" s="61">
        <f t="shared" si="0"/>
        <v>0.80000000000000027</v>
      </c>
    </row>
    <row r="34" spans="2:7" ht="15" customHeight="1" x14ac:dyDescent="0.25">
      <c r="B34" s="57" t="s">
        <v>23</v>
      </c>
      <c r="C34" s="57" t="str">
        <f>"092"</f>
        <v>092</v>
      </c>
      <c r="D34" s="60">
        <v>1</v>
      </c>
      <c r="E34" s="61"/>
      <c r="F34" s="61">
        <f t="shared" si="1"/>
        <v>1.3100000000000003</v>
      </c>
      <c r="G34" s="61">
        <f t="shared" si="0"/>
        <v>0.81000000000000028</v>
      </c>
    </row>
    <row r="35" spans="2:7" ht="15" customHeight="1" x14ac:dyDescent="0.25">
      <c r="B35" s="57" t="s">
        <v>67</v>
      </c>
      <c r="C35" s="57">
        <v>112</v>
      </c>
      <c r="D35" s="59">
        <v>3408</v>
      </c>
      <c r="E35" s="61"/>
      <c r="F35" s="61">
        <f t="shared" si="1"/>
        <v>1.3200000000000003</v>
      </c>
      <c r="G35" s="61">
        <f t="shared" si="0"/>
        <v>0.82000000000000028</v>
      </c>
    </row>
    <row r="36" spans="2:7" ht="15" customHeight="1" x14ac:dyDescent="0.25">
      <c r="B36" s="57" t="s">
        <v>68</v>
      </c>
      <c r="C36" s="57">
        <v>122</v>
      </c>
      <c r="D36" s="59">
        <v>2521</v>
      </c>
      <c r="E36" s="61"/>
      <c r="F36" s="61">
        <f t="shared" si="1"/>
        <v>1.3300000000000003</v>
      </c>
      <c r="G36" s="61">
        <f t="shared" si="0"/>
        <v>0.83000000000000029</v>
      </c>
    </row>
    <row r="37" spans="2:7" ht="15" customHeight="1" x14ac:dyDescent="0.25">
      <c r="B37" s="57" t="s">
        <v>69</v>
      </c>
      <c r="C37" s="57">
        <v>132</v>
      </c>
      <c r="D37" s="59">
        <v>3041</v>
      </c>
      <c r="E37" s="61"/>
      <c r="F37" s="61">
        <f t="shared" si="1"/>
        <v>1.3400000000000003</v>
      </c>
      <c r="G37" s="61">
        <f t="shared" si="0"/>
        <v>0.8400000000000003</v>
      </c>
    </row>
    <row r="38" spans="2:7" ht="15" customHeight="1" x14ac:dyDescent="0.25">
      <c r="B38" s="57" t="s">
        <v>70</v>
      </c>
      <c r="C38" s="57">
        <v>142</v>
      </c>
      <c r="D38" s="59">
        <v>1224</v>
      </c>
      <c r="E38" s="61"/>
      <c r="F38" s="61">
        <f t="shared" si="1"/>
        <v>1.3500000000000003</v>
      </c>
      <c r="G38" s="61">
        <f t="shared" si="0"/>
        <v>0.85000000000000031</v>
      </c>
    </row>
    <row r="39" spans="2:7" ht="15" customHeight="1" x14ac:dyDescent="0.25">
      <c r="B39" s="57" t="s">
        <v>71</v>
      </c>
      <c r="C39" s="57">
        <v>152</v>
      </c>
      <c r="D39" s="59">
        <v>1831</v>
      </c>
      <c r="E39" s="61"/>
      <c r="F39" s="61">
        <f t="shared" si="1"/>
        <v>1.3600000000000003</v>
      </c>
      <c r="G39" s="61">
        <f t="shared" si="0"/>
        <v>0.86000000000000032</v>
      </c>
    </row>
    <row r="40" spans="2:7" ht="15" customHeight="1" x14ac:dyDescent="0.25">
      <c r="B40" s="57" t="s">
        <v>72</v>
      </c>
      <c r="C40" s="57">
        <v>172</v>
      </c>
      <c r="D40" s="59">
        <v>463</v>
      </c>
      <c r="E40" s="61"/>
      <c r="F40" s="61">
        <f t="shared" si="1"/>
        <v>1.3700000000000003</v>
      </c>
      <c r="G40" s="61">
        <f t="shared" si="0"/>
        <v>0.87000000000000033</v>
      </c>
    </row>
    <row r="41" spans="2:7" ht="15" customHeight="1" x14ac:dyDescent="0.25">
      <c r="B41" s="57" t="s">
        <v>73</v>
      </c>
      <c r="C41" s="57">
        <v>122</v>
      </c>
      <c r="D41" s="59">
        <v>3225</v>
      </c>
      <c r="E41" s="61"/>
      <c r="F41" s="61">
        <f t="shared" si="1"/>
        <v>1.3800000000000003</v>
      </c>
      <c r="G41" s="61">
        <f t="shared" si="0"/>
        <v>0.88000000000000034</v>
      </c>
    </row>
    <row r="42" spans="2:7" ht="15" customHeight="1" x14ac:dyDescent="0.25">
      <c r="B42" s="57" t="s">
        <v>74</v>
      </c>
      <c r="C42" s="57">
        <v>142</v>
      </c>
      <c r="D42" s="59">
        <v>4701</v>
      </c>
      <c r="E42" s="61"/>
      <c r="F42" s="61">
        <f t="shared" si="1"/>
        <v>1.3900000000000003</v>
      </c>
      <c r="G42" s="61">
        <f t="shared" si="0"/>
        <v>0.89000000000000035</v>
      </c>
    </row>
    <row r="43" spans="2:7" ht="15" customHeight="1" x14ac:dyDescent="0.25">
      <c r="B43" s="57" t="s">
        <v>75</v>
      </c>
      <c r="C43" s="57">
        <v>162</v>
      </c>
      <c r="D43" s="59">
        <v>4020</v>
      </c>
      <c r="E43" s="61"/>
      <c r="F43" s="61">
        <f t="shared" si="1"/>
        <v>1.4000000000000004</v>
      </c>
      <c r="G43" s="61">
        <f t="shared" si="0"/>
        <v>0.90000000000000036</v>
      </c>
    </row>
    <row r="44" spans="2:7" ht="15" customHeight="1" x14ac:dyDescent="0.25">
      <c r="B44" s="57" t="s">
        <v>76</v>
      </c>
      <c r="C44" s="57">
        <v>172</v>
      </c>
      <c r="D44" s="59">
        <v>2776</v>
      </c>
      <c r="E44" s="61"/>
      <c r="F44" s="61">
        <f t="shared" si="1"/>
        <v>1.4100000000000004</v>
      </c>
      <c r="G44" s="61">
        <f t="shared" si="0"/>
        <v>0.91000000000000036</v>
      </c>
    </row>
    <row r="45" spans="2:7" ht="15" customHeight="1" x14ac:dyDescent="0.25">
      <c r="B45" s="57" t="s">
        <v>77</v>
      </c>
      <c r="C45" s="57">
        <v>132</v>
      </c>
      <c r="D45" s="59">
        <v>4189</v>
      </c>
      <c r="E45" s="61"/>
      <c r="F45" s="61">
        <f t="shared" si="1"/>
        <v>1.4200000000000004</v>
      </c>
      <c r="G45" s="61">
        <f t="shared" si="0"/>
        <v>0.92000000000000037</v>
      </c>
    </row>
    <row r="46" spans="2:7" ht="15" customHeight="1" x14ac:dyDescent="0.25">
      <c r="B46" s="57" t="s">
        <v>78</v>
      </c>
      <c r="C46" s="57">
        <v>182</v>
      </c>
      <c r="D46" s="59">
        <v>6360</v>
      </c>
      <c r="E46" s="61"/>
      <c r="F46" s="61">
        <f t="shared" si="1"/>
        <v>1.4300000000000004</v>
      </c>
      <c r="G46" s="61">
        <f t="shared" si="0"/>
        <v>0.93000000000000038</v>
      </c>
    </row>
    <row r="47" spans="2:7" ht="15" customHeight="1" x14ac:dyDescent="0.25">
      <c r="B47" s="57" t="s">
        <v>79</v>
      </c>
      <c r="C47" s="57">
        <v>212</v>
      </c>
      <c r="D47" s="59">
        <v>1</v>
      </c>
      <c r="E47" s="61"/>
      <c r="F47" s="61">
        <f t="shared" si="1"/>
        <v>1.4400000000000004</v>
      </c>
      <c r="G47" s="61">
        <f t="shared" si="0"/>
        <v>0.94000000000000039</v>
      </c>
    </row>
    <row r="48" spans="2:7" ht="15" customHeight="1" x14ac:dyDescent="0.25">
      <c r="B48" s="57" t="s">
        <v>80</v>
      </c>
      <c r="C48" s="57">
        <v>112</v>
      </c>
      <c r="D48" s="59">
        <v>3909</v>
      </c>
      <c r="E48" s="61"/>
      <c r="F48" s="61">
        <f t="shared" si="1"/>
        <v>1.4500000000000004</v>
      </c>
      <c r="G48" s="61">
        <f t="shared" si="0"/>
        <v>0.9500000000000004</v>
      </c>
    </row>
    <row r="49" spans="2:7" ht="15" customHeight="1" x14ac:dyDescent="0.25">
      <c r="B49" s="57" t="s">
        <v>81</v>
      </c>
      <c r="C49" s="57">
        <v>122</v>
      </c>
      <c r="D49" s="59">
        <v>919</v>
      </c>
      <c r="E49" s="61"/>
      <c r="F49" s="61">
        <f t="shared" si="1"/>
        <v>1.4600000000000004</v>
      </c>
      <c r="G49" s="61">
        <f t="shared" si="0"/>
        <v>0.96000000000000041</v>
      </c>
    </row>
    <row r="50" spans="2:7" ht="15" customHeight="1" x14ac:dyDescent="0.25">
      <c r="B50" s="57" t="s">
        <v>82</v>
      </c>
      <c r="C50" s="57">
        <v>142</v>
      </c>
      <c r="D50" s="59">
        <v>2662</v>
      </c>
      <c r="E50" s="61"/>
      <c r="F50" s="61">
        <f t="shared" si="1"/>
        <v>1.4700000000000004</v>
      </c>
      <c r="G50" s="61">
        <f t="shared" si="0"/>
        <v>0.97000000000000042</v>
      </c>
    </row>
    <row r="51" spans="2:7" ht="15" customHeight="1" x14ac:dyDescent="0.25">
      <c r="B51" s="57" t="s">
        <v>83</v>
      </c>
      <c r="C51" s="57">
        <v>162</v>
      </c>
      <c r="D51" s="59">
        <v>2836</v>
      </c>
      <c r="E51" s="61"/>
      <c r="F51" s="61">
        <f t="shared" si="1"/>
        <v>1.4800000000000004</v>
      </c>
      <c r="G51" s="61">
        <f t="shared" si="0"/>
        <v>0.98000000000000043</v>
      </c>
    </row>
    <row r="52" spans="2:7" ht="15" customHeight="1" x14ac:dyDescent="0.25">
      <c r="B52" s="57" t="s">
        <v>84</v>
      </c>
      <c r="C52" s="57">
        <v>172</v>
      </c>
      <c r="D52" s="59">
        <v>2097</v>
      </c>
      <c r="E52" s="61"/>
      <c r="F52" s="61">
        <f t="shared" si="1"/>
        <v>1.4900000000000004</v>
      </c>
      <c r="G52" s="61">
        <f t="shared" si="0"/>
        <v>0.99000000000000044</v>
      </c>
    </row>
    <row r="53" spans="2:7" ht="15" customHeight="1" x14ac:dyDescent="0.25">
      <c r="B53" s="57" t="s">
        <v>85</v>
      </c>
      <c r="C53" s="57">
        <v>192</v>
      </c>
      <c r="D53" s="59">
        <v>6577</v>
      </c>
      <c r="E53" s="61"/>
      <c r="F53" s="61">
        <f t="shared" si="1"/>
        <v>1.5000000000000004</v>
      </c>
      <c r="G53" s="61">
        <f t="shared" si="0"/>
        <v>1.0000000000000004</v>
      </c>
    </row>
    <row r="54" spans="2:7" ht="15" customHeight="1" x14ac:dyDescent="0.25">
      <c r="B54" s="57" t="s">
        <v>86</v>
      </c>
      <c r="C54" s="57">
        <v>222</v>
      </c>
      <c r="D54" s="59">
        <v>3058</v>
      </c>
      <c r="E54" s="61"/>
      <c r="F54" s="61">
        <f t="shared" si="1"/>
        <v>1.5100000000000005</v>
      </c>
      <c r="G54" s="61">
        <f t="shared" si="0"/>
        <v>1.0100000000000005</v>
      </c>
    </row>
    <row r="55" spans="2:7" ht="15" customHeight="1" x14ac:dyDescent="0.25">
      <c r="B55" s="57" t="s">
        <v>87</v>
      </c>
      <c r="C55" s="57">
        <v>122</v>
      </c>
      <c r="D55" s="59">
        <v>231</v>
      </c>
      <c r="E55" s="61"/>
      <c r="F55" s="61">
        <f t="shared" si="1"/>
        <v>1.5200000000000005</v>
      </c>
      <c r="G55" s="61">
        <f t="shared" si="0"/>
        <v>1.0200000000000005</v>
      </c>
    </row>
    <row r="56" spans="2:7" ht="15" customHeight="1" x14ac:dyDescent="0.25">
      <c r="B56" s="57" t="s">
        <v>88</v>
      </c>
      <c r="C56" s="57">
        <v>142</v>
      </c>
      <c r="D56" s="59">
        <v>1570</v>
      </c>
      <c r="E56" s="61"/>
      <c r="F56" s="61">
        <f t="shared" si="1"/>
        <v>1.5300000000000005</v>
      </c>
      <c r="G56" s="61">
        <f t="shared" si="0"/>
        <v>1.0300000000000005</v>
      </c>
    </row>
    <row r="57" spans="2:7" ht="15" customHeight="1" x14ac:dyDescent="0.25">
      <c r="B57" s="57" t="s">
        <v>89</v>
      </c>
      <c r="C57" s="57">
        <v>162</v>
      </c>
      <c r="D57" s="59">
        <v>3362</v>
      </c>
      <c r="E57" s="61"/>
      <c r="F57" s="61">
        <f t="shared" si="1"/>
        <v>1.5400000000000005</v>
      </c>
      <c r="G57" s="61">
        <f t="shared" si="0"/>
        <v>1.0400000000000005</v>
      </c>
    </row>
    <row r="58" spans="2:7" ht="15" customHeight="1" x14ac:dyDescent="0.25">
      <c r="B58" s="57" t="s">
        <v>90</v>
      </c>
      <c r="C58" s="57">
        <v>182</v>
      </c>
      <c r="D58" s="59">
        <v>5044</v>
      </c>
      <c r="E58" s="61"/>
      <c r="F58" s="61">
        <f t="shared" si="1"/>
        <v>1.5500000000000005</v>
      </c>
      <c r="G58" s="61">
        <f t="shared" si="0"/>
        <v>1.0500000000000005</v>
      </c>
    </row>
    <row r="59" spans="2:7" ht="15" customHeight="1" x14ac:dyDescent="0.25">
      <c r="B59" s="57" t="s">
        <v>91</v>
      </c>
      <c r="C59" s="57">
        <v>112</v>
      </c>
      <c r="D59" s="59">
        <v>2831</v>
      </c>
      <c r="E59" s="61"/>
      <c r="F59" s="61">
        <f t="shared" si="1"/>
        <v>1.5600000000000005</v>
      </c>
      <c r="G59" s="61">
        <f t="shared" si="0"/>
        <v>1.0600000000000005</v>
      </c>
    </row>
    <row r="60" spans="2:7" ht="15" customHeight="1" x14ac:dyDescent="0.25">
      <c r="B60" s="57" t="s">
        <v>92</v>
      </c>
      <c r="C60" s="57">
        <v>132</v>
      </c>
      <c r="D60" s="59">
        <v>1988</v>
      </c>
      <c r="E60" s="61"/>
      <c r="F60" s="61">
        <f t="shared" si="1"/>
        <v>1.5700000000000005</v>
      </c>
      <c r="G60" s="61">
        <f t="shared" si="0"/>
        <v>1.0700000000000005</v>
      </c>
    </row>
    <row r="61" spans="2:7" ht="15" customHeight="1" x14ac:dyDescent="0.25">
      <c r="B61" s="57" t="s">
        <v>93</v>
      </c>
      <c r="C61" s="57">
        <v>152</v>
      </c>
      <c r="D61" s="59">
        <v>3023</v>
      </c>
      <c r="E61" s="61"/>
      <c r="F61" s="61">
        <f t="shared" si="1"/>
        <v>1.5800000000000005</v>
      </c>
      <c r="G61" s="61">
        <f t="shared" si="0"/>
        <v>1.0800000000000005</v>
      </c>
    </row>
    <row r="62" spans="2:7" ht="15" customHeight="1" x14ac:dyDescent="0.25">
      <c r="B62" s="57" t="s">
        <v>94</v>
      </c>
      <c r="C62" s="57">
        <v>162</v>
      </c>
      <c r="D62" s="59">
        <v>3058</v>
      </c>
      <c r="E62" s="61"/>
      <c r="F62" s="61">
        <f t="shared" si="1"/>
        <v>1.5900000000000005</v>
      </c>
      <c r="G62" s="61">
        <f t="shared" si="0"/>
        <v>1.0900000000000005</v>
      </c>
    </row>
    <row r="63" spans="2:7" ht="15" customHeight="1" x14ac:dyDescent="0.25">
      <c r="B63" s="57" t="s">
        <v>95</v>
      </c>
      <c r="C63" s="57">
        <v>172</v>
      </c>
      <c r="D63" s="59">
        <v>4896</v>
      </c>
      <c r="E63" s="61"/>
      <c r="F63" s="61">
        <f t="shared" si="1"/>
        <v>1.6000000000000005</v>
      </c>
      <c r="G63" s="61">
        <f t="shared" si="0"/>
        <v>1.1000000000000005</v>
      </c>
    </row>
    <row r="64" spans="2:7" ht="15" customHeight="1" x14ac:dyDescent="0.25">
      <c r="B64" s="57" t="s">
        <v>96</v>
      </c>
      <c r="C64" s="57">
        <v>182</v>
      </c>
      <c r="D64" s="59">
        <v>4293</v>
      </c>
      <c r="E64" s="61"/>
      <c r="F64" s="61">
        <f t="shared" si="1"/>
        <v>1.6100000000000005</v>
      </c>
      <c r="G64" s="61">
        <f t="shared" si="0"/>
        <v>1.1100000000000005</v>
      </c>
    </row>
    <row r="65" spans="2:7" ht="15" customHeight="1" x14ac:dyDescent="0.25">
      <c r="B65" s="57" t="s">
        <v>97</v>
      </c>
      <c r="C65" s="57">
        <v>212</v>
      </c>
      <c r="D65" s="59">
        <v>3986</v>
      </c>
      <c r="E65" s="61"/>
      <c r="F65" s="61">
        <f t="shared" si="1"/>
        <v>1.6200000000000006</v>
      </c>
      <c r="G65" s="61">
        <f t="shared" si="0"/>
        <v>1.1200000000000006</v>
      </c>
    </row>
  </sheetData>
  <pageMargins left="0.511811024" right="0.511811024" top="0.78740157499999996" bottom="0.78740157499999996" header="0.31496062000000002" footer="0.31496062000000002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1"/>
  <sheetViews>
    <sheetView workbookViewId="0">
      <pane ySplit="3" topLeftCell="A22" activePane="bottomLeft" state="frozen"/>
      <selection pane="bottomLeft" activeCell="B4" sqref="B4"/>
    </sheetView>
  </sheetViews>
  <sheetFormatPr defaultColWidth="5.7109375" defaultRowHeight="15" customHeight="1" x14ac:dyDescent="0.25"/>
  <cols>
    <col min="1" max="1" width="5.7109375" style="57"/>
    <col min="2" max="2" width="20.7109375" style="57" customWidth="1"/>
    <col min="3" max="8" width="10.7109375" style="57" customWidth="1"/>
    <col min="9" max="9" width="8.7109375" style="57" bestFit="1" customWidth="1"/>
    <col min="10" max="16384" width="5.7109375" style="57"/>
  </cols>
  <sheetData>
    <row r="3" spans="2:8" ht="30" customHeight="1" x14ac:dyDescent="0.25">
      <c r="B3" s="62" t="s">
        <v>98</v>
      </c>
      <c r="D3" s="69" t="s">
        <v>236</v>
      </c>
      <c r="E3" s="64" t="s">
        <v>99</v>
      </c>
      <c r="F3" s="63" t="s">
        <v>39</v>
      </c>
      <c r="G3" s="64" t="s">
        <v>234</v>
      </c>
      <c r="H3" s="70" t="s">
        <v>235</v>
      </c>
    </row>
    <row r="4" spans="2:8" ht="15" customHeight="1" x14ac:dyDescent="0.25">
      <c r="B4" s="66" t="s">
        <v>108</v>
      </c>
      <c r="C4" s="57">
        <v>2</v>
      </c>
      <c r="D4" s="73">
        <f>C4/100</f>
        <v>0.02</v>
      </c>
      <c r="E4" s="71">
        <v>4</v>
      </c>
      <c r="F4" s="67"/>
      <c r="G4" s="67"/>
      <c r="H4" s="68"/>
    </row>
    <row r="5" spans="2:8" ht="15" customHeight="1" x14ac:dyDescent="0.25">
      <c r="B5" s="66" t="s">
        <v>107</v>
      </c>
      <c r="C5" s="57">
        <v>11</v>
      </c>
      <c r="D5" s="73">
        <f t="shared" ref="D5:D37" si="0">C5/100</f>
        <v>0.11</v>
      </c>
      <c r="E5" s="71">
        <v>4</v>
      </c>
      <c r="F5" s="67"/>
      <c r="G5" s="67"/>
      <c r="H5" s="68"/>
    </row>
    <row r="6" spans="2:8" ht="15" customHeight="1" x14ac:dyDescent="0.25">
      <c r="B6" s="66" t="s">
        <v>102</v>
      </c>
      <c r="C6" s="57">
        <v>5</v>
      </c>
      <c r="D6" s="73">
        <f t="shared" si="0"/>
        <v>0.05</v>
      </c>
      <c r="E6" s="71">
        <v>4</v>
      </c>
      <c r="F6" s="67"/>
      <c r="G6" s="67"/>
      <c r="H6" s="68"/>
    </row>
    <row r="7" spans="2:8" ht="15" customHeight="1" x14ac:dyDescent="0.25">
      <c r="B7" s="66" t="s">
        <v>103</v>
      </c>
      <c r="C7" s="57">
        <v>7</v>
      </c>
      <c r="D7" s="73">
        <f t="shared" si="0"/>
        <v>7.0000000000000007E-2</v>
      </c>
      <c r="E7" s="71">
        <v>4</v>
      </c>
      <c r="F7" s="67"/>
      <c r="G7" s="67"/>
      <c r="H7" s="68"/>
    </row>
    <row r="8" spans="2:8" ht="15" customHeight="1" x14ac:dyDescent="0.25">
      <c r="B8" s="66" t="s">
        <v>104</v>
      </c>
      <c r="C8" s="57">
        <v>6</v>
      </c>
      <c r="D8" s="73">
        <f t="shared" si="0"/>
        <v>0.06</v>
      </c>
      <c r="E8" s="71">
        <v>4</v>
      </c>
      <c r="F8" s="67"/>
      <c r="G8" s="67"/>
      <c r="H8" s="68"/>
    </row>
    <row r="9" spans="2:8" ht="15" customHeight="1" x14ac:dyDescent="0.25">
      <c r="B9" s="66" t="s">
        <v>109</v>
      </c>
      <c r="C9" s="57">
        <v>3</v>
      </c>
      <c r="D9" s="73">
        <f t="shared" si="0"/>
        <v>0.03</v>
      </c>
      <c r="E9" s="71">
        <v>4</v>
      </c>
      <c r="F9" s="67"/>
      <c r="G9" s="67"/>
      <c r="H9" s="68"/>
    </row>
    <row r="10" spans="2:8" ht="15" customHeight="1" x14ac:dyDescent="0.25">
      <c r="B10" s="66" t="s">
        <v>105</v>
      </c>
      <c r="C10" s="57">
        <v>6</v>
      </c>
      <c r="D10" s="73">
        <f t="shared" si="0"/>
        <v>0.06</v>
      </c>
      <c r="E10" s="71">
        <v>4</v>
      </c>
      <c r="F10" s="67"/>
      <c r="G10" s="67"/>
      <c r="H10" s="68"/>
    </row>
    <row r="11" spans="2:8" ht="15" customHeight="1" x14ac:dyDescent="0.25">
      <c r="B11" s="66" t="s">
        <v>106</v>
      </c>
      <c r="C11" s="57">
        <v>2</v>
      </c>
      <c r="D11" s="73">
        <f t="shared" si="0"/>
        <v>0.02</v>
      </c>
      <c r="E11" s="71">
        <v>4</v>
      </c>
      <c r="F11" s="67"/>
      <c r="G11" s="67"/>
      <c r="H11" s="68"/>
    </row>
    <row r="12" spans="2:8" ht="15" customHeight="1" x14ac:dyDescent="0.25">
      <c r="B12" s="66" t="s">
        <v>110</v>
      </c>
      <c r="C12" s="57">
        <v>6</v>
      </c>
      <c r="D12" s="73">
        <f t="shared" si="0"/>
        <v>0.06</v>
      </c>
      <c r="E12" s="71">
        <v>4</v>
      </c>
      <c r="F12" s="67"/>
      <c r="G12" s="67"/>
      <c r="H12" s="68"/>
    </row>
    <row r="13" spans="2:8" ht="15" customHeight="1" x14ac:dyDescent="0.25">
      <c r="B13" s="66" t="s">
        <v>111</v>
      </c>
      <c r="C13" s="57">
        <v>3</v>
      </c>
      <c r="D13" s="73">
        <f t="shared" si="0"/>
        <v>0.03</v>
      </c>
      <c r="E13" s="71">
        <v>4</v>
      </c>
      <c r="F13" s="67"/>
      <c r="G13" s="67"/>
      <c r="H13" s="68"/>
    </row>
    <row r="14" spans="2:8" ht="15" customHeight="1" x14ac:dyDescent="0.25">
      <c r="B14" s="66" t="s">
        <v>112</v>
      </c>
      <c r="C14" s="57">
        <v>5</v>
      </c>
      <c r="D14" s="73">
        <f t="shared" si="0"/>
        <v>0.05</v>
      </c>
      <c r="E14" s="71">
        <v>4</v>
      </c>
      <c r="F14" s="67"/>
      <c r="G14" s="67"/>
      <c r="H14" s="68"/>
    </row>
    <row r="15" spans="2:8" ht="15" customHeight="1" x14ac:dyDescent="0.25">
      <c r="B15" s="66" t="s">
        <v>113</v>
      </c>
      <c r="C15" s="57">
        <v>8</v>
      </c>
      <c r="D15" s="73">
        <f t="shared" si="0"/>
        <v>0.08</v>
      </c>
      <c r="E15" s="71">
        <v>4</v>
      </c>
      <c r="F15" s="67"/>
      <c r="G15" s="67"/>
      <c r="H15" s="68"/>
    </row>
    <row r="16" spans="2:8" ht="15" customHeight="1" x14ac:dyDescent="0.25">
      <c r="B16" s="66" t="s">
        <v>114</v>
      </c>
      <c r="C16" s="57">
        <v>7</v>
      </c>
      <c r="D16" s="73">
        <f t="shared" si="0"/>
        <v>7.0000000000000007E-2</v>
      </c>
      <c r="E16" s="71">
        <v>4</v>
      </c>
      <c r="F16" s="67"/>
      <c r="G16" s="67"/>
      <c r="H16" s="68"/>
    </row>
    <row r="17" spans="2:8" ht="15" customHeight="1" x14ac:dyDescent="0.25">
      <c r="B17" s="66" t="s">
        <v>115</v>
      </c>
      <c r="C17" s="57">
        <v>4</v>
      </c>
      <c r="D17" s="73">
        <f t="shared" si="0"/>
        <v>0.04</v>
      </c>
      <c r="E17" s="71">
        <v>4</v>
      </c>
      <c r="F17" s="67"/>
      <c r="G17" s="67"/>
      <c r="H17" s="68"/>
    </row>
    <row r="18" spans="2:8" ht="15" customHeight="1" x14ac:dyDescent="0.25">
      <c r="B18" s="66" t="s">
        <v>116</v>
      </c>
      <c r="C18" s="57">
        <v>6</v>
      </c>
      <c r="D18" s="73">
        <f t="shared" si="0"/>
        <v>0.06</v>
      </c>
      <c r="E18" s="71">
        <v>4</v>
      </c>
      <c r="F18" s="67"/>
      <c r="G18" s="67"/>
      <c r="H18" s="68"/>
    </row>
    <row r="19" spans="2:8" ht="15" customHeight="1" x14ac:dyDescent="0.25">
      <c r="B19" s="66" t="s">
        <v>117</v>
      </c>
      <c r="C19" s="57">
        <v>3</v>
      </c>
      <c r="D19" s="73">
        <f t="shared" si="0"/>
        <v>0.03</v>
      </c>
      <c r="E19" s="71">
        <v>4</v>
      </c>
      <c r="F19" s="67"/>
      <c r="G19" s="67"/>
      <c r="H19" s="68"/>
    </row>
    <row r="20" spans="2:8" ht="15" customHeight="1" x14ac:dyDescent="0.25">
      <c r="B20" s="66" t="s">
        <v>118</v>
      </c>
      <c r="C20" s="57">
        <v>7</v>
      </c>
      <c r="D20" s="73">
        <f t="shared" si="0"/>
        <v>7.0000000000000007E-2</v>
      </c>
      <c r="E20" s="71">
        <v>4</v>
      </c>
      <c r="F20" s="67"/>
      <c r="G20" s="67"/>
      <c r="H20" s="68"/>
    </row>
    <row r="21" spans="2:8" ht="15" customHeight="1" x14ac:dyDescent="0.25">
      <c r="B21" s="66" t="s">
        <v>119</v>
      </c>
      <c r="C21" s="57">
        <v>3</v>
      </c>
      <c r="D21" s="73">
        <f t="shared" si="0"/>
        <v>0.03</v>
      </c>
      <c r="E21" s="71">
        <v>4</v>
      </c>
      <c r="F21" s="67"/>
      <c r="G21" s="67"/>
      <c r="H21" s="68"/>
    </row>
    <row r="22" spans="2:8" ht="15" customHeight="1" x14ac:dyDescent="0.25">
      <c r="B22" s="66" t="s">
        <v>120</v>
      </c>
      <c r="C22" s="57">
        <v>4</v>
      </c>
      <c r="D22" s="73">
        <f t="shared" si="0"/>
        <v>0.04</v>
      </c>
      <c r="E22" s="71">
        <v>4</v>
      </c>
      <c r="F22" s="67"/>
      <c r="G22" s="67"/>
      <c r="H22" s="68"/>
    </row>
    <row r="23" spans="2:8" ht="15" customHeight="1" x14ac:dyDescent="0.25">
      <c r="B23" s="66" t="s">
        <v>121</v>
      </c>
      <c r="C23" s="57">
        <v>8</v>
      </c>
      <c r="D23" s="73">
        <f t="shared" si="0"/>
        <v>0.08</v>
      </c>
      <c r="E23" s="71">
        <v>4</v>
      </c>
      <c r="F23" s="67"/>
      <c r="G23" s="67"/>
      <c r="H23" s="68"/>
    </row>
    <row r="24" spans="2:8" ht="15" customHeight="1" x14ac:dyDescent="0.25">
      <c r="B24" s="66" t="s">
        <v>122</v>
      </c>
      <c r="C24" s="57">
        <v>3</v>
      </c>
      <c r="D24" s="73">
        <f t="shared" si="0"/>
        <v>0.03</v>
      </c>
      <c r="E24" s="71">
        <v>4</v>
      </c>
      <c r="F24" s="67"/>
      <c r="G24" s="67"/>
      <c r="H24" s="68"/>
    </row>
    <row r="25" spans="2:8" ht="15" customHeight="1" x14ac:dyDescent="0.25">
      <c r="B25" s="66" t="s">
        <v>123</v>
      </c>
      <c r="C25" s="57">
        <v>3</v>
      </c>
      <c r="D25" s="73">
        <f t="shared" si="0"/>
        <v>0.03</v>
      </c>
      <c r="E25" s="71">
        <v>4</v>
      </c>
      <c r="F25" s="67"/>
      <c r="G25" s="67"/>
      <c r="H25" s="68"/>
    </row>
    <row r="26" spans="2:8" ht="15" customHeight="1" x14ac:dyDescent="0.25">
      <c r="B26" s="66" t="s">
        <v>124</v>
      </c>
      <c r="C26" s="57">
        <v>6</v>
      </c>
      <c r="D26" s="73">
        <f t="shared" si="0"/>
        <v>0.06</v>
      </c>
      <c r="E26" s="71">
        <v>4</v>
      </c>
      <c r="F26" s="67"/>
      <c r="G26" s="67"/>
      <c r="H26" s="68"/>
    </row>
    <row r="27" spans="2:8" ht="15" customHeight="1" x14ac:dyDescent="0.25">
      <c r="B27" s="66" t="s">
        <v>125</v>
      </c>
      <c r="C27" s="57">
        <v>4</v>
      </c>
      <c r="D27" s="73">
        <f t="shared" si="0"/>
        <v>0.04</v>
      </c>
      <c r="E27" s="71">
        <v>4</v>
      </c>
      <c r="F27" s="67"/>
      <c r="G27" s="67"/>
      <c r="H27" s="68"/>
    </row>
    <row r="28" spans="2:8" ht="15" customHeight="1" x14ac:dyDescent="0.25">
      <c r="B28" s="66" t="s">
        <v>126</v>
      </c>
      <c r="C28" s="57">
        <v>1</v>
      </c>
      <c r="D28" s="73">
        <f t="shared" si="0"/>
        <v>0.01</v>
      </c>
      <c r="E28" s="71">
        <v>4</v>
      </c>
      <c r="F28" s="67"/>
      <c r="G28" s="67"/>
      <c r="H28" s="68"/>
    </row>
    <row r="29" spans="2:8" ht="15" customHeight="1" x14ac:dyDescent="0.25">
      <c r="B29" s="66" t="s">
        <v>127</v>
      </c>
      <c r="C29" s="57">
        <v>5</v>
      </c>
      <c r="D29" s="73">
        <f t="shared" si="0"/>
        <v>0.05</v>
      </c>
      <c r="E29" s="71">
        <v>4</v>
      </c>
      <c r="F29" s="67"/>
      <c r="G29" s="67"/>
      <c r="H29" s="68"/>
    </row>
    <row r="30" spans="2:8" ht="15" customHeight="1" x14ac:dyDescent="0.25">
      <c r="B30" s="66" t="s">
        <v>128</v>
      </c>
      <c r="C30" s="57">
        <v>3</v>
      </c>
      <c r="D30" s="73">
        <f t="shared" si="0"/>
        <v>0.03</v>
      </c>
      <c r="E30" s="71">
        <v>4</v>
      </c>
      <c r="F30" s="67"/>
      <c r="G30" s="67"/>
      <c r="H30" s="68"/>
    </row>
    <row r="31" spans="2:8" ht="15" customHeight="1" x14ac:dyDescent="0.25">
      <c r="B31" s="66" t="s">
        <v>129</v>
      </c>
      <c r="C31" s="57">
        <v>2</v>
      </c>
      <c r="D31" s="73">
        <f t="shared" si="0"/>
        <v>0.02</v>
      </c>
      <c r="E31" s="71">
        <v>4</v>
      </c>
      <c r="F31" s="67"/>
      <c r="G31" s="67"/>
      <c r="H31" s="68"/>
    </row>
    <row r="32" spans="2:8" ht="15" customHeight="1" x14ac:dyDescent="0.25">
      <c r="B32" s="66" t="s">
        <v>130</v>
      </c>
      <c r="C32" s="57">
        <v>6</v>
      </c>
      <c r="D32" s="73">
        <f t="shared" si="0"/>
        <v>0.06</v>
      </c>
      <c r="E32" s="71">
        <v>4</v>
      </c>
      <c r="F32" s="67"/>
      <c r="G32" s="67"/>
      <c r="H32" s="68"/>
    </row>
    <row r="33" spans="2:8" ht="15" customHeight="1" x14ac:dyDescent="0.25">
      <c r="B33" s="66" t="s">
        <v>131</v>
      </c>
      <c r="C33" s="57">
        <v>4</v>
      </c>
      <c r="D33" s="73">
        <f t="shared" si="0"/>
        <v>0.04</v>
      </c>
      <c r="E33" s="71">
        <v>4</v>
      </c>
      <c r="F33" s="67"/>
      <c r="G33" s="67"/>
      <c r="H33" s="68"/>
    </row>
    <row r="34" spans="2:8" ht="15" customHeight="1" x14ac:dyDescent="0.25">
      <c r="B34" s="66" t="s">
        <v>132</v>
      </c>
      <c r="C34" s="57">
        <v>2</v>
      </c>
      <c r="D34" s="73">
        <f t="shared" si="0"/>
        <v>0.02</v>
      </c>
      <c r="E34" s="71">
        <v>4</v>
      </c>
      <c r="F34" s="71">
        <v>1</v>
      </c>
      <c r="G34" s="71">
        <v>10</v>
      </c>
      <c r="H34" s="72">
        <v>5</v>
      </c>
    </row>
    <row r="35" spans="2:8" ht="15" customHeight="1" x14ac:dyDescent="0.25">
      <c r="B35" s="66" t="s">
        <v>133</v>
      </c>
      <c r="C35" s="57">
        <v>1</v>
      </c>
      <c r="D35" s="73">
        <f t="shared" si="0"/>
        <v>0.01</v>
      </c>
      <c r="E35" s="71">
        <v>4</v>
      </c>
      <c r="F35" s="71">
        <v>1</v>
      </c>
      <c r="G35" s="71">
        <v>10</v>
      </c>
      <c r="H35" s="72">
        <v>5</v>
      </c>
    </row>
    <row r="36" spans="2:8" ht="15" customHeight="1" x14ac:dyDescent="0.25">
      <c r="B36" s="66" t="s">
        <v>134</v>
      </c>
      <c r="C36" s="57">
        <v>1</v>
      </c>
      <c r="D36" s="73">
        <f t="shared" si="0"/>
        <v>0.01</v>
      </c>
      <c r="E36" s="71">
        <v>4</v>
      </c>
      <c r="F36" s="71">
        <v>1</v>
      </c>
      <c r="G36" s="71">
        <v>10</v>
      </c>
      <c r="H36" s="72">
        <v>5</v>
      </c>
    </row>
    <row r="37" spans="2:8" ht="15" customHeight="1" x14ac:dyDescent="0.25">
      <c r="B37" s="66" t="s">
        <v>135</v>
      </c>
      <c r="C37" s="57">
        <v>1</v>
      </c>
      <c r="D37" s="73">
        <f t="shared" si="0"/>
        <v>0.01</v>
      </c>
      <c r="E37" s="71">
        <v>4</v>
      </c>
      <c r="F37" s="71">
        <v>1</v>
      </c>
      <c r="G37" s="71">
        <v>10</v>
      </c>
      <c r="H37" s="72">
        <v>5</v>
      </c>
    </row>
    <row r="38" spans="2:8" ht="15" customHeight="1" x14ac:dyDescent="0.25">
      <c r="B38" s="66" t="s">
        <v>100</v>
      </c>
      <c r="C38" s="74">
        <v>2.2799999999999998</v>
      </c>
      <c r="D38" s="73">
        <f>C38/100</f>
        <v>2.2799999999999997E-2</v>
      </c>
      <c r="E38" s="71">
        <v>12</v>
      </c>
      <c r="F38" s="67"/>
      <c r="G38" s="67"/>
      <c r="H38" s="68"/>
    </row>
    <row r="39" spans="2:8" ht="15" customHeight="1" x14ac:dyDescent="0.25">
      <c r="B39" s="66" t="s">
        <v>101</v>
      </c>
      <c r="C39" s="74">
        <v>2.2799999999999998</v>
      </c>
      <c r="D39" s="73">
        <f t="shared" ref="D39:D52" si="1">C39/100</f>
        <v>2.2799999999999997E-2</v>
      </c>
      <c r="E39" s="71">
        <v>12</v>
      </c>
      <c r="F39" s="67"/>
      <c r="G39" s="67"/>
      <c r="H39" s="68"/>
    </row>
    <row r="40" spans="2:8" ht="15" customHeight="1" x14ac:dyDescent="0.25">
      <c r="B40" s="66" t="s">
        <v>136</v>
      </c>
      <c r="C40" s="74">
        <v>13.03</v>
      </c>
      <c r="D40" s="73">
        <f t="shared" si="1"/>
        <v>0.1303</v>
      </c>
      <c r="E40" s="71">
        <v>12</v>
      </c>
      <c r="F40" s="67"/>
      <c r="G40" s="67"/>
      <c r="H40" s="68"/>
    </row>
    <row r="41" spans="2:8" ht="15" customHeight="1" x14ac:dyDescent="0.25">
      <c r="B41" s="66" t="s">
        <v>137</v>
      </c>
      <c r="C41" s="74">
        <v>48</v>
      </c>
      <c r="D41" s="73">
        <f t="shared" si="1"/>
        <v>0.48</v>
      </c>
      <c r="E41" s="71">
        <v>12</v>
      </c>
      <c r="F41" s="67"/>
      <c r="G41" s="67"/>
      <c r="H41" s="68"/>
    </row>
    <row r="42" spans="2:8" ht="15" customHeight="1" x14ac:dyDescent="0.25">
      <c r="B42" s="66" t="s">
        <v>138</v>
      </c>
      <c r="C42" s="74">
        <v>35.229999999999997</v>
      </c>
      <c r="D42" s="73">
        <f t="shared" si="1"/>
        <v>0.35229999999999995</v>
      </c>
      <c r="E42" s="71">
        <v>12</v>
      </c>
      <c r="F42" s="67"/>
      <c r="G42" s="67"/>
      <c r="H42" s="68"/>
    </row>
    <row r="43" spans="2:8" ht="15" customHeight="1" x14ac:dyDescent="0.25">
      <c r="B43" s="66" t="s">
        <v>139</v>
      </c>
      <c r="C43" s="74">
        <v>54</v>
      </c>
      <c r="D43" s="73">
        <f t="shared" si="1"/>
        <v>0.54</v>
      </c>
      <c r="E43" s="71">
        <v>12</v>
      </c>
      <c r="F43" s="67"/>
      <c r="G43" s="67"/>
      <c r="H43" s="68"/>
    </row>
    <row r="44" spans="2:8" ht="15" customHeight="1" x14ac:dyDescent="0.25">
      <c r="B44" s="66" t="s">
        <v>140</v>
      </c>
      <c r="C44" s="74">
        <v>54</v>
      </c>
      <c r="D44" s="73">
        <f t="shared" si="1"/>
        <v>0.54</v>
      </c>
      <c r="E44" s="71">
        <v>12</v>
      </c>
      <c r="F44" s="67"/>
      <c r="G44" s="67"/>
      <c r="H44" s="68"/>
    </row>
    <row r="45" spans="2:8" ht="15" customHeight="1" x14ac:dyDescent="0.25">
      <c r="B45" s="66" t="s">
        <v>141</v>
      </c>
      <c r="C45" s="74">
        <v>32.26</v>
      </c>
      <c r="D45" s="73">
        <f t="shared" si="1"/>
        <v>0.3226</v>
      </c>
      <c r="E45" s="71">
        <v>12</v>
      </c>
      <c r="F45" s="67"/>
      <c r="G45" s="67"/>
      <c r="H45" s="68"/>
    </row>
    <row r="46" spans="2:8" ht="15" customHeight="1" x14ac:dyDescent="0.25">
      <c r="B46" s="66" t="s">
        <v>142</v>
      </c>
      <c r="C46" s="74">
        <v>54</v>
      </c>
      <c r="D46" s="73">
        <f t="shared" si="1"/>
        <v>0.54</v>
      </c>
      <c r="E46" s="71">
        <v>12</v>
      </c>
      <c r="F46" s="67"/>
      <c r="G46" s="67"/>
      <c r="H46" s="68"/>
    </row>
    <row r="47" spans="2:8" ht="15" customHeight="1" x14ac:dyDescent="0.25">
      <c r="B47" s="66" t="s">
        <v>143</v>
      </c>
      <c r="C47" s="74">
        <v>29.5</v>
      </c>
      <c r="D47" s="73">
        <f t="shared" si="1"/>
        <v>0.29499999999999998</v>
      </c>
      <c r="E47" s="71">
        <v>12</v>
      </c>
      <c r="F47" s="67"/>
      <c r="G47" s="67"/>
      <c r="H47" s="68"/>
    </row>
    <row r="48" spans="2:8" ht="15" customHeight="1" x14ac:dyDescent="0.25">
      <c r="B48" s="66" t="s">
        <v>144</v>
      </c>
      <c r="C48" s="74">
        <v>3.1</v>
      </c>
      <c r="D48" s="73">
        <f t="shared" si="1"/>
        <v>3.1E-2</v>
      </c>
      <c r="E48" s="71">
        <v>12</v>
      </c>
      <c r="F48" s="67"/>
      <c r="G48" s="67"/>
      <c r="H48" s="68"/>
    </row>
    <row r="49" spans="2:8" ht="15" customHeight="1" x14ac:dyDescent="0.25">
      <c r="B49" s="66" t="s">
        <v>145</v>
      </c>
      <c r="C49" s="74">
        <v>54.1</v>
      </c>
      <c r="D49" s="73">
        <f t="shared" si="1"/>
        <v>0.54100000000000004</v>
      </c>
      <c r="E49" s="71">
        <v>12</v>
      </c>
      <c r="F49" s="67"/>
      <c r="G49" s="67"/>
      <c r="H49" s="68"/>
    </row>
    <row r="50" spans="2:8" ht="15" customHeight="1" x14ac:dyDescent="0.25">
      <c r="B50" s="66" t="s">
        <v>146</v>
      </c>
      <c r="C50" s="74">
        <v>32.299999999999997</v>
      </c>
      <c r="D50" s="73">
        <f t="shared" si="1"/>
        <v>0.32299999999999995</v>
      </c>
      <c r="E50" s="71">
        <v>12</v>
      </c>
      <c r="F50" s="67"/>
      <c r="G50" s="67"/>
      <c r="H50" s="68"/>
    </row>
    <row r="51" spans="2:8" ht="15" customHeight="1" x14ac:dyDescent="0.25">
      <c r="B51" s="66" t="s">
        <v>147</v>
      </c>
      <c r="C51" s="74">
        <v>14</v>
      </c>
      <c r="D51" s="73">
        <f t="shared" si="1"/>
        <v>0.14000000000000001</v>
      </c>
      <c r="E51" s="71">
        <v>12</v>
      </c>
      <c r="F51" s="67"/>
      <c r="G51" s="67"/>
      <c r="H51" s="68"/>
    </row>
    <row r="52" spans="2:8" ht="15" customHeight="1" x14ac:dyDescent="0.25">
      <c r="B52" s="66" t="s">
        <v>148</v>
      </c>
      <c r="C52" s="74">
        <v>0.5</v>
      </c>
      <c r="D52" s="73">
        <f t="shared" si="1"/>
        <v>5.0000000000000001E-3</v>
      </c>
      <c r="E52" s="71">
        <v>12</v>
      </c>
      <c r="F52" s="67"/>
      <c r="G52" s="67"/>
      <c r="H52" s="68"/>
    </row>
    <row r="53" spans="2:8" ht="15" customHeight="1" x14ac:dyDescent="0.25">
      <c r="B53" s="66" t="s">
        <v>149</v>
      </c>
      <c r="C53" s="57">
        <v>2008</v>
      </c>
      <c r="D53" s="73">
        <f>(TRUNC((2023-C53)/10,0)+1)/100</f>
        <v>0.02</v>
      </c>
      <c r="E53" s="71">
        <v>8</v>
      </c>
      <c r="F53" s="67"/>
      <c r="G53" s="67"/>
      <c r="H53" s="68"/>
    </row>
    <row r="54" spans="2:8" ht="15" customHeight="1" x14ac:dyDescent="0.25">
      <c r="B54" s="66" t="s">
        <v>150</v>
      </c>
      <c r="C54" s="57">
        <v>1988</v>
      </c>
      <c r="D54" s="73">
        <f t="shared" ref="D54:D68" si="2">(TRUNC((2023-C54)/10,0)+1)/100</f>
        <v>0.04</v>
      </c>
      <c r="E54" s="71">
        <v>8</v>
      </c>
      <c r="F54" s="67"/>
      <c r="G54" s="67"/>
      <c r="H54" s="68"/>
    </row>
    <row r="55" spans="2:8" ht="15" customHeight="1" x14ac:dyDescent="0.25">
      <c r="B55" s="66" t="s">
        <v>151</v>
      </c>
      <c r="C55" s="57">
        <v>1986</v>
      </c>
      <c r="D55" s="73">
        <f t="shared" si="2"/>
        <v>0.04</v>
      </c>
      <c r="E55" s="71">
        <v>8</v>
      </c>
      <c r="F55" s="67"/>
      <c r="G55" s="67"/>
      <c r="H55" s="68"/>
    </row>
    <row r="56" spans="2:8" ht="15" customHeight="1" x14ac:dyDescent="0.25">
      <c r="B56" s="66" t="s">
        <v>152</v>
      </c>
      <c r="C56" s="57">
        <v>1982</v>
      </c>
      <c r="D56" s="73">
        <f t="shared" si="2"/>
        <v>0.05</v>
      </c>
      <c r="E56" s="71">
        <v>8</v>
      </c>
      <c r="F56" s="67"/>
      <c r="G56" s="67"/>
      <c r="H56" s="68"/>
    </row>
    <row r="57" spans="2:8" ht="15" customHeight="1" x14ac:dyDescent="0.25">
      <c r="B57" s="66" t="s">
        <v>153</v>
      </c>
      <c r="C57" s="57">
        <v>1987</v>
      </c>
      <c r="D57" s="73">
        <f t="shared" si="2"/>
        <v>0.04</v>
      </c>
      <c r="E57" s="71">
        <v>8</v>
      </c>
      <c r="F57" s="67"/>
      <c r="G57" s="67"/>
      <c r="H57" s="68"/>
    </row>
    <row r="58" spans="2:8" ht="15" customHeight="1" x14ac:dyDescent="0.25">
      <c r="B58" s="66" t="s">
        <v>154</v>
      </c>
      <c r="C58" s="57">
        <v>1979</v>
      </c>
      <c r="D58" s="73">
        <f t="shared" si="2"/>
        <v>0.05</v>
      </c>
      <c r="E58" s="71">
        <v>8</v>
      </c>
      <c r="F58" s="67"/>
      <c r="G58" s="67"/>
      <c r="H58" s="68"/>
    </row>
    <row r="59" spans="2:8" ht="15" customHeight="1" x14ac:dyDescent="0.25">
      <c r="B59" s="66" t="s">
        <v>155</v>
      </c>
      <c r="C59" s="57">
        <v>2008</v>
      </c>
      <c r="D59" s="73">
        <f t="shared" si="2"/>
        <v>0.02</v>
      </c>
      <c r="E59" s="71">
        <v>8</v>
      </c>
      <c r="F59" s="67"/>
      <c r="G59" s="67"/>
      <c r="H59" s="68"/>
    </row>
    <row r="60" spans="2:8" ht="15" customHeight="1" x14ac:dyDescent="0.25">
      <c r="B60" s="66" t="s">
        <v>156</v>
      </c>
      <c r="C60" s="57">
        <v>1981</v>
      </c>
      <c r="D60" s="73">
        <f t="shared" si="2"/>
        <v>0.05</v>
      </c>
      <c r="E60" s="71">
        <v>8</v>
      </c>
      <c r="F60" s="67"/>
      <c r="G60" s="67"/>
      <c r="H60" s="68"/>
    </row>
    <row r="61" spans="2:8" ht="15" customHeight="1" x14ac:dyDescent="0.25">
      <c r="B61" s="66" t="s">
        <v>157</v>
      </c>
      <c r="C61" s="57">
        <v>1978</v>
      </c>
      <c r="D61" s="73">
        <f t="shared" si="2"/>
        <v>0.05</v>
      </c>
      <c r="E61" s="71">
        <v>8</v>
      </c>
      <c r="F61" s="67"/>
      <c r="G61" s="67"/>
      <c r="H61" s="68"/>
    </row>
    <row r="62" spans="2:8" ht="15" customHeight="1" x14ac:dyDescent="0.25">
      <c r="B62" s="66" t="s">
        <v>158</v>
      </c>
      <c r="C62" s="57">
        <v>1964</v>
      </c>
      <c r="D62" s="73">
        <f t="shared" si="2"/>
        <v>0.06</v>
      </c>
      <c r="E62" s="71">
        <v>8</v>
      </c>
      <c r="F62" s="67"/>
      <c r="G62" s="67"/>
      <c r="H62" s="68"/>
    </row>
    <row r="63" spans="2:8" ht="15" customHeight="1" x14ac:dyDescent="0.25">
      <c r="B63" s="66" t="s">
        <v>159</v>
      </c>
      <c r="C63" s="57">
        <v>2003</v>
      </c>
      <c r="D63" s="73">
        <f t="shared" si="2"/>
        <v>0.03</v>
      </c>
      <c r="E63" s="71">
        <v>8</v>
      </c>
      <c r="F63" s="67"/>
      <c r="G63" s="67"/>
      <c r="H63" s="68"/>
    </row>
    <row r="64" spans="2:8" ht="15" customHeight="1" x14ac:dyDescent="0.25">
      <c r="B64" s="66" t="s">
        <v>160</v>
      </c>
      <c r="C64" s="57">
        <v>2016</v>
      </c>
      <c r="D64" s="73">
        <f t="shared" si="2"/>
        <v>0.01</v>
      </c>
      <c r="E64" s="71">
        <v>8</v>
      </c>
      <c r="F64" s="67"/>
      <c r="G64" s="67"/>
      <c r="H64" s="68"/>
    </row>
    <row r="65" spans="2:8" ht="15" customHeight="1" x14ac:dyDescent="0.25">
      <c r="B65" s="66" t="s">
        <v>161</v>
      </c>
      <c r="C65" s="57">
        <v>2011</v>
      </c>
      <c r="D65" s="73">
        <f t="shared" si="2"/>
        <v>0.02</v>
      </c>
      <c r="E65" s="71">
        <v>8</v>
      </c>
      <c r="F65" s="67"/>
      <c r="G65" s="67"/>
      <c r="H65" s="68"/>
    </row>
    <row r="66" spans="2:8" ht="15" customHeight="1" x14ac:dyDescent="0.25">
      <c r="B66" s="66" t="s">
        <v>162</v>
      </c>
      <c r="C66" s="57">
        <v>1969</v>
      </c>
      <c r="D66" s="73">
        <f t="shared" si="2"/>
        <v>0.06</v>
      </c>
      <c r="E66" s="71">
        <v>8</v>
      </c>
      <c r="F66" s="67"/>
      <c r="G66" s="67"/>
      <c r="H66" s="68"/>
    </row>
    <row r="67" spans="2:8" ht="15" customHeight="1" x14ac:dyDescent="0.25">
      <c r="B67" s="66" t="s">
        <v>163</v>
      </c>
      <c r="C67" s="57">
        <v>1979</v>
      </c>
      <c r="D67" s="73">
        <f t="shared" si="2"/>
        <v>0.05</v>
      </c>
      <c r="E67" s="71">
        <v>8</v>
      </c>
      <c r="F67" s="67"/>
      <c r="G67" s="67"/>
      <c r="H67" s="68"/>
    </row>
    <row r="68" spans="2:8" ht="15" customHeight="1" x14ac:dyDescent="0.25">
      <c r="B68" s="66" t="s">
        <v>164</v>
      </c>
      <c r="C68" s="57">
        <v>2019</v>
      </c>
      <c r="D68" s="73">
        <f t="shared" si="2"/>
        <v>0.01</v>
      </c>
      <c r="E68" s="71">
        <v>8</v>
      </c>
      <c r="F68" s="67"/>
      <c r="G68" s="67"/>
      <c r="H68" s="68"/>
    </row>
    <row r="69" spans="2:8" ht="15" customHeight="1" x14ac:dyDescent="0.25">
      <c r="B69" s="66" t="s">
        <v>165</v>
      </c>
      <c r="D69" s="73">
        <v>0.1</v>
      </c>
      <c r="E69" s="71">
        <v>2</v>
      </c>
      <c r="F69" s="67">
        <v>1532</v>
      </c>
      <c r="G69" s="71">
        <v>1</v>
      </c>
      <c r="H69" s="72">
        <v>0.5</v>
      </c>
    </row>
    <row r="70" spans="2:8" ht="15" customHeight="1" x14ac:dyDescent="0.25">
      <c r="B70" s="66" t="s">
        <v>166</v>
      </c>
      <c r="D70" s="73">
        <v>0.1</v>
      </c>
      <c r="E70" s="71">
        <v>2</v>
      </c>
      <c r="F70" s="67">
        <v>1</v>
      </c>
      <c r="G70" s="71">
        <v>1.01</v>
      </c>
      <c r="H70" s="72">
        <v>0.51</v>
      </c>
    </row>
    <row r="71" spans="2:8" ht="15" customHeight="1" x14ac:dyDescent="0.25">
      <c r="B71" s="66" t="s">
        <v>167</v>
      </c>
      <c r="D71" s="73">
        <v>0.1</v>
      </c>
      <c r="E71" s="71">
        <v>2</v>
      </c>
      <c r="F71" s="67">
        <v>4093</v>
      </c>
      <c r="G71" s="71">
        <v>1.02</v>
      </c>
      <c r="H71" s="72">
        <v>0.52</v>
      </c>
    </row>
    <row r="72" spans="2:8" ht="15" customHeight="1" x14ac:dyDescent="0.25">
      <c r="B72" s="66" t="s">
        <v>168</v>
      </c>
      <c r="D72" s="73">
        <v>0.1</v>
      </c>
      <c r="E72" s="71">
        <v>2</v>
      </c>
      <c r="F72" s="67">
        <v>1592</v>
      </c>
      <c r="G72" s="71">
        <v>1.03</v>
      </c>
      <c r="H72" s="72">
        <v>0.53</v>
      </c>
    </row>
    <row r="73" spans="2:8" ht="15" customHeight="1" x14ac:dyDescent="0.25">
      <c r="B73" s="66" t="s">
        <v>169</v>
      </c>
      <c r="D73" s="73">
        <v>0.1</v>
      </c>
      <c r="E73" s="71">
        <v>2</v>
      </c>
      <c r="F73" s="67">
        <v>4475</v>
      </c>
      <c r="G73" s="71">
        <v>1.04</v>
      </c>
      <c r="H73" s="72">
        <v>0.54</v>
      </c>
    </row>
    <row r="74" spans="2:8" ht="15" customHeight="1" x14ac:dyDescent="0.25">
      <c r="B74" s="66" t="s">
        <v>170</v>
      </c>
      <c r="D74" s="73">
        <v>0.1</v>
      </c>
      <c r="E74" s="71">
        <v>2</v>
      </c>
      <c r="F74" s="67">
        <v>5433</v>
      </c>
      <c r="G74" s="71">
        <v>1.05</v>
      </c>
      <c r="H74" s="72">
        <v>0.55000000000000004</v>
      </c>
    </row>
    <row r="75" spans="2:8" ht="15" customHeight="1" x14ac:dyDescent="0.25">
      <c r="B75" s="66" t="s">
        <v>171</v>
      </c>
      <c r="D75" s="73">
        <v>0.1</v>
      </c>
      <c r="E75" s="71">
        <v>2</v>
      </c>
      <c r="F75" s="67">
        <v>1</v>
      </c>
      <c r="G75" s="71">
        <v>1.06</v>
      </c>
      <c r="H75" s="72">
        <v>0.56000000000000005</v>
      </c>
    </row>
    <row r="76" spans="2:8" ht="15" customHeight="1" x14ac:dyDescent="0.25">
      <c r="B76" s="66" t="s">
        <v>172</v>
      </c>
      <c r="D76" s="73">
        <v>0.1</v>
      </c>
      <c r="E76" s="71">
        <v>2</v>
      </c>
      <c r="F76" s="67">
        <v>4589</v>
      </c>
      <c r="G76" s="71">
        <v>1.07</v>
      </c>
      <c r="H76" s="72">
        <v>0.57000000000000006</v>
      </c>
    </row>
    <row r="77" spans="2:8" ht="15" customHeight="1" x14ac:dyDescent="0.25">
      <c r="B77" s="66" t="s">
        <v>173</v>
      </c>
      <c r="D77" s="73">
        <v>0.1</v>
      </c>
      <c r="E77" s="71">
        <v>2</v>
      </c>
      <c r="F77" s="67">
        <v>1</v>
      </c>
      <c r="G77" s="71">
        <v>1.08</v>
      </c>
      <c r="H77" s="72">
        <v>0.58000000000000007</v>
      </c>
    </row>
    <row r="78" spans="2:8" ht="15" customHeight="1" x14ac:dyDescent="0.25">
      <c r="B78" s="66" t="s">
        <v>174</v>
      </c>
      <c r="D78" s="73">
        <v>0.1</v>
      </c>
      <c r="E78" s="71">
        <v>2</v>
      </c>
      <c r="F78" s="67">
        <v>5235</v>
      </c>
      <c r="G78" s="71">
        <v>1.0900000000000001</v>
      </c>
      <c r="H78" s="72">
        <v>0.59000000000000008</v>
      </c>
    </row>
    <row r="79" spans="2:8" ht="15" customHeight="1" x14ac:dyDescent="0.25">
      <c r="B79" s="66" t="s">
        <v>175</v>
      </c>
      <c r="D79" s="73">
        <v>0.1</v>
      </c>
      <c r="E79" s="71">
        <v>2</v>
      </c>
      <c r="F79" s="67">
        <v>1</v>
      </c>
      <c r="G79" s="71">
        <v>1.1000000000000001</v>
      </c>
      <c r="H79" s="72">
        <v>0.60000000000000009</v>
      </c>
    </row>
    <row r="80" spans="2:8" ht="15" customHeight="1" x14ac:dyDescent="0.25">
      <c r="B80" s="66" t="s">
        <v>176</v>
      </c>
      <c r="D80" s="73">
        <v>0.1</v>
      </c>
      <c r="E80" s="71">
        <v>2</v>
      </c>
      <c r="F80" s="67">
        <v>1337</v>
      </c>
      <c r="G80" s="71">
        <v>1.1100000000000001</v>
      </c>
      <c r="H80" s="72">
        <v>0.6100000000000001</v>
      </c>
    </row>
    <row r="81" spans="2:8" ht="15" customHeight="1" x14ac:dyDescent="0.25">
      <c r="B81" s="66" t="s">
        <v>177</v>
      </c>
      <c r="D81" s="73">
        <v>0.1</v>
      </c>
      <c r="E81" s="71">
        <v>2</v>
      </c>
      <c r="F81" s="67">
        <v>3531</v>
      </c>
      <c r="G81" s="71">
        <v>1.1200000000000001</v>
      </c>
      <c r="H81" s="72">
        <v>0.62000000000000011</v>
      </c>
    </row>
    <row r="82" spans="2:8" ht="15" customHeight="1" x14ac:dyDescent="0.25">
      <c r="B82" s="66" t="s">
        <v>178</v>
      </c>
      <c r="D82" s="73">
        <v>0.1</v>
      </c>
      <c r="E82" s="71">
        <v>2</v>
      </c>
      <c r="F82" s="67">
        <v>5976</v>
      </c>
      <c r="G82" s="71">
        <v>1.1300000000000001</v>
      </c>
      <c r="H82" s="72">
        <v>0.63000000000000012</v>
      </c>
    </row>
    <row r="83" spans="2:8" ht="15" customHeight="1" x14ac:dyDescent="0.25">
      <c r="B83" s="66" t="s">
        <v>179</v>
      </c>
      <c r="D83" s="73">
        <v>0.1</v>
      </c>
      <c r="E83" s="71">
        <v>2</v>
      </c>
      <c r="F83" s="67">
        <v>4836</v>
      </c>
      <c r="G83" s="71">
        <v>1.1400000000000001</v>
      </c>
      <c r="H83" s="72">
        <v>0.64000000000000012</v>
      </c>
    </row>
    <row r="84" spans="2:8" ht="15" customHeight="1" x14ac:dyDescent="0.25">
      <c r="B84" s="66" t="s">
        <v>180</v>
      </c>
      <c r="D84" s="73">
        <v>0.1</v>
      </c>
      <c r="E84" s="71">
        <v>2</v>
      </c>
      <c r="F84" s="67">
        <v>1</v>
      </c>
      <c r="G84" s="71">
        <v>1.1500000000000001</v>
      </c>
      <c r="H84" s="72">
        <v>0.65000000000000013</v>
      </c>
    </row>
    <row r="85" spans="2:8" ht="15" customHeight="1" x14ac:dyDescent="0.25">
      <c r="B85" s="66" t="s">
        <v>181</v>
      </c>
      <c r="D85" s="73">
        <v>0.1</v>
      </c>
      <c r="E85" s="71">
        <v>2</v>
      </c>
      <c r="F85" s="67">
        <v>3023</v>
      </c>
      <c r="G85" s="71">
        <v>1.1600000000000001</v>
      </c>
      <c r="H85" s="72">
        <v>0.66000000000000014</v>
      </c>
    </row>
    <row r="86" spans="2:8" ht="15" customHeight="1" x14ac:dyDescent="0.25">
      <c r="B86" s="66" t="s">
        <v>182</v>
      </c>
      <c r="D86" s="73">
        <v>0.1</v>
      </c>
      <c r="E86" s="71">
        <v>2</v>
      </c>
      <c r="F86" s="67">
        <v>2761</v>
      </c>
      <c r="G86" s="71">
        <v>1.1700000000000002</v>
      </c>
      <c r="H86" s="72">
        <v>0.67000000000000015</v>
      </c>
    </row>
    <row r="87" spans="2:8" ht="15" customHeight="1" x14ac:dyDescent="0.25">
      <c r="B87" s="66" t="s">
        <v>183</v>
      </c>
      <c r="D87" s="73">
        <v>0.1</v>
      </c>
      <c r="E87" s="71">
        <v>2</v>
      </c>
      <c r="F87" s="67">
        <v>5426</v>
      </c>
      <c r="G87" s="71">
        <v>1.1800000000000002</v>
      </c>
      <c r="H87" s="72">
        <v>0.68000000000000016</v>
      </c>
    </row>
    <row r="88" spans="2:8" ht="15" customHeight="1" x14ac:dyDescent="0.25">
      <c r="B88" s="66" t="s">
        <v>184</v>
      </c>
      <c r="D88" s="73">
        <v>0.1</v>
      </c>
      <c r="E88" s="71">
        <v>2</v>
      </c>
      <c r="F88" s="67">
        <v>5466</v>
      </c>
      <c r="G88" s="71">
        <v>1.1900000000000002</v>
      </c>
      <c r="H88" s="72">
        <v>0.69000000000000017</v>
      </c>
    </row>
    <row r="89" spans="2:8" ht="15" customHeight="1" x14ac:dyDescent="0.25">
      <c r="B89" s="66" t="s">
        <v>185</v>
      </c>
      <c r="D89" s="73">
        <v>0.1</v>
      </c>
      <c r="E89" s="71">
        <v>2</v>
      </c>
      <c r="F89" s="67">
        <v>2448</v>
      </c>
      <c r="G89" s="71">
        <v>1.2000000000000002</v>
      </c>
      <c r="H89" s="72">
        <v>0.70000000000000018</v>
      </c>
    </row>
    <row r="90" spans="2:8" ht="15" customHeight="1" x14ac:dyDescent="0.25">
      <c r="B90" s="66" t="s">
        <v>186</v>
      </c>
      <c r="D90" s="73">
        <v>0.1</v>
      </c>
      <c r="E90" s="71">
        <v>2</v>
      </c>
      <c r="F90" s="67">
        <v>2945</v>
      </c>
      <c r="G90" s="71">
        <v>1.2100000000000002</v>
      </c>
      <c r="H90" s="72">
        <v>0.71000000000000019</v>
      </c>
    </row>
    <row r="91" spans="2:8" ht="15" customHeight="1" x14ac:dyDescent="0.25">
      <c r="B91" s="66" t="s">
        <v>187</v>
      </c>
      <c r="D91" s="73">
        <v>0.1</v>
      </c>
      <c r="E91" s="71">
        <v>2</v>
      </c>
      <c r="F91" s="67">
        <v>4027</v>
      </c>
      <c r="G91" s="71">
        <v>1.2200000000000002</v>
      </c>
      <c r="H91" s="72">
        <v>0.7200000000000002</v>
      </c>
    </row>
    <row r="92" spans="2:8" ht="15" customHeight="1" x14ac:dyDescent="0.25">
      <c r="B92" s="66" t="s">
        <v>188</v>
      </c>
      <c r="D92" s="73">
        <v>0.1</v>
      </c>
      <c r="E92" s="71">
        <v>2</v>
      </c>
      <c r="F92" s="67">
        <v>3793</v>
      </c>
      <c r="G92" s="71">
        <v>1.2300000000000002</v>
      </c>
      <c r="H92" s="72">
        <v>0.7300000000000002</v>
      </c>
    </row>
    <row r="93" spans="2:8" ht="15" customHeight="1" x14ac:dyDescent="0.25">
      <c r="B93" s="66" t="s">
        <v>189</v>
      </c>
      <c r="D93" s="73">
        <v>0.1</v>
      </c>
      <c r="E93" s="71">
        <v>2</v>
      </c>
      <c r="F93" s="67">
        <v>4682</v>
      </c>
      <c r="G93" s="71">
        <v>1.2400000000000002</v>
      </c>
      <c r="H93" s="72">
        <v>0.74000000000000021</v>
      </c>
    </row>
    <row r="94" spans="2:8" ht="15" customHeight="1" x14ac:dyDescent="0.25">
      <c r="B94" s="66" t="s">
        <v>190</v>
      </c>
      <c r="D94" s="73">
        <v>0.1</v>
      </c>
      <c r="E94" s="71">
        <v>2</v>
      </c>
      <c r="F94" s="67">
        <v>2</v>
      </c>
      <c r="G94" s="71">
        <v>1.2500000000000002</v>
      </c>
      <c r="H94" s="72">
        <v>0.75000000000000022</v>
      </c>
    </row>
    <row r="95" spans="2:8" ht="15" customHeight="1" x14ac:dyDescent="0.25">
      <c r="B95" s="66" t="s">
        <v>191</v>
      </c>
      <c r="D95" s="73">
        <v>0.1</v>
      </c>
      <c r="E95" s="71">
        <v>2</v>
      </c>
      <c r="F95" s="67">
        <v>2983</v>
      </c>
      <c r="G95" s="71">
        <v>1.2600000000000002</v>
      </c>
      <c r="H95" s="72">
        <v>0.76000000000000023</v>
      </c>
    </row>
    <row r="96" spans="2:8" ht="15" customHeight="1" x14ac:dyDescent="0.25">
      <c r="B96" s="66" t="s">
        <v>192</v>
      </c>
      <c r="D96" s="73">
        <v>0.1</v>
      </c>
      <c r="E96" s="71">
        <v>2</v>
      </c>
      <c r="F96" s="67">
        <v>4939</v>
      </c>
      <c r="G96" s="71">
        <v>1.2700000000000002</v>
      </c>
      <c r="H96" s="72">
        <v>0.77000000000000024</v>
      </c>
    </row>
    <row r="97" spans="2:8" ht="15" customHeight="1" x14ac:dyDescent="0.25">
      <c r="B97" s="66" t="s">
        <v>193</v>
      </c>
      <c r="D97" s="73">
        <v>0.1</v>
      </c>
      <c r="E97" s="71">
        <v>2</v>
      </c>
      <c r="F97" s="67">
        <v>1</v>
      </c>
      <c r="G97" s="71">
        <v>1.2800000000000002</v>
      </c>
      <c r="H97" s="72">
        <v>0.78000000000000025</v>
      </c>
    </row>
    <row r="98" spans="2:8" ht="15" customHeight="1" x14ac:dyDescent="0.25">
      <c r="B98" s="66" t="s">
        <v>194</v>
      </c>
      <c r="D98" s="73">
        <v>0.1</v>
      </c>
      <c r="E98" s="71">
        <v>2</v>
      </c>
      <c r="F98" s="67">
        <v>3</v>
      </c>
      <c r="G98" s="71">
        <v>1.2900000000000003</v>
      </c>
      <c r="H98" s="72">
        <v>0.79000000000000026</v>
      </c>
    </row>
    <row r="99" spans="2:8" ht="15" customHeight="1" x14ac:dyDescent="0.25">
      <c r="B99" s="66" t="s">
        <v>195</v>
      </c>
      <c r="D99" s="73">
        <v>0.1</v>
      </c>
      <c r="E99" s="71">
        <v>2</v>
      </c>
      <c r="F99" s="67">
        <v>1</v>
      </c>
      <c r="G99" s="71">
        <v>1.3000000000000003</v>
      </c>
      <c r="H99" s="72">
        <v>0.80000000000000027</v>
      </c>
    </row>
    <row r="100" spans="2:8" ht="15" customHeight="1" x14ac:dyDescent="0.25">
      <c r="B100" s="66" t="s">
        <v>196</v>
      </c>
      <c r="D100" s="73">
        <v>0.1</v>
      </c>
      <c r="E100" s="71">
        <v>2</v>
      </c>
      <c r="F100" s="67">
        <v>1</v>
      </c>
      <c r="G100" s="71">
        <v>1.3100000000000003</v>
      </c>
      <c r="H100" s="72">
        <v>0.81000000000000028</v>
      </c>
    </row>
    <row r="101" spans="2:8" ht="15" customHeight="1" x14ac:dyDescent="0.25">
      <c r="B101" s="66" t="s">
        <v>197</v>
      </c>
      <c r="D101" s="73">
        <v>0.1</v>
      </c>
      <c r="E101" s="71">
        <v>2</v>
      </c>
      <c r="F101" s="67">
        <v>3408</v>
      </c>
      <c r="G101" s="71">
        <v>1.3200000000000003</v>
      </c>
      <c r="H101" s="72">
        <v>0.82000000000000028</v>
      </c>
    </row>
    <row r="102" spans="2:8" ht="15" customHeight="1" x14ac:dyDescent="0.25">
      <c r="B102" s="66" t="s">
        <v>198</v>
      </c>
      <c r="D102" s="73">
        <v>0.1</v>
      </c>
      <c r="E102" s="71">
        <v>2</v>
      </c>
      <c r="F102" s="67">
        <v>2521</v>
      </c>
      <c r="G102" s="71">
        <v>1.3300000000000003</v>
      </c>
      <c r="H102" s="72">
        <v>0.83000000000000029</v>
      </c>
    </row>
    <row r="103" spans="2:8" ht="15" customHeight="1" x14ac:dyDescent="0.25">
      <c r="B103" s="66" t="s">
        <v>199</v>
      </c>
      <c r="D103" s="73">
        <v>0.1</v>
      </c>
      <c r="E103" s="71">
        <v>2</v>
      </c>
      <c r="F103" s="67">
        <v>3041</v>
      </c>
      <c r="G103" s="71">
        <v>1.3400000000000003</v>
      </c>
      <c r="H103" s="72">
        <v>0.8400000000000003</v>
      </c>
    </row>
    <row r="104" spans="2:8" ht="15" customHeight="1" x14ac:dyDescent="0.25">
      <c r="B104" s="66" t="s">
        <v>200</v>
      </c>
      <c r="D104" s="73">
        <v>0.1</v>
      </c>
      <c r="E104" s="71">
        <v>2</v>
      </c>
      <c r="F104" s="67">
        <v>1224</v>
      </c>
      <c r="G104" s="71">
        <v>1.3500000000000003</v>
      </c>
      <c r="H104" s="72">
        <v>0.85000000000000031</v>
      </c>
    </row>
    <row r="105" spans="2:8" ht="15" customHeight="1" x14ac:dyDescent="0.25">
      <c r="B105" s="66" t="s">
        <v>201</v>
      </c>
      <c r="D105" s="73">
        <v>0.1</v>
      </c>
      <c r="E105" s="71">
        <v>2</v>
      </c>
      <c r="F105" s="67">
        <v>1831</v>
      </c>
      <c r="G105" s="71">
        <v>1.3600000000000003</v>
      </c>
      <c r="H105" s="72">
        <v>0.86000000000000032</v>
      </c>
    </row>
    <row r="106" spans="2:8" ht="15" customHeight="1" x14ac:dyDescent="0.25">
      <c r="B106" s="66" t="s">
        <v>202</v>
      </c>
      <c r="D106" s="73">
        <v>0.1</v>
      </c>
      <c r="E106" s="71">
        <v>2</v>
      </c>
      <c r="F106" s="67">
        <v>463</v>
      </c>
      <c r="G106" s="71">
        <v>1.3700000000000003</v>
      </c>
      <c r="H106" s="72">
        <v>0.87000000000000033</v>
      </c>
    </row>
    <row r="107" spans="2:8" ht="15" customHeight="1" x14ac:dyDescent="0.25">
      <c r="B107" s="66" t="s">
        <v>203</v>
      </c>
      <c r="D107" s="73">
        <v>0.1</v>
      </c>
      <c r="E107" s="71">
        <v>2</v>
      </c>
      <c r="F107" s="67">
        <v>3225</v>
      </c>
      <c r="G107" s="71">
        <v>1.3800000000000003</v>
      </c>
      <c r="H107" s="72">
        <v>0.88000000000000034</v>
      </c>
    </row>
    <row r="108" spans="2:8" ht="15" customHeight="1" x14ac:dyDescent="0.25">
      <c r="B108" s="66" t="s">
        <v>204</v>
      </c>
      <c r="D108" s="73">
        <v>0.1</v>
      </c>
      <c r="E108" s="71">
        <v>2</v>
      </c>
      <c r="F108" s="67">
        <v>4701</v>
      </c>
      <c r="G108" s="71">
        <v>1.3900000000000003</v>
      </c>
      <c r="H108" s="72">
        <v>0.89000000000000035</v>
      </c>
    </row>
    <row r="109" spans="2:8" ht="15" customHeight="1" x14ac:dyDescent="0.25">
      <c r="B109" s="66" t="s">
        <v>205</v>
      </c>
      <c r="D109" s="73">
        <v>0.1</v>
      </c>
      <c r="E109" s="71">
        <v>2</v>
      </c>
      <c r="F109" s="67">
        <v>4020</v>
      </c>
      <c r="G109" s="71">
        <v>1.4000000000000004</v>
      </c>
      <c r="H109" s="72">
        <v>0.90000000000000036</v>
      </c>
    </row>
    <row r="110" spans="2:8" ht="15" customHeight="1" x14ac:dyDescent="0.25">
      <c r="B110" s="66" t="s">
        <v>206</v>
      </c>
      <c r="D110" s="73">
        <v>0.1</v>
      </c>
      <c r="E110" s="71">
        <v>2</v>
      </c>
      <c r="F110" s="67">
        <v>2776</v>
      </c>
      <c r="G110" s="71">
        <v>1.4100000000000004</v>
      </c>
      <c r="H110" s="72">
        <v>0.91000000000000036</v>
      </c>
    </row>
    <row r="111" spans="2:8" ht="15" customHeight="1" x14ac:dyDescent="0.25">
      <c r="B111" s="66" t="s">
        <v>207</v>
      </c>
      <c r="D111" s="73">
        <v>0.1</v>
      </c>
      <c r="E111" s="71">
        <v>2</v>
      </c>
      <c r="F111" s="67">
        <v>4189</v>
      </c>
      <c r="G111" s="71">
        <v>1.4200000000000004</v>
      </c>
      <c r="H111" s="72">
        <v>0.92000000000000037</v>
      </c>
    </row>
    <row r="112" spans="2:8" ht="15" customHeight="1" x14ac:dyDescent="0.25">
      <c r="B112" s="66" t="s">
        <v>208</v>
      </c>
      <c r="D112" s="73">
        <v>0.1</v>
      </c>
      <c r="E112" s="71">
        <v>2</v>
      </c>
      <c r="F112" s="67">
        <v>6360</v>
      </c>
      <c r="G112" s="71">
        <v>1.4300000000000004</v>
      </c>
      <c r="H112" s="72">
        <v>0.93000000000000038</v>
      </c>
    </row>
    <row r="113" spans="2:8" ht="15" customHeight="1" x14ac:dyDescent="0.25">
      <c r="B113" s="66" t="s">
        <v>209</v>
      </c>
      <c r="D113" s="73">
        <v>0.1</v>
      </c>
      <c r="E113" s="71">
        <v>2</v>
      </c>
      <c r="F113" s="67">
        <v>1</v>
      </c>
      <c r="G113" s="71">
        <v>1.4400000000000004</v>
      </c>
      <c r="H113" s="72">
        <v>0.94000000000000039</v>
      </c>
    </row>
    <row r="114" spans="2:8" ht="15" customHeight="1" x14ac:dyDescent="0.25">
      <c r="B114" s="66" t="s">
        <v>210</v>
      </c>
      <c r="D114" s="73">
        <v>0.1</v>
      </c>
      <c r="E114" s="71">
        <v>2</v>
      </c>
      <c r="F114" s="67">
        <v>3909</v>
      </c>
      <c r="G114" s="71">
        <v>1.4500000000000004</v>
      </c>
      <c r="H114" s="72">
        <v>0.9500000000000004</v>
      </c>
    </row>
    <row r="115" spans="2:8" ht="15" customHeight="1" x14ac:dyDescent="0.25">
      <c r="B115" s="66" t="s">
        <v>211</v>
      </c>
      <c r="D115" s="73">
        <v>0.1</v>
      </c>
      <c r="E115" s="71">
        <v>2</v>
      </c>
      <c r="F115" s="67">
        <v>919</v>
      </c>
      <c r="G115" s="71">
        <v>1.4600000000000004</v>
      </c>
      <c r="H115" s="72">
        <v>0.96000000000000041</v>
      </c>
    </row>
    <row r="116" spans="2:8" ht="15" customHeight="1" x14ac:dyDescent="0.25">
      <c r="B116" s="66" t="s">
        <v>212</v>
      </c>
      <c r="D116" s="73">
        <v>0.1</v>
      </c>
      <c r="E116" s="71">
        <v>2</v>
      </c>
      <c r="F116" s="67">
        <v>2662</v>
      </c>
      <c r="G116" s="71">
        <v>1.4700000000000004</v>
      </c>
      <c r="H116" s="72">
        <v>0.97000000000000042</v>
      </c>
    </row>
    <row r="117" spans="2:8" ht="15" customHeight="1" x14ac:dyDescent="0.25">
      <c r="B117" s="66" t="s">
        <v>213</v>
      </c>
      <c r="D117" s="73">
        <v>0.1</v>
      </c>
      <c r="E117" s="71">
        <v>2</v>
      </c>
      <c r="F117" s="67">
        <v>2836</v>
      </c>
      <c r="G117" s="71">
        <v>1.4800000000000004</v>
      </c>
      <c r="H117" s="72">
        <v>0.98000000000000043</v>
      </c>
    </row>
    <row r="118" spans="2:8" ht="15" customHeight="1" x14ac:dyDescent="0.25">
      <c r="B118" s="66" t="s">
        <v>214</v>
      </c>
      <c r="D118" s="73">
        <v>0.1</v>
      </c>
      <c r="E118" s="71">
        <v>2</v>
      </c>
      <c r="F118" s="67">
        <v>2097</v>
      </c>
      <c r="G118" s="71">
        <v>1.4900000000000004</v>
      </c>
      <c r="H118" s="72">
        <v>0.99000000000000044</v>
      </c>
    </row>
    <row r="119" spans="2:8" ht="15" customHeight="1" x14ac:dyDescent="0.25">
      <c r="B119" s="66" t="s">
        <v>215</v>
      </c>
      <c r="D119" s="73">
        <v>0.1</v>
      </c>
      <c r="E119" s="71">
        <v>2</v>
      </c>
      <c r="F119" s="67">
        <v>6577</v>
      </c>
      <c r="G119" s="71">
        <v>1.5000000000000004</v>
      </c>
      <c r="H119" s="72">
        <v>1.0000000000000004</v>
      </c>
    </row>
    <row r="120" spans="2:8" ht="15" customHeight="1" x14ac:dyDescent="0.25">
      <c r="B120" s="66" t="s">
        <v>216</v>
      </c>
      <c r="D120" s="73">
        <v>0.1</v>
      </c>
      <c r="E120" s="71">
        <v>2</v>
      </c>
      <c r="F120" s="67">
        <v>3058</v>
      </c>
      <c r="G120" s="71">
        <v>1.5100000000000005</v>
      </c>
      <c r="H120" s="72">
        <v>1.0100000000000005</v>
      </c>
    </row>
    <row r="121" spans="2:8" ht="15" customHeight="1" x14ac:dyDescent="0.25">
      <c r="B121" s="66" t="s">
        <v>217</v>
      </c>
      <c r="D121" s="73">
        <v>0.1</v>
      </c>
      <c r="E121" s="71">
        <v>2</v>
      </c>
      <c r="F121" s="67">
        <v>231</v>
      </c>
      <c r="G121" s="71">
        <v>1.5200000000000005</v>
      </c>
      <c r="H121" s="72">
        <v>1.0200000000000005</v>
      </c>
    </row>
    <row r="122" spans="2:8" ht="15" customHeight="1" x14ac:dyDescent="0.25">
      <c r="B122" s="66" t="s">
        <v>218</v>
      </c>
      <c r="D122" s="73">
        <v>0.1</v>
      </c>
      <c r="E122" s="71">
        <v>2</v>
      </c>
      <c r="F122" s="67">
        <v>1570</v>
      </c>
      <c r="G122" s="71">
        <v>1.5300000000000005</v>
      </c>
      <c r="H122" s="72">
        <v>1.0300000000000005</v>
      </c>
    </row>
    <row r="123" spans="2:8" ht="15" customHeight="1" x14ac:dyDescent="0.25">
      <c r="B123" s="66" t="s">
        <v>219</v>
      </c>
      <c r="D123" s="73">
        <v>0.1</v>
      </c>
      <c r="E123" s="71">
        <v>2</v>
      </c>
      <c r="F123" s="67">
        <v>3362</v>
      </c>
      <c r="G123" s="71">
        <v>1.5400000000000005</v>
      </c>
      <c r="H123" s="72">
        <v>1.0400000000000005</v>
      </c>
    </row>
    <row r="124" spans="2:8" ht="15" customHeight="1" x14ac:dyDescent="0.25">
      <c r="B124" s="66" t="s">
        <v>220</v>
      </c>
      <c r="D124" s="73">
        <v>0.1</v>
      </c>
      <c r="E124" s="71">
        <v>2</v>
      </c>
      <c r="F124" s="67">
        <v>5044</v>
      </c>
      <c r="G124" s="71">
        <v>1.5500000000000005</v>
      </c>
      <c r="H124" s="72">
        <v>1.0500000000000005</v>
      </c>
    </row>
    <row r="125" spans="2:8" ht="15" customHeight="1" x14ac:dyDescent="0.25">
      <c r="B125" s="66" t="s">
        <v>221</v>
      </c>
      <c r="D125" s="73">
        <v>0.1</v>
      </c>
      <c r="E125" s="71">
        <v>2</v>
      </c>
      <c r="F125" s="67">
        <v>2831</v>
      </c>
      <c r="G125" s="71">
        <v>1.5600000000000005</v>
      </c>
      <c r="H125" s="72">
        <v>1.0600000000000005</v>
      </c>
    </row>
    <row r="126" spans="2:8" ht="15" customHeight="1" x14ac:dyDescent="0.25">
      <c r="B126" s="66" t="s">
        <v>222</v>
      </c>
      <c r="D126" s="73">
        <v>0.1</v>
      </c>
      <c r="E126" s="71">
        <v>2</v>
      </c>
      <c r="F126" s="67">
        <v>1988</v>
      </c>
      <c r="G126" s="71">
        <v>1.5700000000000005</v>
      </c>
      <c r="H126" s="72">
        <v>1.0700000000000005</v>
      </c>
    </row>
    <row r="127" spans="2:8" ht="15" customHeight="1" x14ac:dyDescent="0.25">
      <c r="B127" s="66" t="s">
        <v>223</v>
      </c>
      <c r="D127" s="73">
        <v>0.1</v>
      </c>
      <c r="E127" s="71">
        <v>2</v>
      </c>
      <c r="F127" s="67">
        <v>3023</v>
      </c>
      <c r="G127" s="71">
        <v>1.5800000000000005</v>
      </c>
      <c r="H127" s="72">
        <v>1.0800000000000005</v>
      </c>
    </row>
    <row r="128" spans="2:8" ht="15" customHeight="1" x14ac:dyDescent="0.25">
      <c r="B128" s="66" t="s">
        <v>224</v>
      </c>
      <c r="D128" s="73">
        <v>0.1</v>
      </c>
      <c r="E128" s="71">
        <v>2</v>
      </c>
      <c r="F128" s="67">
        <v>3058</v>
      </c>
      <c r="G128" s="71">
        <v>1.5900000000000005</v>
      </c>
      <c r="H128" s="72">
        <v>1.0900000000000005</v>
      </c>
    </row>
    <row r="129" spans="2:8" ht="15" customHeight="1" x14ac:dyDescent="0.25">
      <c r="B129" s="66" t="s">
        <v>225</v>
      </c>
      <c r="D129" s="73">
        <v>0.1</v>
      </c>
      <c r="E129" s="71">
        <v>2</v>
      </c>
      <c r="F129" s="67">
        <v>4896</v>
      </c>
      <c r="G129" s="71">
        <v>1.6000000000000005</v>
      </c>
      <c r="H129" s="72">
        <v>1.1000000000000005</v>
      </c>
    </row>
    <row r="130" spans="2:8" ht="15" customHeight="1" x14ac:dyDescent="0.25">
      <c r="B130" s="66" t="s">
        <v>226</v>
      </c>
      <c r="D130" s="73">
        <v>0.1</v>
      </c>
      <c r="E130" s="71">
        <v>2</v>
      </c>
      <c r="F130" s="67">
        <v>4293</v>
      </c>
      <c r="G130" s="71">
        <v>1.6100000000000005</v>
      </c>
      <c r="H130" s="72">
        <v>1.1100000000000005</v>
      </c>
    </row>
    <row r="131" spans="2:8" ht="15" customHeight="1" x14ac:dyDescent="0.25">
      <c r="B131" s="66" t="s">
        <v>227</v>
      </c>
      <c r="D131" s="73">
        <v>0.1</v>
      </c>
      <c r="E131" s="71">
        <v>2</v>
      </c>
      <c r="F131" s="67">
        <v>3986</v>
      </c>
      <c r="G131" s="71">
        <v>1.6200000000000006</v>
      </c>
      <c r="H131" s="72">
        <v>1.1200000000000006</v>
      </c>
    </row>
  </sheetData>
  <pageMargins left="0.511811024" right="0.511811024" top="0.78740157499999996" bottom="0.78740157499999996" header="0.31496062000000002" footer="0.31496062000000002"/>
  <pageSetup paperSize="25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workbookViewId="0">
      <selection activeCell="J13" sqref="J13"/>
    </sheetView>
  </sheetViews>
  <sheetFormatPr defaultColWidth="5.7109375" defaultRowHeight="15" customHeight="1" x14ac:dyDescent="0.25"/>
  <cols>
    <col min="1" max="6" width="15.7109375" style="57" customWidth="1"/>
    <col min="7" max="16384" width="5.7109375" style="57"/>
  </cols>
  <sheetData>
    <row r="1" spans="1:17" ht="30" customHeight="1" x14ac:dyDescent="0.25">
      <c r="A1" s="62" t="s">
        <v>229</v>
      </c>
      <c r="B1" s="63" t="s">
        <v>230</v>
      </c>
      <c r="C1" s="64" t="s">
        <v>237</v>
      </c>
      <c r="D1" s="64" t="s">
        <v>232</v>
      </c>
      <c r="E1" s="63" t="s">
        <v>228</v>
      </c>
      <c r="F1" s="65" t="s">
        <v>231</v>
      </c>
    </row>
    <row r="2" spans="1:17" ht="15" customHeight="1" x14ac:dyDescent="0.25">
      <c r="A2" s="66" t="s">
        <v>25</v>
      </c>
      <c r="B2" s="67" t="s">
        <v>14</v>
      </c>
      <c r="C2" s="67">
        <v>542</v>
      </c>
      <c r="D2" s="67" t="s">
        <v>233</v>
      </c>
      <c r="E2" s="67" t="s">
        <v>108</v>
      </c>
      <c r="F2" s="68" t="s">
        <v>101</v>
      </c>
    </row>
    <row r="3" spans="1:17" ht="15" customHeight="1" x14ac:dyDescent="0.25">
      <c r="A3" s="66" t="s">
        <v>25</v>
      </c>
      <c r="B3" s="67" t="s">
        <v>14</v>
      </c>
      <c r="C3" s="67">
        <v>522</v>
      </c>
      <c r="D3" s="67" t="s">
        <v>233</v>
      </c>
      <c r="E3" s="67" t="s">
        <v>108</v>
      </c>
      <c r="F3" s="68" t="s">
        <v>100</v>
      </c>
    </row>
    <row r="4" spans="1:17" ht="15" customHeight="1" x14ac:dyDescent="0.25">
      <c r="A4" s="66" t="s">
        <v>26</v>
      </c>
      <c r="B4" s="67" t="s">
        <v>14</v>
      </c>
      <c r="C4" s="67">
        <v>532</v>
      </c>
      <c r="D4" s="67" t="s">
        <v>233</v>
      </c>
      <c r="E4" s="67" t="s">
        <v>107</v>
      </c>
      <c r="F4" s="68" t="s">
        <v>101</v>
      </c>
    </row>
    <row r="5" spans="1:17" ht="15" customHeight="1" x14ac:dyDescent="0.25">
      <c r="A5" s="66" t="s">
        <v>26</v>
      </c>
      <c r="B5" s="67" t="s">
        <v>14</v>
      </c>
      <c r="C5" s="67">
        <v>552</v>
      </c>
      <c r="D5" s="67" t="s">
        <v>233</v>
      </c>
      <c r="E5" s="67" t="s">
        <v>107</v>
      </c>
      <c r="F5" s="68" t="s">
        <v>100</v>
      </c>
    </row>
    <row r="6" spans="1:17" ht="15" customHeight="1" x14ac:dyDescent="0.25">
      <c r="A6" s="66" t="s">
        <v>26</v>
      </c>
      <c r="B6" s="67" t="s">
        <v>14</v>
      </c>
      <c r="C6" s="67">
        <v>542</v>
      </c>
      <c r="D6" s="67" t="s">
        <v>233</v>
      </c>
      <c r="E6" s="67" t="s">
        <v>107</v>
      </c>
      <c r="F6" s="68" t="s">
        <v>137</v>
      </c>
    </row>
    <row r="7" spans="1:17" ht="15" customHeight="1" x14ac:dyDescent="0.25">
      <c r="A7" s="66" t="s">
        <v>26</v>
      </c>
      <c r="B7" s="67" t="s">
        <v>14</v>
      </c>
      <c r="C7" s="67">
        <v>562</v>
      </c>
      <c r="D7" s="67" t="s">
        <v>233</v>
      </c>
      <c r="E7" s="67" t="s">
        <v>107</v>
      </c>
      <c r="F7" s="68" t="s">
        <v>136</v>
      </c>
    </row>
    <row r="8" spans="1:17" ht="15" customHeight="1" x14ac:dyDescent="0.25">
      <c r="A8" s="66" t="s">
        <v>26</v>
      </c>
      <c r="B8" s="67" t="s">
        <v>14</v>
      </c>
      <c r="C8" s="67">
        <v>622</v>
      </c>
      <c r="D8" s="67" t="s">
        <v>233</v>
      </c>
      <c r="E8" s="67" t="s">
        <v>107</v>
      </c>
      <c r="F8" s="68" t="s">
        <v>139</v>
      </c>
    </row>
    <row r="9" spans="1:17" ht="15" customHeight="1" x14ac:dyDescent="0.25">
      <c r="A9" s="66" t="s">
        <v>26</v>
      </c>
      <c r="B9" s="67" t="s">
        <v>14</v>
      </c>
      <c r="C9" s="67">
        <v>632</v>
      </c>
      <c r="D9" s="67" t="s">
        <v>233</v>
      </c>
      <c r="E9" s="67" t="s">
        <v>107</v>
      </c>
      <c r="F9" s="68" t="s">
        <v>140</v>
      </c>
      <c r="I9" s="126"/>
    </row>
    <row r="10" spans="1:17" ht="15" customHeight="1" x14ac:dyDescent="0.25">
      <c r="A10" s="66" t="s">
        <v>26</v>
      </c>
      <c r="B10" s="67" t="s">
        <v>14</v>
      </c>
      <c r="C10" s="67">
        <v>642</v>
      </c>
      <c r="D10" s="67" t="s">
        <v>233</v>
      </c>
      <c r="E10" s="67" t="s">
        <v>107</v>
      </c>
      <c r="F10" s="68" t="s">
        <v>149</v>
      </c>
      <c r="Q10" s="126"/>
    </row>
    <row r="11" spans="1:17" ht="15" customHeight="1" x14ac:dyDescent="0.25">
      <c r="A11" s="66" t="s">
        <v>26</v>
      </c>
      <c r="B11" s="67" t="s">
        <v>14</v>
      </c>
      <c r="C11" s="67">
        <v>612</v>
      </c>
      <c r="D11" s="67" t="s">
        <v>233</v>
      </c>
      <c r="E11" s="67" t="s">
        <v>107</v>
      </c>
      <c r="F11" s="68" t="s">
        <v>150</v>
      </c>
    </row>
    <row r="12" spans="1:17" ht="15" customHeight="1" x14ac:dyDescent="0.25">
      <c r="A12" s="66" t="s">
        <v>26</v>
      </c>
      <c r="B12" s="67" t="s">
        <v>14</v>
      </c>
      <c r="C12" s="67">
        <v>592</v>
      </c>
      <c r="D12" s="67" t="s">
        <v>233</v>
      </c>
      <c r="E12" s="67" t="s">
        <v>107</v>
      </c>
      <c r="F12" s="68" t="s">
        <v>151</v>
      </c>
    </row>
    <row r="13" spans="1:17" ht="15" customHeight="1" x14ac:dyDescent="0.25">
      <c r="A13" s="66" t="s">
        <v>26</v>
      </c>
      <c r="B13" s="67" t="s">
        <v>14</v>
      </c>
      <c r="C13" s="67">
        <v>582</v>
      </c>
      <c r="D13" s="67" t="s">
        <v>233</v>
      </c>
      <c r="E13" s="67" t="s">
        <v>107</v>
      </c>
      <c r="F13" s="68" t="s">
        <v>141</v>
      </c>
      <c r="J13" s="126"/>
    </row>
    <row r="14" spans="1:17" ht="15" customHeight="1" x14ac:dyDescent="0.25">
      <c r="A14" s="66" t="s">
        <v>26</v>
      </c>
      <c r="B14" s="67" t="s">
        <v>14</v>
      </c>
      <c r="C14" s="67">
        <v>522</v>
      </c>
      <c r="D14" s="67" t="s">
        <v>233</v>
      </c>
      <c r="E14" s="67" t="s">
        <v>107</v>
      </c>
      <c r="F14" s="68" t="s">
        <v>142</v>
      </c>
    </row>
    <row r="15" spans="1:17" ht="15" customHeight="1" x14ac:dyDescent="0.25">
      <c r="A15" s="66" t="s">
        <v>26</v>
      </c>
      <c r="B15" s="67" t="s">
        <v>14</v>
      </c>
      <c r="C15" s="67">
        <v>132</v>
      </c>
      <c r="D15" s="67" t="s">
        <v>233</v>
      </c>
      <c r="E15" s="67" t="s">
        <v>102</v>
      </c>
      <c r="F15" s="68" t="s">
        <v>149</v>
      </c>
    </row>
    <row r="16" spans="1:17" ht="15" customHeight="1" x14ac:dyDescent="0.25">
      <c r="A16" s="66" t="s">
        <v>26</v>
      </c>
      <c r="B16" s="67" t="s">
        <v>14</v>
      </c>
      <c r="C16" s="67">
        <v>172</v>
      </c>
      <c r="D16" s="67" t="s">
        <v>233</v>
      </c>
      <c r="E16" s="67" t="s">
        <v>103</v>
      </c>
      <c r="F16" s="68" t="s">
        <v>150</v>
      </c>
    </row>
    <row r="17" spans="1:6" ht="15" customHeight="1" x14ac:dyDescent="0.25">
      <c r="A17" s="66" t="s">
        <v>26</v>
      </c>
      <c r="B17" s="67" t="s">
        <v>14</v>
      </c>
      <c r="C17" s="67">
        <v>222</v>
      </c>
      <c r="D17" s="67" t="s">
        <v>233</v>
      </c>
      <c r="E17" s="67" t="s">
        <v>104</v>
      </c>
      <c r="F17" s="68" t="s">
        <v>151</v>
      </c>
    </row>
    <row r="18" spans="1:6" ht="15" customHeight="1" x14ac:dyDescent="0.25">
      <c r="A18" s="66" t="s">
        <v>26</v>
      </c>
      <c r="B18" s="67" t="s">
        <v>14</v>
      </c>
      <c r="C18" s="67">
        <v>104</v>
      </c>
      <c r="D18" s="67" t="s">
        <v>233</v>
      </c>
      <c r="E18" s="67" t="s">
        <v>102</v>
      </c>
      <c r="F18" s="68" t="s">
        <v>103</v>
      </c>
    </row>
    <row r="19" spans="1:6" ht="15" customHeight="1" x14ac:dyDescent="0.25">
      <c r="A19" s="66" t="s">
        <v>26</v>
      </c>
      <c r="B19" s="67" t="s">
        <v>14</v>
      </c>
      <c r="C19" s="67">
        <v>108</v>
      </c>
      <c r="D19" s="67" t="s">
        <v>10</v>
      </c>
      <c r="E19" s="67" t="s">
        <v>104</v>
      </c>
      <c r="F19" s="68" t="s">
        <v>103</v>
      </c>
    </row>
    <row r="20" spans="1:6" ht="15" customHeight="1" x14ac:dyDescent="0.25">
      <c r="A20" s="66" t="s">
        <v>26</v>
      </c>
      <c r="B20" s="67" t="s">
        <v>40</v>
      </c>
      <c r="C20" s="67">
        <v>122</v>
      </c>
      <c r="D20" s="67" t="s">
        <v>233</v>
      </c>
      <c r="E20" s="67" t="s">
        <v>102</v>
      </c>
      <c r="F20" s="68" t="s">
        <v>165</v>
      </c>
    </row>
    <row r="21" spans="1:6" ht="15" customHeight="1" x14ac:dyDescent="0.25">
      <c r="A21" s="66" t="s">
        <v>26</v>
      </c>
      <c r="B21" s="67" t="s">
        <v>40</v>
      </c>
      <c r="C21" s="67">
        <v>142</v>
      </c>
      <c r="D21" s="67" t="s">
        <v>233</v>
      </c>
      <c r="E21" s="67" t="s">
        <v>102</v>
      </c>
      <c r="F21" s="68" t="s">
        <v>166</v>
      </c>
    </row>
    <row r="22" spans="1:6" ht="15" customHeight="1" x14ac:dyDescent="0.25">
      <c r="A22" s="66" t="s">
        <v>26</v>
      </c>
      <c r="B22" s="67" t="s">
        <v>40</v>
      </c>
      <c r="C22" s="67">
        <v>112</v>
      </c>
      <c r="D22" s="67" t="s">
        <v>233</v>
      </c>
      <c r="E22" s="67" t="s">
        <v>102</v>
      </c>
      <c r="F22" s="68" t="s">
        <v>174</v>
      </c>
    </row>
    <row r="23" spans="1:6" ht="15" customHeight="1" x14ac:dyDescent="0.25">
      <c r="A23" s="66" t="s">
        <v>26</v>
      </c>
      <c r="B23" s="67" t="s">
        <v>40</v>
      </c>
      <c r="C23" s="67">
        <v>182</v>
      </c>
      <c r="D23" s="67" t="s">
        <v>233</v>
      </c>
      <c r="E23" s="67" t="s">
        <v>103</v>
      </c>
      <c r="F23" s="68" t="s">
        <v>167</v>
      </c>
    </row>
    <row r="24" spans="1:6" ht="15" customHeight="1" x14ac:dyDescent="0.25">
      <c r="A24" s="66" t="s">
        <v>26</v>
      </c>
      <c r="B24" s="67" t="s">
        <v>40</v>
      </c>
      <c r="C24" s="67">
        <v>212</v>
      </c>
      <c r="D24" s="67" t="s">
        <v>233</v>
      </c>
      <c r="E24" s="67" t="s">
        <v>103</v>
      </c>
      <c r="F24" s="68" t="s">
        <v>171</v>
      </c>
    </row>
    <row r="25" spans="1:6" ht="15" customHeight="1" x14ac:dyDescent="0.25">
      <c r="A25" s="66" t="s">
        <v>26</v>
      </c>
      <c r="B25" s="67" t="s">
        <v>40</v>
      </c>
      <c r="C25" s="67">
        <v>152</v>
      </c>
      <c r="D25" s="67" t="s">
        <v>233</v>
      </c>
      <c r="E25" s="67" t="s">
        <v>103</v>
      </c>
      <c r="F25" s="68" t="s">
        <v>172</v>
      </c>
    </row>
    <row r="26" spans="1:6" ht="15" customHeight="1" x14ac:dyDescent="0.25">
      <c r="A26" s="66" t="s">
        <v>26</v>
      </c>
      <c r="B26" s="67" t="s">
        <v>40</v>
      </c>
      <c r="C26" s="67">
        <v>192</v>
      </c>
      <c r="D26" s="67" t="s">
        <v>233</v>
      </c>
      <c r="E26" s="67" t="s">
        <v>103</v>
      </c>
      <c r="F26" s="68" t="s">
        <v>173</v>
      </c>
    </row>
    <row r="27" spans="1:6" ht="15" customHeight="1" x14ac:dyDescent="0.25">
      <c r="A27" s="66" t="s">
        <v>26</v>
      </c>
      <c r="B27" s="67" t="s">
        <v>40</v>
      </c>
      <c r="C27" s="67">
        <v>252</v>
      </c>
      <c r="D27" s="67" t="s">
        <v>233</v>
      </c>
      <c r="E27" s="67" t="s">
        <v>104</v>
      </c>
      <c r="F27" s="68" t="s">
        <v>168</v>
      </c>
    </row>
    <row r="28" spans="1:6" ht="15" customHeight="1" x14ac:dyDescent="0.25">
      <c r="A28" s="66" t="s">
        <v>26</v>
      </c>
      <c r="B28" s="67" t="s">
        <v>40</v>
      </c>
      <c r="C28" s="67">
        <v>232</v>
      </c>
      <c r="D28" s="67" t="s">
        <v>233</v>
      </c>
      <c r="E28" s="67" t="s">
        <v>104</v>
      </c>
      <c r="F28" s="68" t="s">
        <v>169</v>
      </c>
    </row>
    <row r="29" spans="1:6" ht="15" customHeight="1" x14ac:dyDescent="0.25">
      <c r="A29" s="66" t="s">
        <v>26</v>
      </c>
      <c r="B29" s="67" t="s">
        <v>40</v>
      </c>
      <c r="C29" s="67">
        <v>242</v>
      </c>
      <c r="D29" s="67" t="s">
        <v>233</v>
      </c>
      <c r="E29" s="67" t="s">
        <v>104</v>
      </c>
      <c r="F29" s="68" t="s">
        <v>170</v>
      </c>
    </row>
    <row r="30" spans="1:6" ht="15" customHeight="1" x14ac:dyDescent="0.25">
      <c r="A30" s="66" t="s">
        <v>26</v>
      </c>
      <c r="B30" s="67" t="s">
        <v>40</v>
      </c>
      <c r="C30" s="67">
        <v>292</v>
      </c>
      <c r="D30" s="67" t="s">
        <v>233</v>
      </c>
      <c r="E30" s="67" t="s">
        <v>104</v>
      </c>
      <c r="F30" s="68" t="s">
        <v>175</v>
      </c>
    </row>
    <row r="31" spans="1:6" ht="15" customHeight="1" x14ac:dyDescent="0.25">
      <c r="A31" s="66" t="s">
        <v>33</v>
      </c>
      <c r="B31" s="67" t="s">
        <v>14</v>
      </c>
      <c r="C31" s="67">
        <v>552</v>
      </c>
      <c r="D31" s="67" t="s">
        <v>233</v>
      </c>
      <c r="E31" s="67" t="s">
        <v>132</v>
      </c>
      <c r="F31" s="68" t="s">
        <v>139</v>
      </c>
    </row>
    <row r="32" spans="1:6" ht="15" customHeight="1" x14ac:dyDescent="0.25">
      <c r="A32" s="66" t="s">
        <v>33</v>
      </c>
      <c r="B32" s="67" t="s">
        <v>14</v>
      </c>
      <c r="C32" s="67">
        <v>562</v>
      </c>
      <c r="D32" s="67" t="s">
        <v>233</v>
      </c>
      <c r="E32" s="67" t="s">
        <v>132</v>
      </c>
      <c r="F32" s="68" t="s">
        <v>140</v>
      </c>
    </row>
    <row r="33" spans="1:6" ht="15" customHeight="1" x14ac:dyDescent="0.25">
      <c r="A33" s="66" t="s">
        <v>24</v>
      </c>
      <c r="B33" s="67" t="s">
        <v>14</v>
      </c>
      <c r="C33" s="67">
        <v>512</v>
      </c>
      <c r="D33" s="67" t="s">
        <v>233</v>
      </c>
      <c r="E33" s="67" t="s">
        <v>109</v>
      </c>
      <c r="F33" s="68" t="s">
        <v>136</v>
      </c>
    </row>
    <row r="34" spans="1:6" ht="15" customHeight="1" x14ac:dyDescent="0.25">
      <c r="A34" s="66" t="s">
        <v>24</v>
      </c>
      <c r="B34" s="67" t="s">
        <v>14</v>
      </c>
      <c r="C34" s="67">
        <v>532</v>
      </c>
      <c r="D34" s="67" t="s">
        <v>233</v>
      </c>
      <c r="E34" s="67" t="s">
        <v>109</v>
      </c>
      <c r="F34" s="68" t="s">
        <v>138</v>
      </c>
    </row>
    <row r="35" spans="1:6" ht="15" customHeight="1" x14ac:dyDescent="0.25">
      <c r="A35" s="66" t="s">
        <v>24</v>
      </c>
      <c r="B35" s="67" t="s">
        <v>14</v>
      </c>
      <c r="C35" s="67">
        <v>542</v>
      </c>
      <c r="D35" s="67" t="s">
        <v>233</v>
      </c>
      <c r="E35" s="67" t="s">
        <v>109</v>
      </c>
      <c r="F35" s="68" t="s">
        <v>155</v>
      </c>
    </row>
    <row r="36" spans="1:6" ht="15" customHeight="1" x14ac:dyDescent="0.25">
      <c r="A36" s="66" t="s">
        <v>24</v>
      </c>
      <c r="B36" s="67" t="s">
        <v>14</v>
      </c>
      <c r="C36" s="67">
        <v>172</v>
      </c>
      <c r="D36" s="67" t="s">
        <v>233</v>
      </c>
      <c r="E36" s="67" t="s">
        <v>105</v>
      </c>
      <c r="F36" s="68" t="s">
        <v>155</v>
      </c>
    </row>
    <row r="37" spans="1:6" ht="15" customHeight="1" x14ac:dyDescent="0.25">
      <c r="A37" s="66" t="s">
        <v>24</v>
      </c>
      <c r="B37" s="67" t="s">
        <v>6</v>
      </c>
      <c r="C37" s="67">
        <v>103</v>
      </c>
      <c r="D37" s="67" t="s">
        <v>233</v>
      </c>
      <c r="E37" s="67" t="s">
        <v>105</v>
      </c>
      <c r="F37" s="68" t="s">
        <v>106</v>
      </c>
    </row>
    <row r="38" spans="1:6" ht="15" customHeight="1" x14ac:dyDescent="0.25">
      <c r="A38" s="66" t="s">
        <v>24</v>
      </c>
      <c r="B38" s="67" t="s">
        <v>40</v>
      </c>
      <c r="C38" s="67">
        <v>122</v>
      </c>
      <c r="D38" s="67" t="s">
        <v>233</v>
      </c>
      <c r="E38" s="67" t="s">
        <v>105</v>
      </c>
      <c r="F38" s="68" t="s">
        <v>176</v>
      </c>
    </row>
    <row r="39" spans="1:6" ht="15" customHeight="1" x14ac:dyDescent="0.25">
      <c r="A39" s="66" t="s">
        <v>24</v>
      </c>
      <c r="B39" s="67" t="s">
        <v>40</v>
      </c>
      <c r="C39" s="67">
        <v>142</v>
      </c>
      <c r="D39" s="67" t="s">
        <v>233</v>
      </c>
      <c r="E39" s="67" t="s">
        <v>105</v>
      </c>
      <c r="F39" s="68" t="s">
        <v>177</v>
      </c>
    </row>
    <row r="40" spans="1:6" ht="15" customHeight="1" x14ac:dyDescent="0.25">
      <c r="A40" s="66" t="s">
        <v>24</v>
      </c>
      <c r="B40" s="67" t="s">
        <v>40</v>
      </c>
      <c r="C40" s="67">
        <v>162</v>
      </c>
      <c r="D40" s="67" t="s">
        <v>233</v>
      </c>
      <c r="E40" s="67" t="s">
        <v>105</v>
      </c>
      <c r="F40" s="68" t="s">
        <v>178</v>
      </c>
    </row>
    <row r="41" spans="1:6" ht="15" customHeight="1" x14ac:dyDescent="0.25">
      <c r="A41" s="66" t="s">
        <v>24</v>
      </c>
      <c r="B41" s="67" t="s">
        <v>40</v>
      </c>
      <c r="C41" s="67">
        <v>182</v>
      </c>
      <c r="D41" s="67" t="s">
        <v>233</v>
      </c>
      <c r="E41" s="67" t="s">
        <v>105</v>
      </c>
      <c r="F41" s="68" t="s">
        <v>179</v>
      </c>
    </row>
    <row r="42" spans="1:6" ht="15" customHeight="1" x14ac:dyDescent="0.25">
      <c r="A42" s="66" t="s">
        <v>24</v>
      </c>
      <c r="B42" s="67" t="s">
        <v>40</v>
      </c>
      <c r="C42" s="67">
        <v>192</v>
      </c>
      <c r="D42" s="67" t="s">
        <v>233</v>
      </c>
      <c r="E42" s="67" t="s">
        <v>106</v>
      </c>
      <c r="F42" s="68" t="s">
        <v>180</v>
      </c>
    </row>
    <row r="43" spans="1:6" ht="15" customHeight="1" x14ac:dyDescent="0.25">
      <c r="A43" s="66" t="s">
        <v>27</v>
      </c>
      <c r="B43" s="67" t="s">
        <v>14</v>
      </c>
      <c r="C43" s="67">
        <v>522</v>
      </c>
      <c r="D43" s="67" t="s">
        <v>233</v>
      </c>
      <c r="E43" s="67" t="s">
        <v>141</v>
      </c>
      <c r="F43" s="68" t="s">
        <v>143</v>
      </c>
    </row>
    <row r="44" spans="1:6" ht="15" customHeight="1" x14ac:dyDescent="0.25">
      <c r="A44" s="66" t="s">
        <v>27</v>
      </c>
      <c r="B44" s="67" t="s">
        <v>14</v>
      </c>
      <c r="C44" s="67">
        <v>512</v>
      </c>
      <c r="D44" s="67" t="s">
        <v>233</v>
      </c>
      <c r="E44" s="67" t="s">
        <v>141</v>
      </c>
      <c r="F44" s="68" t="s">
        <v>152</v>
      </c>
    </row>
    <row r="45" spans="1:6" ht="15" customHeight="1" x14ac:dyDescent="0.25">
      <c r="A45" s="66" t="s">
        <v>27</v>
      </c>
      <c r="B45" s="67" t="s">
        <v>14</v>
      </c>
      <c r="C45" s="67">
        <v>132</v>
      </c>
      <c r="D45" s="67" t="s">
        <v>233</v>
      </c>
      <c r="E45" s="67" t="s">
        <v>124</v>
      </c>
      <c r="F45" s="68" t="s">
        <v>152</v>
      </c>
    </row>
    <row r="46" spans="1:6" ht="15" customHeight="1" x14ac:dyDescent="0.25">
      <c r="A46" s="66" t="s">
        <v>27</v>
      </c>
      <c r="B46" s="67" t="s">
        <v>6</v>
      </c>
      <c r="C46" s="67">
        <v>103</v>
      </c>
      <c r="D46" s="67" t="s">
        <v>233</v>
      </c>
      <c r="E46" s="67" t="s">
        <v>124</v>
      </c>
      <c r="F46" s="68" t="s">
        <v>125</v>
      </c>
    </row>
    <row r="47" spans="1:6" ht="15" customHeight="1" x14ac:dyDescent="0.25">
      <c r="A47" s="66" t="s">
        <v>27</v>
      </c>
      <c r="B47" s="67" t="s">
        <v>40</v>
      </c>
      <c r="C47" s="67">
        <v>112</v>
      </c>
      <c r="D47" s="67" t="s">
        <v>233</v>
      </c>
      <c r="E47" s="67" t="s">
        <v>124</v>
      </c>
      <c r="F47" s="68" t="s">
        <v>210</v>
      </c>
    </row>
    <row r="48" spans="1:6" ht="15" customHeight="1" x14ac:dyDescent="0.25">
      <c r="A48" s="66" t="s">
        <v>27</v>
      </c>
      <c r="B48" s="67" t="s">
        <v>40</v>
      </c>
      <c r="C48" s="67">
        <v>122</v>
      </c>
      <c r="D48" s="67" t="s">
        <v>233</v>
      </c>
      <c r="E48" s="67" t="s">
        <v>124</v>
      </c>
      <c r="F48" s="68" t="s">
        <v>211</v>
      </c>
    </row>
    <row r="49" spans="1:6" ht="15" customHeight="1" x14ac:dyDescent="0.25">
      <c r="A49" s="66" t="s">
        <v>27</v>
      </c>
      <c r="B49" s="67" t="s">
        <v>40</v>
      </c>
      <c r="C49" s="67">
        <v>142</v>
      </c>
      <c r="D49" s="67" t="s">
        <v>233</v>
      </c>
      <c r="E49" s="67" t="s">
        <v>124</v>
      </c>
      <c r="F49" s="68" t="s">
        <v>212</v>
      </c>
    </row>
    <row r="50" spans="1:6" ht="15" customHeight="1" x14ac:dyDescent="0.25">
      <c r="A50" s="66" t="s">
        <v>27</v>
      </c>
      <c r="B50" s="67" t="s">
        <v>40</v>
      </c>
      <c r="C50" s="67">
        <v>162</v>
      </c>
      <c r="D50" s="67" t="s">
        <v>233</v>
      </c>
      <c r="E50" s="67" t="s">
        <v>124</v>
      </c>
      <c r="F50" s="68" t="s">
        <v>213</v>
      </c>
    </row>
    <row r="51" spans="1:6" ht="15" customHeight="1" x14ac:dyDescent="0.25">
      <c r="A51" s="66" t="s">
        <v>27</v>
      </c>
      <c r="B51" s="67" t="s">
        <v>40</v>
      </c>
      <c r="C51" s="67">
        <v>172</v>
      </c>
      <c r="D51" s="67" t="s">
        <v>233</v>
      </c>
      <c r="E51" s="67" t="s">
        <v>125</v>
      </c>
      <c r="F51" s="68" t="s">
        <v>214</v>
      </c>
    </row>
    <row r="52" spans="1:6" ht="15" customHeight="1" x14ac:dyDescent="0.25">
      <c r="A52" s="66" t="s">
        <v>27</v>
      </c>
      <c r="B52" s="67" t="s">
        <v>40</v>
      </c>
      <c r="C52" s="67">
        <v>192</v>
      </c>
      <c r="D52" s="67" t="s">
        <v>233</v>
      </c>
      <c r="E52" s="67" t="s">
        <v>125</v>
      </c>
      <c r="F52" s="68" t="s">
        <v>215</v>
      </c>
    </row>
    <row r="53" spans="1:6" ht="15" customHeight="1" x14ac:dyDescent="0.25">
      <c r="A53" s="66" t="s">
        <v>27</v>
      </c>
      <c r="B53" s="67" t="s">
        <v>40</v>
      </c>
      <c r="C53" s="67">
        <v>222</v>
      </c>
      <c r="D53" s="67" t="s">
        <v>233</v>
      </c>
      <c r="E53" s="67" t="s">
        <v>125</v>
      </c>
      <c r="F53" s="68" t="s">
        <v>216</v>
      </c>
    </row>
    <row r="54" spans="1:6" ht="15" customHeight="1" x14ac:dyDescent="0.25">
      <c r="A54" s="66" t="s">
        <v>28</v>
      </c>
      <c r="B54" s="67" t="s">
        <v>14</v>
      </c>
      <c r="C54" s="67">
        <v>512</v>
      </c>
      <c r="D54" s="67" t="s">
        <v>233</v>
      </c>
      <c r="E54" s="67" t="s">
        <v>153</v>
      </c>
      <c r="F54" s="68" t="s">
        <v>143</v>
      </c>
    </row>
    <row r="55" spans="1:6" ht="15" customHeight="1" x14ac:dyDescent="0.25">
      <c r="A55" s="66" t="s">
        <v>28</v>
      </c>
      <c r="B55" s="67" t="s">
        <v>14</v>
      </c>
      <c r="C55" s="67">
        <v>172</v>
      </c>
      <c r="D55" s="67" t="s">
        <v>233</v>
      </c>
      <c r="E55" s="67" t="s">
        <v>153</v>
      </c>
      <c r="F55" s="68" t="s">
        <v>127</v>
      </c>
    </row>
    <row r="56" spans="1:6" ht="15" customHeight="1" x14ac:dyDescent="0.25">
      <c r="A56" s="66" t="s">
        <v>28</v>
      </c>
      <c r="B56" s="67" t="s">
        <v>40</v>
      </c>
      <c r="C56" s="67">
        <v>122</v>
      </c>
      <c r="D56" s="67" t="s">
        <v>233</v>
      </c>
      <c r="E56" s="67" t="s">
        <v>127</v>
      </c>
      <c r="F56" s="68" t="s">
        <v>217</v>
      </c>
    </row>
    <row r="57" spans="1:6" ht="15" customHeight="1" x14ac:dyDescent="0.25">
      <c r="A57" s="66" t="s">
        <v>28</v>
      </c>
      <c r="B57" s="67" t="s">
        <v>40</v>
      </c>
      <c r="C57" s="67">
        <v>142</v>
      </c>
      <c r="D57" s="67" t="s">
        <v>233</v>
      </c>
      <c r="E57" s="67" t="s">
        <v>127</v>
      </c>
      <c r="F57" s="68" t="s">
        <v>218</v>
      </c>
    </row>
    <row r="58" spans="1:6" ht="15" customHeight="1" x14ac:dyDescent="0.25">
      <c r="A58" s="66" t="s">
        <v>28</v>
      </c>
      <c r="B58" s="67" t="s">
        <v>40</v>
      </c>
      <c r="C58" s="67">
        <v>162</v>
      </c>
      <c r="D58" s="67" t="s">
        <v>233</v>
      </c>
      <c r="E58" s="67" t="s">
        <v>127</v>
      </c>
      <c r="F58" s="68" t="s">
        <v>219</v>
      </c>
    </row>
    <row r="59" spans="1:6" ht="15" customHeight="1" x14ac:dyDescent="0.25">
      <c r="A59" s="66" t="s">
        <v>28</v>
      </c>
      <c r="B59" s="67" t="s">
        <v>40</v>
      </c>
      <c r="C59" s="67">
        <v>182</v>
      </c>
      <c r="D59" s="67" t="s">
        <v>233</v>
      </c>
      <c r="E59" s="67" t="s">
        <v>127</v>
      </c>
      <c r="F59" s="68" t="s">
        <v>220</v>
      </c>
    </row>
    <row r="60" spans="1:6" ht="15" customHeight="1" x14ac:dyDescent="0.25">
      <c r="A60" s="66" t="s">
        <v>34</v>
      </c>
      <c r="B60" s="67" t="s">
        <v>6</v>
      </c>
      <c r="C60" s="67">
        <v>513</v>
      </c>
      <c r="D60" s="67" t="s">
        <v>233</v>
      </c>
      <c r="E60" s="67" t="s">
        <v>128</v>
      </c>
      <c r="F60" s="68" t="s">
        <v>142</v>
      </c>
    </row>
    <row r="61" spans="1:6" ht="15" customHeight="1" x14ac:dyDescent="0.25">
      <c r="A61" s="66" t="s">
        <v>34</v>
      </c>
      <c r="B61" s="67" t="s">
        <v>14</v>
      </c>
      <c r="C61" s="67">
        <v>532</v>
      </c>
      <c r="D61" s="67" t="s">
        <v>233</v>
      </c>
      <c r="E61" s="67" t="s">
        <v>128</v>
      </c>
      <c r="F61" s="68" t="s">
        <v>144</v>
      </c>
    </row>
    <row r="62" spans="1:6" ht="15" customHeight="1" x14ac:dyDescent="0.25">
      <c r="A62" s="66" t="s">
        <v>34</v>
      </c>
      <c r="B62" s="67" t="s">
        <v>14</v>
      </c>
      <c r="C62" s="67">
        <v>542</v>
      </c>
      <c r="D62" s="67" t="s">
        <v>233</v>
      </c>
      <c r="E62" s="67" t="s">
        <v>128</v>
      </c>
      <c r="F62" s="68" t="s">
        <v>129</v>
      </c>
    </row>
    <row r="63" spans="1:6" ht="15" customHeight="1" x14ac:dyDescent="0.25">
      <c r="A63" s="66" t="s">
        <v>34</v>
      </c>
      <c r="B63" s="67" t="s">
        <v>6</v>
      </c>
      <c r="C63" s="67">
        <v>525</v>
      </c>
      <c r="D63" s="67" t="s">
        <v>233</v>
      </c>
      <c r="E63" s="67" t="s">
        <v>129</v>
      </c>
      <c r="F63" s="68" t="s">
        <v>154</v>
      </c>
    </row>
    <row r="64" spans="1:6" ht="15" customHeight="1" x14ac:dyDescent="0.25">
      <c r="A64" s="66" t="s">
        <v>34</v>
      </c>
      <c r="B64" s="67" t="s">
        <v>14</v>
      </c>
      <c r="C64" s="67">
        <v>142</v>
      </c>
      <c r="D64" s="67" t="s">
        <v>233</v>
      </c>
      <c r="E64" s="67" t="s">
        <v>130</v>
      </c>
      <c r="F64" s="68" t="s">
        <v>154</v>
      </c>
    </row>
    <row r="65" spans="1:6" ht="15" customHeight="1" x14ac:dyDescent="0.25">
      <c r="A65" s="66" t="s">
        <v>34</v>
      </c>
      <c r="B65" s="67" t="s">
        <v>6</v>
      </c>
      <c r="C65" s="67">
        <v>103</v>
      </c>
      <c r="D65" s="67" t="s">
        <v>233</v>
      </c>
      <c r="E65" s="67" t="s">
        <v>130</v>
      </c>
      <c r="F65" s="68" t="s">
        <v>131</v>
      </c>
    </row>
    <row r="66" spans="1:6" ht="15" customHeight="1" x14ac:dyDescent="0.25">
      <c r="A66" s="66" t="s">
        <v>34</v>
      </c>
      <c r="B66" s="67" t="s">
        <v>40</v>
      </c>
      <c r="C66" s="67">
        <v>112</v>
      </c>
      <c r="D66" s="67" t="s">
        <v>233</v>
      </c>
      <c r="E66" s="67" t="s">
        <v>130</v>
      </c>
      <c r="F66" s="68" t="s">
        <v>221</v>
      </c>
    </row>
    <row r="67" spans="1:6" ht="15" customHeight="1" x14ac:dyDescent="0.25">
      <c r="A67" s="66" t="s">
        <v>34</v>
      </c>
      <c r="B67" s="67" t="s">
        <v>40</v>
      </c>
      <c r="C67" s="67">
        <v>132</v>
      </c>
      <c r="D67" s="67" t="s">
        <v>233</v>
      </c>
      <c r="E67" s="67" t="s">
        <v>130</v>
      </c>
      <c r="F67" s="68" t="s">
        <v>222</v>
      </c>
    </row>
    <row r="68" spans="1:6" ht="15" customHeight="1" x14ac:dyDescent="0.25">
      <c r="A68" s="66" t="s">
        <v>34</v>
      </c>
      <c r="B68" s="67" t="s">
        <v>40</v>
      </c>
      <c r="C68" s="67">
        <v>152</v>
      </c>
      <c r="D68" s="67" t="s">
        <v>233</v>
      </c>
      <c r="E68" s="67" t="s">
        <v>130</v>
      </c>
      <c r="F68" s="68" t="s">
        <v>223</v>
      </c>
    </row>
    <row r="69" spans="1:6" ht="15" customHeight="1" x14ac:dyDescent="0.25">
      <c r="A69" s="66" t="s">
        <v>34</v>
      </c>
      <c r="B69" s="67" t="s">
        <v>40</v>
      </c>
      <c r="C69" s="67">
        <v>162</v>
      </c>
      <c r="D69" s="67" t="s">
        <v>233</v>
      </c>
      <c r="E69" s="67" t="s">
        <v>130</v>
      </c>
      <c r="F69" s="68" t="s">
        <v>224</v>
      </c>
    </row>
    <row r="70" spans="1:6" ht="15" customHeight="1" x14ac:dyDescent="0.25">
      <c r="A70" s="66" t="s">
        <v>34</v>
      </c>
      <c r="B70" s="67" t="s">
        <v>40</v>
      </c>
      <c r="C70" s="67">
        <v>172</v>
      </c>
      <c r="D70" s="67" t="s">
        <v>233</v>
      </c>
      <c r="E70" s="67" t="s">
        <v>131</v>
      </c>
      <c r="F70" s="68" t="s">
        <v>225</v>
      </c>
    </row>
    <row r="71" spans="1:6" ht="15" customHeight="1" x14ac:dyDescent="0.25">
      <c r="A71" s="66" t="s">
        <v>34</v>
      </c>
      <c r="B71" s="67" t="s">
        <v>40</v>
      </c>
      <c r="C71" s="67">
        <v>182</v>
      </c>
      <c r="D71" s="67" t="s">
        <v>233</v>
      </c>
      <c r="E71" s="67" t="s">
        <v>131</v>
      </c>
      <c r="F71" s="68" t="s">
        <v>226</v>
      </c>
    </row>
    <row r="72" spans="1:6" ht="15" customHeight="1" x14ac:dyDescent="0.25">
      <c r="A72" s="66" t="s">
        <v>34</v>
      </c>
      <c r="B72" s="67" t="s">
        <v>40</v>
      </c>
      <c r="C72" s="67">
        <v>212</v>
      </c>
      <c r="D72" s="67" t="s">
        <v>233</v>
      </c>
      <c r="E72" s="67" t="s">
        <v>131</v>
      </c>
      <c r="F72" s="68" t="s">
        <v>227</v>
      </c>
    </row>
    <row r="73" spans="1:6" ht="15" customHeight="1" x14ac:dyDescent="0.25">
      <c r="A73" s="66" t="s">
        <v>37</v>
      </c>
      <c r="B73" s="67" t="s">
        <v>14</v>
      </c>
      <c r="C73" s="67" t="s">
        <v>36</v>
      </c>
      <c r="D73" s="67" t="s">
        <v>233</v>
      </c>
      <c r="E73" s="67" t="s">
        <v>135</v>
      </c>
      <c r="F73" s="68" t="s">
        <v>144</v>
      </c>
    </row>
    <row r="74" spans="1:6" ht="15" customHeight="1" x14ac:dyDescent="0.25">
      <c r="A74" s="66" t="s">
        <v>29</v>
      </c>
      <c r="B74" s="67" t="s">
        <v>14</v>
      </c>
      <c r="C74" s="67">
        <v>572</v>
      </c>
      <c r="D74" s="67" t="s">
        <v>233</v>
      </c>
      <c r="E74" s="67" t="s">
        <v>110</v>
      </c>
      <c r="F74" s="68" t="s">
        <v>137</v>
      </c>
    </row>
    <row r="75" spans="1:6" ht="15" customHeight="1" x14ac:dyDescent="0.25">
      <c r="A75" s="66" t="s">
        <v>29</v>
      </c>
      <c r="B75" s="67" t="s">
        <v>14</v>
      </c>
      <c r="C75" s="67">
        <v>512</v>
      </c>
      <c r="D75" s="67" t="s">
        <v>233</v>
      </c>
      <c r="E75" s="67" t="s">
        <v>110</v>
      </c>
      <c r="F75" s="68" t="s">
        <v>138</v>
      </c>
    </row>
    <row r="76" spans="1:6" ht="15" customHeight="1" x14ac:dyDescent="0.25">
      <c r="A76" s="66" t="s">
        <v>29</v>
      </c>
      <c r="B76" s="67" t="s">
        <v>14</v>
      </c>
      <c r="C76" s="67">
        <v>522</v>
      </c>
      <c r="D76" s="67" t="s">
        <v>233</v>
      </c>
      <c r="E76" s="67" t="s">
        <v>110</v>
      </c>
      <c r="F76" s="68" t="s">
        <v>156</v>
      </c>
    </row>
    <row r="77" spans="1:6" ht="15" customHeight="1" x14ac:dyDescent="0.25">
      <c r="A77" s="66" t="s">
        <v>29</v>
      </c>
      <c r="B77" s="67" t="s">
        <v>14</v>
      </c>
      <c r="C77" s="67">
        <v>532</v>
      </c>
      <c r="D77" s="67" t="s">
        <v>233</v>
      </c>
      <c r="E77" s="67" t="s">
        <v>110</v>
      </c>
      <c r="F77" s="68" t="s">
        <v>157</v>
      </c>
    </row>
    <row r="78" spans="1:6" ht="15" customHeight="1" x14ac:dyDescent="0.25">
      <c r="A78" s="66" t="s">
        <v>29</v>
      </c>
      <c r="B78" s="67" t="s">
        <v>14</v>
      </c>
      <c r="C78" s="67">
        <v>552</v>
      </c>
      <c r="D78" s="67" t="s">
        <v>233</v>
      </c>
      <c r="E78" s="67" t="s">
        <v>110</v>
      </c>
      <c r="F78" s="68" t="s">
        <v>111</v>
      </c>
    </row>
    <row r="79" spans="1:6" ht="15" customHeight="1" x14ac:dyDescent="0.25">
      <c r="A79" s="66" t="s">
        <v>29</v>
      </c>
      <c r="B79" s="67" t="s">
        <v>14</v>
      </c>
      <c r="C79" s="67">
        <v>612</v>
      </c>
      <c r="D79" s="67" t="s">
        <v>233</v>
      </c>
      <c r="E79" s="67" t="s">
        <v>110</v>
      </c>
      <c r="F79" s="68" t="s">
        <v>160</v>
      </c>
    </row>
    <row r="80" spans="1:6" ht="15" customHeight="1" x14ac:dyDescent="0.25">
      <c r="A80" s="66" t="s">
        <v>29</v>
      </c>
      <c r="B80" s="67" t="s">
        <v>6</v>
      </c>
      <c r="C80" s="67">
        <v>545</v>
      </c>
      <c r="D80" s="67" t="s">
        <v>233</v>
      </c>
      <c r="E80" s="67" t="s">
        <v>111</v>
      </c>
      <c r="F80" s="68" t="s">
        <v>158</v>
      </c>
    </row>
    <row r="81" spans="1:6" ht="15" customHeight="1" x14ac:dyDescent="0.25">
      <c r="A81" s="66" t="s">
        <v>29</v>
      </c>
      <c r="B81" s="67" t="s">
        <v>6</v>
      </c>
      <c r="C81" s="67">
        <v>565</v>
      </c>
      <c r="D81" s="67" t="s">
        <v>233</v>
      </c>
      <c r="E81" s="67" t="s">
        <v>111</v>
      </c>
      <c r="F81" s="68" t="s">
        <v>159</v>
      </c>
    </row>
    <row r="82" spans="1:6" ht="15" customHeight="1" x14ac:dyDescent="0.25">
      <c r="A82" s="66" t="s">
        <v>29</v>
      </c>
      <c r="B82" s="67" t="s">
        <v>14</v>
      </c>
      <c r="C82" s="67">
        <v>132</v>
      </c>
      <c r="D82" s="67" t="s">
        <v>233</v>
      </c>
      <c r="E82" s="67" t="s">
        <v>113</v>
      </c>
      <c r="F82" s="68" t="s">
        <v>158</v>
      </c>
    </row>
    <row r="83" spans="1:6" ht="15" customHeight="1" x14ac:dyDescent="0.25">
      <c r="A83" s="66" t="s">
        <v>29</v>
      </c>
      <c r="B83" s="67" t="s">
        <v>14</v>
      </c>
      <c r="C83" s="67">
        <v>192</v>
      </c>
      <c r="D83" s="67" t="s">
        <v>233</v>
      </c>
      <c r="E83" s="67" t="s">
        <v>114</v>
      </c>
      <c r="F83" s="68" t="s">
        <v>159</v>
      </c>
    </row>
    <row r="84" spans="1:6" ht="15" customHeight="1" x14ac:dyDescent="0.25">
      <c r="A84" s="66" t="s">
        <v>29</v>
      </c>
      <c r="B84" s="67" t="s">
        <v>14</v>
      </c>
      <c r="C84" s="67" t="str">
        <f>"052"</f>
        <v>052</v>
      </c>
      <c r="D84" s="67" t="s">
        <v>233</v>
      </c>
      <c r="E84" s="67" t="s">
        <v>115</v>
      </c>
      <c r="F84" s="68" t="s">
        <v>160</v>
      </c>
    </row>
    <row r="85" spans="1:6" ht="15" customHeight="1" x14ac:dyDescent="0.25">
      <c r="A85" s="66" t="s">
        <v>29</v>
      </c>
      <c r="B85" s="67" t="s">
        <v>6</v>
      </c>
      <c r="C85" s="67">
        <v>107</v>
      </c>
      <c r="D85" s="67" t="s">
        <v>10</v>
      </c>
      <c r="E85" s="67" t="s">
        <v>113</v>
      </c>
      <c r="F85" s="68" t="s">
        <v>114</v>
      </c>
    </row>
    <row r="86" spans="1:6" ht="15" customHeight="1" x14ac:dyDescent="0.25">
      <c r="A86" s="66" t="s">
        <v>29</v>
      </c>
      <c r="B86" s="67" t="s">
        <v>6</v>
      </c>
      <c r="C86" s="67">
        <v>109</v>
      </c>
      <c r="D86" s="67" t="s">
        <v>233</v>
      </c>
      <c r="E86" s="67" t="s">
        <v>114</v>
      </c>
      <c r="F86" s="68" t="s">
        <v>116</v>
      </c>
    </row>
    <row r="87" spans="1:6" ht="15" customHeight="1" x14ac:dyDescent="0.25">
      <c r="A87" s="66" t="s">
        <v>29</v>
      </c>
      <c r="B87" s="67" t="s">
        <v>6</v>
      </c>
      <c r="C87" s="67">
        <v>201</v>
      </c>
      <c r="D87" s="67" t="s">
        <v>10</v>
      </c>
      <c r="E87" s="67" t="s">
        <v>115</v>
      </c>
      <c r="F87" s="68" t="s">
        <v>116</v>
      </c>
    </row>
    <row r="88" spans="1:6" ht="15" customHeight="1" x14ac:dyDescent="0.25">
      <c r="A88" s="66" t="s">
        <v>29</v>
      </c>
      <c r="B88" s="67" t="s">
        <v>40</v>
      </c>
      <c r="C88" s="67">
        <v>112</v>
      </c>
      <c r="D88" s="67" t="s">
        <v>233</v>
      </c>
      <c r="E88" s="67" t="s">
        <v>113</v>
      </c>
      <c r="F88" s="68" t="s">
        <v>181</v>
      </c>
    </row>
    <row r="89" spans="1:6" ht="15" customHeight="1" x14ac:dyDescent="0.25">
      <c r="A89" s="66" t="s">
        <v>29</v>
      </c>
      <c r="B89" s="67" t="s">
        <v>40</v>
      </c>
      <c r="C89" s="67">
        <v>122</v>
      </c>
      <c r="D89" s="67" t="s">
        <v>233</v>
      </c>
      <c r="E89" s="67" t="s">
        <v>113</v>
      </c>
      <c r="F89" s="68" t="s">
        <v>182</v>
      </c>
    </row>
    <row r="90" spans="1:6" ht="15" customHeight="1" x14ac:dyDescent="0.25">
      <c r="A90" s="66" t="s">
        <v>29</v>
      </c>
      <c r="B90" s="67" t="s">
        <v>40</v>
      </c>
      <c r="C90" s="67">
        <v>142</v>
      </c>
      <c r="D90" s="67" t="s">
        <v>233</v>
      </c>
      <c r="E90" s="67" t="s">
        <v>113</v>
      </c>
      <c r="F90" s="68" t="s">
        <v>183</v>
      </c>
    </row>
    <row r="91" spans="1:6" ht="15" customHeight="1" x14ac:dyDescent="0.25">
      <c r="A91" s="66" t="s">
        <v>29</v>
      </c>
      <c r="B91" s="67" t="s">
        <v>40</v>
      </c>
      <c r="C91" s="67">
        <v>162</v>
      </c>
      <c r="D91" s="67" t="s">
        <v>233</v>
      </c>
      <c r="E91" s="67" t="s">
        <v>113</v>
      </c>
      <c r="F91" s="68" t="s">
        <v>184</v>
      </c>
    </row>
    <row r="92" spans="1:6" ht="15" customHeight="1" x14ac:dyDescent="0.25">
      <c r="A92" s="66" t="s">
        <v>29</v>
      </c>
      <c r="B92" s="67" t="s">
        <v>40</v>
      </c>
      <c r="C92" s="67">
        <v>242</v>
      </c>
      <c r="D92" s="67" t="s">
        <v>233</v>
      </c>
      <c r="E92" s="67" t="s">
        <v>113</v>
      </c>
      <c r="F92" s="68" t="s">
        <v>189</v>
      </c>
    </row>
    <row r="93" spans="1:6" ht="15" customHeight="1" x14ac:dyDescent="0.25">
      <c r="A93" s="66" t="s">
        <v>29</v>
      </c>
      <c r="B93" s="67" t="s">
        <v>40</v>
      </c>
      <c r="C93" s="67">
        <v>252</v>
      </c>
      <c r="D93" s="67" t="s">
        <v>233</v>
      </c>
      <c r="E93" s="67" t="s">
        <v>113</v>
      </c>
      <c r="F93" s="68" t="s">
        <v>190</v>
      </c>
    </row>
    <row r="94" spans="1:6" ht="15" customHeight="1" x14ac:dyDescent="0.25">
      <c r="A94" s="66" t="s">
        <v>29</v>
      </c>
      <c r="B94" s="67" t="s">
        <v>40</v>
      </c>
      <c r="C94" s="67">
        <v>172</v>
      </c>
      <c r="D94" s="67" t="s">
        <v>233</v>
      </c>
      <c r="E94" s="67" t="s">
        <v>114</v>
      </c>
      <c r="F94" s="68" t="s">
        <v>185</v>
      </c>
    </row>
    <row r="95" spans="1:6" ht="15" customHeight="1" x14ac:dyDescent="0.25">
      <c r="A95" s="66" t="s">
        <v>29</v>
      </c>
      <c r="B95" s="67" t="s">
        <v>40</v>
      </c>
      <c r="C95" s="67">
        <v>182</v>
      </c>
      <c r="D95" s="67" t="s">
        <v>233</v>
      </c>
      <c r="E95" s="67" t="s">
        <v>114</v>
      </c>
      <c r="F95" s="68" t="s">
        <v>186</v>
      </c>
    </row>
    <row r="96" spans="1:6" ht="15" customHeight="1" x14ac:dyDescent="0.25">
      <c r="A96" s="66" t="s">
        <v>29</v>
      </c>
      <c r="B96" s="67" t="s">
        <v>40</v>
      </c>
      <c r="C96" s="67">
        <v>212</v>
      </c>
      <c r="D96" s="67" t="s">
        <v>233</v>
      </c>
      <c r="E96" s="67" t="s">
        <v>114</v>
      </c>
      <c r="F96" s="68" t="s">
        <v>187</v>
      </c>
    </row>
    <row r="97" spans="1:6" ht="15" customHeight="1" x14ac:dyDescent="0.25">
      <c r="A97" s="66" t="s">
        <v>29</v>
      </c>
      <c r="B97" s="67" t="s">
        <v>40</v>
      </c>
      <c r="C97" s="67">
        <v>232</v>
      </c>
      <c r="D97" s="67" t="s">
        <v>233</v>
      </c>
      <c r="E97" s="67" t="s">
        <v>114</v>
      </c>
      <c r="F97" s="68" t="s">
        <v>188</v>
      </c>
    </row>
    <row r="98" spans="1:6" ht="15" customHeight="1" x14ac:dyDescent="0.25">
      <c r="A98" s="66" t="s">
        <v>29</v>
      </c>
      <c r="B98" s="67" t="s">
        <v>40</v>
      </c>
      <c r="C98" s="67">
        <v>262</v>
      </c>
      <c r="D98" s="67" t="s">
        <v>233</v>
      </c>
      <c r="E98" s="67" t="s">
        <v>116</v>
      </c>
      <c r="F98" s="68" t="s">
        <v>191</v>
      </c>
    </row>
    <row r="99" spans="1:6" ht="15" customHeight="1" x14ac:dyDescent="0.25">
      <c r="A99" s="66" t="s">
        <v>29</v>
      </c>
      <c r="B99" s="67" t="s">
        <v>40</v>
      </c>
      <c r="C99" s="67">
        <v>272</v>
      </c>
      <c r="D99" s="67" t="s">
        <v>233</v>
      </c>
      <c r="E99" s="67" t="s">
        <v>116</v>
      </c>
      <c r="F99" s="68" t="s">
        <v>192</v>
      </c>
    </row>
    <row r="100" spans="1:6" ht="15" customHeight="1" x14ac:dyDescent="0.25">
      <c r="A100" s="66" t="s">
        <v>29</v>
      </c>
      <c r="B100" s="67" t="s">
        <v>40</v>
      </c>
      <c r="C100" s="67">
        <v>282</v>
      </c>
      <c r="D100" s="67" t="s">
        <v>233</v>
      </c>
      <c r="E100" s="67" t="s">
        <v>116</v>
      </c>
      <c r="F100" s="68" t="s">
        <v>193</v>
      </c>
    </row>
    <row r="101" spans="1:6" ht="15" customHeight="1" x14ac:dyDescent="0.25">
      <c r="A101" s="66" t="s">
        <v>29</v>
      </c>
      <c r="B101" s="67" t="s">
        <v>40</v>
      </c>
      <c r="C101" s="67" t="str">
        <f>"012"</f>
        <v>012</v>
      </c>
      <c r="D101" s="67" t="s">
        <v>233</v>
      </c>
      <c r="E101" s="67" t="s">
        <v>116</v>
      </c>
      <c r="F101" s="68" t="s">
        <v>194</v>
      </c>
    </row>
    <row r="102" spans="1:6" ht="15" customHeight="1" x14ac:dyDescent="0.25">
      <c r="A102" s="66" t="s">
        <v>29</v>
      </c>
      <c r="B102" s="67" t="s">
        <v>40</v>
      </c>
      <c r="C102" s="67" t="str">
        <f>"062"</f>
        <v>062</v>
      </c>
      <c r="D102" s="67" t="s">
        <v>233</v>
      </c>
      <c r="E102" s="67" t="s">
        <v>115</v>
      </c>
      <c r="F102" s="68" t="s">
        <v>195</v>
      </c>
    </row>
    <row r="103" spans="1:6" ht="15" customHeight="1" x14ac:dyDescent="0.25">
      <c r="A103" s="66" t="s">
        <v>29</v>
      </c>
      <c r="B103" s="67" t="s">
        <v>40</v>
      </c>
      <c r="C103" s="67" t="str">
        <f>"092"</f>
        <v>092</v>
      </c>
      <c r="D103" s="67" t="s">
        <v>233</v>
      </c>
      <c r="E103" s="67" t="s">
        <v>115</v>
      </c>
      <c r="F103" s="68" t="s">
        <v>196</v>
      </c>
    </row>
    <row r="104" spans="1:6" ht="15" customHeight="1" x14ac:dyDescent="0.25">
      <c r="A104" s="66" t="s">
        <v>29</v>
      </c>
      <c r="B104" s="67" t="s">
        <v>14</v>
      </c>
      <c r="C104" s="67">
        <v>322</v>
      </c>
      <c r="D104" s="67" t="s">
        <v>233</v>
      </c>
      <c r="E104" s="67" t="s">
        <v>112</v>
      </c>
      <c r="F104" s="68" t="s">
        <v>156</v>
      </c>
    </row>
    <row r="105" spans="1:6" ht="15" customHeight="1" x14ac:dyDescent="0.25">
      <c r="A105" s="66" t="s">
        <v>29</v>
      </c>
      <c r="B105" s="67" t="s">
        <v>14</v>
      </c>
      <c r="C105" s="67">
        <v>312</v>
      </c>
      <c r="D105" s="67" t="s">
        <v>233</v>
      </c>
      <c r="E105" s="67" t="s">
        <v>112</v>
      </c>
      <c r="F105" s="68" t="s">
        <v>157</v>
      </c>
    </row>
    <row r="106" spans="1:6" ht="15" customHeight="1" x14ac:dyDescent="0.25">
      <c r="A106" s="66" t="s">
        <v>29</v>
      </c>
      <c r="B106" s="67" t="s">
        <v>14</v>
      </c>
      <c r="C106" s="67">
        <v>332</v>
      </c>
      <c r="D106" s="67" t="s">
        <v>233</v>
      </c>
      <c r="E106" s="67" t="s">
        <v>112</v>
      </c>
      <c r="F106" s="68" t="s">
        <v>146</v>
      </c>
    </row>
    <row r="107" spans="1:6" ht="15" customHeight="1" x14ac:dyDescent="0.25">
      <c r="A107" s="66" t="s">
        <v>29</v>
      </c>
      <c r="B107" s="67" t="s">
        <v>14</v>
      </c>
      <c r="C107" s="67">
        <v>342</v>
      </c>
      <c r="D107" s="67" t="s">
        <v>233</v>
      </c>
      <c r="E107" s="67" t="s">
        <v>112</v>
      </c>
      <c r="F107" s="68" t="s">
        <v>147</v>
      </c>
    </row>
    <row r="108" spans="1:6" ht="15" customHeight="1" x14ac:dyDescent="0.25">
      <c r="A108" s="66" t="s">
        <v>29</v>
      </c>
      <c r="B108" s="67" t="s">
        <v>14</v>
      </c>
      <c r="C108" s="67">
        <v>352</v>
      </c>
      <c r="D108" s="67" t="s">
        <v>233</v>
      </c>
      <c r="E108" s="67" t="s">
        <v>112</v>
      </c>
      <c r="F108" s="68" t="s">
        <v>145</v>
      </c>
    </row>
    <row r="109" spans="1:6" ht="15" customHeight="1" x14ac:dyDescent="0.25">
      <c r="A109" s="66" t="s">
        <v>32</v>
      </c>
      <c r="B109" s="67" t="s">
        <v>14</v>
      </c>
      <c r="C109" s="67">
        <v>312</v>
      </c>
      <c r="D109" s="67" t="s">
        <v>233</v>
      </c>
      <c r="E109" s="67" t="s">
        <v>133</v>
      </c>
      <c r="F109" s="68" t="s">
        <v>147</v>
      </c>
    </row>
    <row r="110" spans="1:6" ht="15" customHeight="1" x14ac:dyDescent="0.25">
      <c r="A110" s="66" t="s">
        <v>11</v>
      </c>
      <c r="B110" s="67" t="s">
        <v>14</v>
      </c>
      <c r="C110" s="67">
        <v>312</v>
      </c>
      <c r="D110" s="67" t="s">
        <v>233</v>
      </c>
      <c r="E110" s="67" t="s">
        <v>117</v>
      </c>
      <c r="F110" s="68" t="s">
        <v>145</v>
      </c>
    </row>
    <row r="111" spans="1:6" ht="15" customHeight="1" x14ac:dyDescent="0.25">
      <c r="A111" s="66" t="s">
        <v>11</v>
      </c>
      <c r="B111" s="67" t="s">
        <v>6</v>
      </c>
      <c r="C111" s="67">
        <v>321</v>
      </c>
      <c r="D111" s="67" t="s">
        <v>233</v>
      </c>
      <c r="E111" s="67" t="s">
        <v>117</v>
      </c>
      <c r="F111" s="68" t="s">
        <v>161</v>
      </c>
    </row>
    <row r="112" spans="1:6" ht="15" customHeight="1" x14ac:dyDescent="0.25">
      <c r="A112" s="66" t="s">
        <v>11</v>
      </c>
      <c r="B112" s="67" t="s">
        <v>6</v>
      </c>
      <c r="C112" s="67">
        <v>331</v>
      </c>
      <c r="D112" s="67" t="s">
        <v>233</v>
      </c>
      <c r="E112" s="67" t="s">
        <v>117</v>
      </c>
      <c r="F112" s="68" t="s">
        <v>162</v>
      </c>
    </row>
    <row r="113" spans="1:6" ht="15" customHeight="1" x14ac:dyDescent="0.25">
      <c r="A113" s="66" t="s">
        <v>11</v>
      </c>
      <c r="B113" s="67" t="s">
        <v>14</v>
      </c>
      <c r="C113" s="67">
        <v>162</v>
      </c>
      <c r="D113" s="67" t="s">
        <v>233</v>
      </c>
      <c r="E113" s="67" t="s">
        <v>118</v>
      </c>
      <c r="F113" s="68" t="s">
        <v>161</v>
      </c>
    </row>
    <row r="114" spans="1:6" ht="15" customHeight="1" x14ac:dyDescent="0.25">
      <c r="A114" s="66" t="s">
        <v>11</v>
      </c>
      <c r="B114" s="67" t="s">
        <v>14</v>
      </c>
      <c r="C114" s="67">
        <v>182</v>
      </c>
      <c r="D114" s="67" t="s">
        <v>233</v>
      </c>
      <c r="E114" s="67" t="s">
        <v>119</v>
      </c>
      <c r="F114" s="68" t="s">
        <v>162</v>
      </c>
    </row>
    <row r="115" spans="1:6" ht="15" customHeight="1" x14ac:dyDescent="0.25">
      <c r="A115" s="66" t="s">
        <v>11</v>
      </c>
      <c r="B115" s="67" t="s">
        <v>6</v>
      </c>
      <c r="C115" s="67">
        <v>105</v>
      </c>
      <c r="D115" s="67" t="s">
        <v>10</v>
      </c>
      <c r="E115" s="67" t="s">
        <v>118</v>
      </c>
      <c r="F115" s="68" t="s">
        <v>119</v>
      </c>
    </row>
    <row r="116" spans="1:6" ht="15" customHeight="1" x14ac:dyDescent="0.25">
      <c r="A116" s="66" t="s">
        <v>11</v>
      </c>
      <c r="B116" s="67" t="s">
        <v>40</v>
      </c>
      <c r="C116" s="67">
        <v>112</v>
      </c>
      <c r="D116" s="67" t="s">
        <v>233</v>
      </c>
      <c r="E116" s="67" t="s">
        <v>118</v>
      </c>
      <c r="F116" s="68" t="s">
        <v>197</v>
      </c>
    </row>
    <row r="117" spans="1:6" ht="15" customHeight="1" x14ac:dyDescent="0.25">
      <c r="A117" s="66" t="s">
        <v>11</v>
      </c>
      <c r="B117" s="67" t="s">
        <v>40</v>
      </c>
      <c r="C117" s="67">
        <v>122</v>
      </c>
      <c r="D117" s="67" t="s">
        <v>233</v>
      </c>
      <c r="E117" s="67" t="s">
        <v>118</v>
      </c>
      <c r="F117" s="68" t="s">
        <v>198</v>
      </c>
    </row>
    <row r="118" spans="1:6" ht="15" customHeight="1" x14ac:dyDescent="0.25">
      <c r="A118" s="66" t="s">
        <v>11</v>
      </c>
      <c r="B118" s="67" t="s">
        <v>40</v>
      </c>
      <c r="C118" s="67">
        <v>132</v>
      </c>
      <c r="D118" s="67" t="s">
        <v>233</v>
      </c>
      <c r="E118" s="67" t="s">
        <v>118</v>
      </c>
      <c r="F118" s="68" t="s">
        <v>199</v>
      </c>
    </row>
    <row r="119" spans="1:6" ht="15" customHeight="1" x14ac:dyDescent="0.25">
      <c r="A119" s="66" t="s">
        <v>11</v>
      </c>
      <c r="B119" s="67" t="s">
        <v>40</v>
      </c>
      <c r="C119" s="67">
        <v>142</v>
      </c>
      <c r="D119" s="67" t="s">
        <v>233</v>
      </c>
      <c r="E119" s="67" t="s">
        <v>118</v>
      </c>
      <c r="F119" s="68" t="s">
        <v>200</v>
      </c>
    </row>
    <row r="120" spans="1:6" ht="15" customHeight="1" x14ac:dyDescent="0.25">
      <c r="A120" s="66" t="s">
        <v>11</v>
      </c>
      <c r="B120" s="67" t="s">
        <v>40</v>
      </c>
      <c r="C120" s="67">
        <v>152</v>
      </c>
      <c r="D120" s="67" t="s">
        <v>233</v>
      </c>
      <c r="E120" s="67" t="s">
        <v>118</v>
      </c>
      <c r="F120" s="68" t="s">
        <v>201</v>
      </c>
    </row>
    <row r="121" spans="1:6" ht="15" customHeight="1" x14ac:dyDescent="0.25">
      <c r="A121" s="66" t="s">
        <v>11</v>
      </c>
      <c r="B121" s="67" t="s">
        <v>40</v>
      </c>
      <c r="C121" s="67">
        <v>172</v>
      </c>
      <c r="D121" s="67" t="s">
        <v>233</v>
      </c>
      <c r="E121" s="67" t="s">
        <v>119</v>
      </c>
      <c r="F121" s="68" t="s">
        <v>202</v>
      </c>
    </row>
    <row r="122" spans="1:6" ht="15" customHeight="1" x14ac:dyDescent="0.25">
      <c r="A122" s="66" t="s">
        <v>12</v>
      </c>
      <c r="B122" s="67" t="s">
        <v>14</v>
      </c>
      <c r="C122" s="67">
        <v>322</v>
      </c>
      <c r="D122" s="67" t="s">
        <v>233</v>
      </c>
      <c r="E122" s="67" t="s">
        <v>120</v>
      </c>
      <c r="F122" s="68" t="s">
        <v>146</v>
      </c>
    </row>
    <row r="123" spans="1:6" ht="15" customHeight="1" x14ac:dyDescent="0.25">
      <c r="A123" s="66" t="s">
        <v>12</v>
      </c>
      <c r="B123" s="67" t="s">
        <v>14</v>
      </c>
      <c r="C123" s="67">
        <v>312</v>
      </c>
      <c r="D123" s="67" t="s">
        <v>233</v>
      </c>
      <c r="E123" s="67" t="s">
        <v>120</v>
      </c>
      <c r="F123" s="68" t="s">
        <v>163</v>
      </c>
    </row>
    <row r="124" spans="1:6" ht="15" customHeight="1" x14ac:dyDescent="0.25">
      <c r="A124" s="66" t="s">
        <v>12</v>
      </c>
      <c r="B124" s="67" t="s">
        <v>14</v>
      </c>
      <c r="C124" s="67">
        <v>332</v>
      </c>
      <c r="D124" s="67" t="s">
        <v>233</v>
      </c>
      <c r="E124" s="67" t="s">
        <v>120</v>
      </c>
      <c r="F124" s="68" t="s">
        <v>164</v>
      </c>
    </row>
    <row r="125" spans="1:6" ht="15" customHeight="1" x14ac:dyDescent="0.25">
      <c r="A125" s="66" t="s">
        <v>12</v>
      </c>
      <c r="B125" s="67" t="s">
        <v>6</v>
      </c>
      <c r="C125" s="67">
        <v>315</v>
      </c>
      <c r="D125" s="67" t="s">
        <v>233</v>
      </c>
      <c r="E125" s="67" t="s">
        <v>120</v>
      </c>
      <c r="F125" s="68" t="s">
        <v>148</v>
      </c>
    </row>
    <row r="126" spans="1:6" ht="15" customHeight="1" x14ac:dyDescent="0.25">
      <c r="A126" s="66" t="s">
        <v>12</v>
      </c>
      <c r="B126" s="67" t="s">
        <v>14</v>
      </c>
      <c r="C126" s="67">
        <v>152</v>
      </c>
      <c r="D126" s="67" t="s">
        <v>233</v>
      </c>
      <c r="E126" s="67" t="s">
        <v>121</v>
      </c>
      <c r="F126" s="68" t="s">
        <v>163</v>
      </c>
    </row>
    <row r="127" spans="1:6" ht="15" customHeight="1" x14ac:dyDescent="0.25">
      <c r="A127" s="66" t="s">
        <v>12</v>
      </c>
      <c r="B127" s="67" t="s">
        <v>14</v>
      </c>
      <c r="C127" s="67">
        <v>192</v>
      </c>
      <c r="D127" s="67" t="s">
        <v>233</v>
      </c>
      <c r="E127" s="67" t="s">
        <v>121</v>
      </c>
      <c r="F127" s="68" t="s">
        <v>164</v>
      </c>
    </row>
    <row r="128" spans="1:6" ht="15" customHeight="1" x14ac:dyDescent="0.25">
      <c r="A128" s="66" t="s">
        <v>12</v>
      </c>
      <c r="B128" s="67" t="s">
        <v>6</v>
      </c>
      <c r="C128" s="67">
        <v>103</v>
      </c>
      <c r="D128" s="67" t="s">
        <v>233</v>
      </c>
      <c r="E128" s="67" t="s">
        <v>121</v>
      </c>
      <c r="F128" s="68" t="s">
        <v>122</v>
      </c>
    </row>
    <row r="129" spans="1:6" ht="15" customHeight="1" x14ac:dyDescent="0.25">
      <c r="A129" s="66" t="s">
        <v>12</v>
      </c>
      <c r="B129" s="67" t="s">
        <v>40</v>
      </c>
      <c r="C129" s="67">
        <v>122</v>
      </c>
      <c r="D129" s="67" t="s">
        <v>233</v>
      </c>
      <c r="E129" s="67" t="s">
        <v>121</v>
      </c>
      <c r="F129" s="68" t="s">
        <v>203</v>
      </c>
    </row>
    <row r="130" spans="1:6" ht="15" customHeight="1" x14ac:dyDescent="0.25">
      <c r="A130" s="66" t="s">
        <v>12</v>
      </c>
      <c r="B130" s="67" t="s">
        <v>40</v>
      </c>
      <c r="C130" s="67">
        <v>142</v>
      </c>
      <c r="D130" s="67" t="s">
        <v>233</v>
      </c>
      <c r="E130" s="67" t="s">
        <v>121</v>
      </c>
      <c r="F130" s="68" t="s">
        <v>204</v>
      </c>
    </row>
    <row r="131" spans="1:6" ht="15" customHeight="1" x14ac:dyDescent="0.25">
      <c r="A131" s="66" t="s">
        <v>12</v>
      </c>
      <c r="B131" s="67" t="s">
        <v>40</v>
      </c>
      <c r="C131" s="67">
        <v>162</v>
      </c>
      <c r="D131" s="67" t="s">
        <v>233</v>
      </c>
      <c r="E131" s="67" t="s">
        <v>121</v>
      </c>
      <c r="F131" s="68" t="s">
        <v>205</v>
      </c>
    </row>
    <row r="132" spans="1:6" ht="15" customHeight="1" x14ac:dyDescent="0.25">
      <c r="A132" s="66" t="s">
        <v>12</v>
      </c>
      <c r="B132" s="67" t="s">
        <v>40</v>
      </c>
      <c r="C132" s="67">
        <v>172</v>
      </c>
      <c r="D132" s="67" t="s">
        <v>233</v>
      </c>
      <c r="E132" s="67" t="s">
        <v>121</v>
      </c>
      <c r="F132" s="68" t="s">
        <v>206</v>
      </c>
    </row>
    <row r="133" spans="1:6" ht="15" customHeight="1" x14ac:dyDescent="0.25">
      <c r="A133" s="66" t="s">
        <v>12</v>
      </c>
      <c r="B133" s="67" t="s">
        <v>40</v>
      </c>
      <c r="C133" s="67">
        <v>132</v>
      </c>
      <c r="D133" s="67" t="s">
        <v>233</v>
      </c>
      <c r="E133" s="67" t="s">
        <v>121</v>
      </c>
      <c r="F133" s="68" t="s">
        <v>207</v>
      </c>
    </row>
    <row r="134" spans="1:6" ht="15" customHeight="1" x14ac:dyDescent="0.25">
      <c r="A134" s="66" t="s">
        <v>12</v>
      </c>
      <c r="B134" s="67" t="s">
        <v>40</v>
      </c>
      <c r="C134" s="67">
        <v>212</v>
      </c>
      <c r="D134" s="67" t="s">
        <v>233</v>
      </c>
      <c r="E134" s="67" t="s">
        <v>121</v>
      </c>
      <c r="F134" s="68" t="s">
        <v>209</v>
      </c>
    </row>
    <row r="135" spans="1:6" ht="15" customHeight="1" x14ac:dyDescent="0.25">
      <c r="A135" s="66" t="s">
        <v>12</v>
      </c>
      <c r="B135" s="67" t="s">
        <v>40</v>
      </c>
      <c r="C135" s="67">
        <v>182</v>
      </c>
      <c r="D135" s="67" t="s">
        <v>233</v>
      </c>
      <c r="E135" s="67" t="s">
        <v>122</v>
      </c>
      <c r="F135" s="68" t="s">
        <v>208</v>
      </c>
    </row>
    <row r="136" spans="1:6" ht="15" customHeight="1" x14ac:dyDescent="0.25">
      <c r="A136" s="66" t="s">
        <v>13</v>
      </c>
      <c r="B136" s="67" t="s">
        <v>14</v>
      </c>
      <c r="C136" s="67">
        <v>342</v>
      </c>
      <c r="D136" s="67" t="s">
        <v>233</v>
      </c>
      <c r="E136" s="67" t="s">
        <v>134</v>
      </c>
      <c r="F136" s="68" t="s">
        <v>148</v>
      </c>
    </row>
  </sheetData>
  <pageMargins left="0.511811024" right="0.511811024" top="0.78740157499999996" bottom="0.78740157499999996" header="0.31496062000000002" footer="0.31496062000000002"/>
  <pageSetup paperSize="256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Arestas!$B$4:$B$131</xm:f>
          </x14:formula1>
          <xm:sqref>E2:F136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Diagrama</vt:lpstr>
      <vt:lpstr>Base</vt:lpstr>
      <vt:lpstr>Arestas</vt:lpstr>
      <vt:lpstr>Vértices</vt:lpstr>
      <vt:lpstr>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2023-04-27T15:30:21Z</dcterms:modified>
</cp:coreProperties>
</file>