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ishek_m\Copy\1.SYSTEM\5.Projects Ongoing\1.CDM\1.Validations\CDM.VAL.15.32 (Shansha)\7.Final Report\"/>
    </mc:Choice>
  </mc:AlternateContent>
  <bookViews>
    <workbookView xWindow="120" yWindow="150" windowWidth="15180" windowHeight="8010"/>
  </bookViews>
  <sheets>
    <sheet name="Baseline Calculation" sheetId="1" r:id="rId1"/>
    <sheet name="CEA Database Result" sheetId="3" r:id="rId2"/>
  </sheets>
  <calcPr calcId="152511"/>
</workbook>
</file>

<file path=xl/calcChain.xml><?xml version="1.0" encoding="utf-8"?>
<calcChain xmlns="http://schemas.openxmlformats.org/spreadsheetml/2006/main">
  <c r="B4" i="1" l="1"/>
  <c r="E19" i="1" l="1"/>
  <c r="D23" i="1" s="1"/>
  <c r="D19" i="1"/>
  <c r="C19" i="1"/>
  <c r="E15" i="1"/>
  <c r="D15" i="1"/>
  <c r="C15" i="1"/>
  <c r="E11" i="1"/>
  <c r="D11" i="1"/>
  <c r="C11" i="1"/>
  <c r="E57" i="1"/>
  <c r="E58" i="1"/>
  <c r="E59" i="1"/>
  <c r="E60" i="1"/>
  <c r="D57" i="1"/>
  <c r="D58" i="1"/>
  <c r="D59" i="1"/>
  <c r="D60" i="1"/>
  <c r="E56" i="1"/>
  <c r="D56" i="1"/>
  <c r="E55" i="1"/>
  <c r="D55" i="1"/>
  <c r="E54" i="1"/>
  <c r="D54" i="1"/>
  <c r="E53" i="1"/>
  <c r="D53" i="1"/>
  <c r="E52" i="1"/>
  <c r="D52" i="1"/>
  <c r="E51" i="1"/>
  <c r="D51" i="1"/>
  <c r="D22" i="1" l="1"/>
  <c r="E61" i="1"/>
  <c r="D61" i="1"/>
  <c r="F29" i="1" l="1"/>
  <c r="F30" i="1" s="1"/>
  <c r="D24" i="1" l="1"/>
  <c r="C35" i="1" s="1"/>
  <c r="C36" i="1"/>
  <c r="C37" i="1" l="1"/>
  <c r="C42" i="1" s="1"/>
  <c r="C45" i="1" s="1"/>
  <c r="C46" i="1" s="1"/>
  <c r="C57" i="1" l="1"/>
  <c r="F57" i="1" s="1"/>
  <c r="C59" i="1"/>
  <c r="F59" i="1" s="1"/>
  <c r="C58" i="1"/>
  <c r="F58" i="1" s="1"/>
  <c r="C60" i="1"/>
  <c r="F60" i="1" s="1"/>
  <c r="C53" i="1"/>
  <c r="F53" i="1" s="1"/>
  <c r="C55" i="1"/>
  <c r="F55" i="1" s="1"/>
  <c r="C52" i="1"/>
  <c r="F52" i="1" s="1"/>
  <c r="C54" i="1"/>
  <c r="F54" i="1" s="1"/>
  <c r="C56" i="1"/>
  <c r="F56" i="1" s="1"/>
  <c r="C51" i="1"/>
  <c r="C61" i="1" l="1"/>
  <c r="F51" i="1"/>
  <c r="F61" i="1" s="1"/>
</calcChain>
</file>

<file path=xl/sharedStrings.xml><?xml version="1.0" encoding="utf-8"?>
<sst xmlns="http://schemas.openxmlformats.org/spreadsheetml/2006/main" count="261" uniqueCount="94">
  <si>
    <t>Net Generation in Operating Margin (GWh)</t>
  </si>
  <si>
    <t>NEWNE</t>
  </si>
  <si>
    <t>South</t>
  </si>
  <si>
    <t>India</t>
  </si>
  <si>
    <t>Build Margin (tCO2/MWh) (not adjusted for imports)</t>
  </si>
  <si>
    <t>Calculations</t>
  </si>
  <si>
    <t>Weighted Avg.Operating Margin</t>
  </si>
  <si>
    <t>Build Margin</t>
  </si>
  <si>
    <t>Baseline Emission Factor</t>
  </si>
  <si>
    <t>Name of the Company</t>
  </si>
  <si>
    <t>Installed Capacity (MW)</t>
  </si>
  <si>
    <t>Annual Electricity Generation (MWh)</t>
  </si>
  <si>
    <t>CENTRAL ELECTRICITY AUTHORITY: CO2 BASELINE DATABASE</t>
  </si>
  <si>
    <t xml:space="preserve">VERSION </t>
  </si>
  <si>
    <t>DATE</t>
  </si>
  <si>
    <t>BASELINE METHODOLOGY</t>
  </si>
  <si>
    <t>EMISSION FACTORS</t>
  </si>
  <si>
    <t>Weighted Average Emission Rate (tCO2/MWh) (excl. Imports)</t>
  </si>
  <si>
    <t>Weighted Average Emission Rate (tCO2/MWh) (incl. Imports) (2)</t>
  </si>
  <si>
    <t>2009-10</t>
  </si>
  <si>
    <t>Simple Operating Margin (tCO2/MWh) (excl. Imports) (1)</t>
  </si>
  <si>
    <t>Simple Operating Margin (tCO2/MWh) (incl. Imports) (1) (2)</t>
  </si>
  <si>
    <t>Build Margin (tCO2/MWh) (excl. Imports)</t>
  </si>
  <si>
    <t>Combined Margin (tCO2/MWh) (excl. Imports) (1)</t>
  </si>
  <si>
    <t>Combined Margin in tCO2/MWh (incl. Imports) (1) (2)</t>
  </si>
  <si>
    <t>GENERATION DATA</t>
  </si>
  <si>
    <t>EMISSION DATA</t>
  </si>
  <si>
    <t>Gross Generation Total (GWh)</t>
  </si>
  <si>
    <t>Absolute Emissions Total (tCO2)</t>
  </si>
  <si>
    <t>Net Generation Total (GWh)</t>
  </si>
  <si>
    <t>Absolute Emissions OM (tCO2)</t>
  </si>
  <si>
    <t>Share of Must-Run (Hydro/Nuclear) (% of Net Generation)</t>
  </si>
  <si>
    <t>Absolute Emissions BM (tCO2)</t>
  </si>
  <si>
    <t>IMPORT DATA</t>
  </si>
  <si>
    <t>Net Imports (GWh) - Net exporting grids are set to zero</t>
  </si>
  <si>
    <t>0</t>
  </si>
  <si>
    <t>20% of Net Generation (GWh)</t>
  </si>
  <si>
    <t>Share of Net Imports (% of Net Generation)</t>
  </si>
  <si>
    <t>Net Generation in Build Margin (GWh)</t>
  </si>
  <si>
    <t>A.</t>
  </si>
  <si>
    <t>B.</t>
  </si>
  <si>
    <t>C.</t>
  </si>
  <si>
    <t>Net Electricity Generated</t>
  </si>
  <si>
    <r>
      <t>Net Electricity Generated (EG</t>
    </r>
    <r>
      <rPr>
        <b/>
        <vertAlign val="subscript"/>
        <sz val="10"/>
        <rFont val="Arial"/>
        <family val="2"/>
      </rPr>
      <t>BL, y</t>
    </r>
    <r>
      <rPr>
        <b/>
        <sz val="10"/>
        <rFont val="Arial"/>
        <family val="2"/>
      </rPr>
      <t>)</t>
    </r>
  </si>
  <si>
    <t>D.</t>
  </si>
  <si>
    <r>
      <t>Baseline Emissions (BE</t>
    </r>
    <r>
      <rPr>
        <b/>
        <vertAlign val="subscript"/>
        <sz val="9"/>
        <rFont val="Arial"/>
        <family val="2"/>
      </rPr>
      <t>y</t>
    </r>
    <r>
      <rPr>
        <b/>
        <sz val="9"/>
        <rFont val="Arial"/>
        <family val="2"/>
      </rPr>
      <t>)</t>
    </r>
  </si>
  <si>
    <r>
      <t>Calculation for Emissions Reductions, ER</t>
    </r>
    <r>
      <rPr>
        <b/>
        <vertAlign val="subscript"/>
        <sz val="12"/>
        <color theme="0"/>
        <rFont val="Arial"/>
        <family val="2"/>
      </rPr>
      <t>y</t>
    </r>
    <r>
      <rPr>
        <b/>
        <sz val="12"/>
        <color theme="0"/>
        <rFont val="Arial"/>
        <family val="2"/>
      </rPr>
      <t xml:space="preserve"> i.e. (BE</t>
    </r>
    <r>
      <rPr>
        <b/>
        <vertAlign val="subscript"/>
        <sz val="12"/>
        <color theme="0"/>
        <rFont val="Arial"/>
        <family val="2"/>
      </rPr>
      <t>y</t>
    </r>
    <r>
      <rPr>
        <b/>
        <sz val="12"/>
        <color theme="0"/>
        <rFont val="Arial"/>
        <family val="2"/>
      </rPr>
      <t xml:space="preserve"> - PE</t>
    </r>
    <r>
      <rPr>
        <b/>
        <vertAlign val="subscript"/>
        <sz val="12"/>
        <color theme="0"/>
        <rFont val="Arial"/>
        <family val="2"/>
      </rPr>
      <t>y</t>
    </r>
    <r>
      <rPr>
        <b/>
        <sz val="12"/>
        <color theme="0"/>
        <rFont val="Arial"/>
        <family val="2"/>
      </rPr>
      <t xml:space="preserve"> - LE</t>
    </r>
    <r>
      <rPr>
        <b/>
        <vertAlign val="subscript"/>
        <sz val="12"/>
        <color theme="0"/>
        <rFont val="Arial"/>
        <family val="2"/>
      </rPr>
      <t>y</t>
    </r>
    <r>
      <rPr>
        <b/>
        <sz val="12"/>
        <color theme="0"/>
        <rFont val="Arial"/>
        <family val="2"/>
      </rPr>
      <t>)</t>
    </r>
  </si>
  <si>
    <t>Simple Operating Margin (tCO2/MWh) (incl. Imports)</t>
  </si>
  <si>
    <r>
      <t>Baseline Emissions (BE</t>
    </r>
    <r>
      <rPr>
        <b/>
        <vertAlign val="subscript"/>
        <sz val="10"/>
        <rFont val="Arial"/>
        <family val="2"/>
      </rPr>
      <t>y</t>
    </r>
    <r>
      <rPr>
        <b/>
        <sz val="10"/>
        <rFont val="Arial"/>
        <family val="2"/>
      </rPr>
      <t>) tCO</t>
    </r>
    <r>
      <rPr>
        <b/>
        <vertAlign val="subscript"/>
        <sz val="10"/>
        <rFont val="Arial"/>
        <family val="2"/>
      </rPr>
      <t>2</t>
    </r>
  </si>
  <si>
    <r>
      <t>Calculation for Net Electricity Generation ( EG</t>
    </r>
    <r>
      <rPr>
        <b/>
        <vertAlign val="subscript"/>
        <sz val="12"/>
        <color theme="0"/>
        <rFont val="Arial"/>
        <family val="2"/>
      </rPr>
      <t xml:space="preserve">BL, y </t>
    </r>
    <r>
      <rPr>
        <b/>
        <sz val="12"/>
        <color theme="0"/>
        <rFont val="Arial"/>
        <family val="2"/>
      </rPr>
      <t>) MWh</t>
    </r>
  </si>
  <si>
    <t>Weightage</t>
  </si>
  <si>
    <t>2010-11</t>
  </si>
  <si>
    <t>(2) Adjustments for imports from other Indian grids are based on operating margin of exporting grid.</t>
  </si>
  <si>
    <r>
      <t>Calculation for Emission Factor ( EF</t>
    </r>
    <r>
      <rPr>
        <b/>
        <vertAlign val="subscript"/>
        <sz val="12"/>
        <color theme="0"/>
        <rFont val="Arial"/>
        <family val="2"/>
      </rPr>
      <t xml:space="preserve">CO2, Grid, y </t>
    </r>
    <r>
      <rPr>
        <b/>
        <sz val="12"/>
        <color theme="0"/>
        <rFont val="Arial"/>
        <family val="2"/>
      </rPr>
      <t>)</t>
    </r>
  </si>
  <si>
    <r>
      <t>Baseline Emission Factor or Combined Margin
( EF</t>
    </r>
    <r>
      <rPr>
        <vertAlign val="subscript"/>
        <sz val="10"/>
        <rFont val="Arial"/>
        <family val="2"/>
      </rPr>
      <t>CO2,Grid,y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 xml:space="preserve"> or  EF</t>
    </r>
    <r>
      <rPr>
        <vertAlign val="subscript"/>
        <sz val="10"/>
        <rFont val="Arial"/>
        <family val="2"/>
      </rPr>
      <t xml:space="preserve">Grid,CM,y </t>
    </r>
    <r>
      <rPr>
        <sz val="10"/>
        <rFont val="Arial"/>
        <family val="2"/>
      </rPr>
      <t>)</t>
    </r>
  </si>
  <si>
    <r>
      <t>Calculation for Baseline Emissions, BE</t>
    </r>
    <r>
      <rPr>
        <b/>
        <vertAlign val="subscript"/>
        <sz val="12"/>
        <color theme="0"/>
        <rFont val="Arial"/>
        <family val="2"/>
      </rPr>
      <t>y</t>
    </r>
    <r>
      <rPr>
        <b/>
        <sz val="12"/>
        <color theme="0"/>
        <rFont val="Arial"/>
        <family val="2"/>
      </rPr>
      <t xml:space="preserve"> i.e. (EF</t>
    </r>
    <r>
      <rPr>
        <b/>
        <vertAlign val="subscript"/>
        <sz val="12"/>
        <color theme="0"/>
        <rFont val="Arial"/>
        <family val="2"/>
      </rPr>
      <t>CO2, Grid, y</t>
    </r>
    <r>
      <rPr>
        <b/>
        <sz val="12"/>
        <color theme="0"/>
        <rFont val="Arial"/>
        <family val="2"/>
      </rPr>
      <t xml:space="preserve">  X  EG</t>
    </r>
    <r>
      <rPr>
        <b/>
        <vertAlign val="subscript"/>
        <sz val="12"/>
        <color theme="0"/>
        <rFont val="Arial"/>
        <family val="2"/>
      </rPr>
      <t>BL, y</t>
    </r>
    <r>
      <rPr>
        <b/>
        <sz val="12"/>
        <color theme="0"/>
        <rFont val="Arial"/>
        <family val="2"/>
      </rPr>
      <t>)</t>
    </r>
  </si>
  <si>
    <r>
      <t>Project Emissions( PE</t>
    </r>
    <r>
      <rPr>
        <b/>
        <vertAlign val="subscript"/>
        <sz val="9"/>
        <rFont val="Arial"/>
        <family val="2"/>
      </rPr>
      <t>y</t>
    </r>
    <r>
      <rPr>
        <b/>
        <sz val="9"/>
        <rFont val="Arial"/>
        <family val="2"/>
      </rPr>
      <t xml:space="preserve"> )</t>
    </r>
  </si>
  <si>
    <r>
      <t>Leakage Emissions ( LE</t>
    </r>
    <r>
      <rPr>
        <b/>
        <vertAlign val="subscript"/>
        <sz val="9"/>
        <rFont val="Arial"/>
        <family val="2"/>
      </rPr>
      <t>y</t>
    </r>
    <r>
      <rPr>
        <b/>
        <sz val="9"/>
        <rFont val="Arial"/>
        <family val="2"/>
      </rPr>
      <t xml:space="preserve"> )</t>
    </r>
  </si>
  <si>
    <r>
      <t>Emission Reductions ( ER</t>
    </r>
    <r>
      <rPr>
        <b/>
        <vertAlign val="subscript"/>
        <sz val="10"/>
        <rFont val="Arial"/>
        <family val="2"/>
      </rPr>
      <t>y</t>
    </r>
    <r>
      <rPr>
        <b/>
        <sz val="10"/>
        <rFont val="Arial"/>
        <family val="2"/>
      </rPr>
      <t xml:space="preserve"> )</t>
    </r>
  </si>
  <si>
    <r>
      <t>Total Emission Reductions ( ER</t>
    </r>
    <r>
      <rPr>
        <b/>
        <vertAlign val="subscript"/>
        <sz val="10"/>
        <rFont val="Arial"/>
        <family val="2"/>
      </rPr>
      <t>y</t>
    </r>
    <r>
      <rPr>
        <b/>
        <sz val="10"/>
        <rFont val="Arial"/>
        <family val="2"/>
      </rPr>
      <t xml:space="preserve"> )</t>
    </r>
  </si>
  <si>
    <t>Losses</t>
  </si>
  <si>
    <r>
      <t>Net Electricity Generation (EG</t>
    </r>
    <r>
      <rPr>
        <b/>
        <sz val="7"/>
        <color theme="1"/>
        <rFont val="Arial"/>
        <family val="2"/>
      </rPr>
      <t>BL</t>
    </r>
    <r>
      <rPr>
        <b/>
        <sz val="9"/>
        <color theme="1"/>
        <rFont val="Arial"/>
        <family val="2"/>
      </rPr>
      <t>, y) MWh</t>
    </r>
  </si>
  <si>
    <t>Emission Reduction During Crediting Period for the project activity</t>
  </si>
  <si>
    <t>Year</t>
  </si>
  <si>
    <t>Baseline Emissions</t>
  </si>
  <si>
    <t>Project Emissions</t>
  </si>
  <si>
    <t>Leakage</t>
  </si>
  <si>
    <t>Emission Reductions</t>
  </si>
  <si>
    <t>Year 1</t>
  </si>
  <si>
    <t>Year 2</t>
  </si>
  <si>
    <t>Year 3</t>
  </si>
  <si>
    <t>Year 4</t>
  </si>
  <si>
    <t>Year 5</t>
  </si>
  <si>
    <t>Year 6</t>
  </si>
  <si>
    <t>Year 7</t>
  </si>
  <si>
    <t>Total</t>
  </si>
  <si>
    <r>
      <t>(t CO</t>
    </r>
    <r>
      <rPr>
        <b/>
        <vertAlign val="subscript"/>
        <sz val="11"/>
        <color theme="0"/>
        <rFont val="Arial"/>
        <family val="2"/>
      </rPr>
      <t>2</t>
    </r>
    <r>
      <rPr>
        <b/>
        <sz val="11"/>
        <color theme="0"/>
        <rFont val="Arial"/>
        <family val="2"/>
      </rPr>
      <t>e)</t>
    </r>
  </si>
  <si>
    <t>Year 8</t>
  </si>
  <si>
    <t>Year 9</t>
  </si>
  <si>
    <t>Year 10</t>
  </si>
  <si>
    <t>(Calculated using combined margin approach)</t>
  </si>
  <si>
    <t>10.0</t>
  </si>
  <si>
    <t>ACM0002 / Ver 16.0 and "Tool to Calculate the Emission Factor for an Electricity System", Version 4.0</t>
  </si>
  <si>
    <t>2011-12</t>
  </si>
  <si>
    <t>2012-13</t>
  </si>
  <si>
    <t>2013-14</t>
  </si>
  <si>
    <t xml:space="preserve">(1) Operating margin is based on the data for the same year. This corresponds to the ex post option </t>
  </si>
  <si>
    <t xml:space="preserve">      given in "Tool to Calculate the Emission Factor for an Electricity System", Ver. 4.0 (p.10)</t>
  </si>
  <si>
    <t xml:space="preserve">       For imports from other countries, an emission factor of zero is used.</t>
  </si>
  <si>
    <t xml:space="preserve">       See "Tool to Calculate the Emission Factor for an Electricity System", Ver. 4.0 (p.8), options a+b</t>
  </si>
  <si>
    <t>The Shansha Hydro Power Project Co-Operative Society Ltd</t>
  </si>
  <si>
    <t>VERSION: 10</t>
  </si>
  <si>
    <t>DATE: December 2014</t>
  </si>
  <si>
    <r>
      <rPr>
        <b/>
        <sz val="10"/>
        <color theme="1"/>
        <rFont val="Arial"/>
        <family val="2"/>
      </rPr>
      <t>BASELINE METHODOLOGY:</t>
    </r>
    <r>
      <rPr>
        <sz val="10"/>
        <color theme="1"/>
        <rFont val="Arial"/>
        <family val="2"/>
      </rPr>
      <t xml:space="preserve"> ACM0002 / Ver 16.0 and "Tool to Calculate the Emission Factor for an Electricity System", Version 4.0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</si>
</sst>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%"/>
    <numFmt numFmtId="166" formatCode="#,##0.0000"/>
  </numFmts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9"/>
      <color theme="1"/>
      <name val="Arial"/>
      <family val="2"/>
    </font>
    <font>
      <b/>
      <sz val="10"/>
      <name val="Arial"/>
      <family val="2"/>
    </font>
    <font>
      <b/>
      <sz val="12"/>
      <color theme="1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vertAlign val="subscript"/>
      <sz val="10"/>
      <name val="Arial"/>
      <family val="2"/>
    </font>
    <font>
      <b/>
      <vertAlign val="subscript"/>
      <sz val="9"/>
      <name val="Arial"/>
      <family val="2"/>
    </font>
    <font>
      <b/>
      <sz val="12"/>
      <color theme="0"/>
      <name val="Arial"/>
      <family val="2"/>
    </font>
    <font>
      <b/>
      <vertAlign val="subscript"/>
      <sz val="12"/>
      <color theme="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0"/>
      <color theme="1"/>
      <name val="Arial"/>
      <family val="2"/>
    </font>
    <font>
      <b/>
      <sz val="11"/>
      <color theme="0"/>
      <name val="Arial"/>
      <family val="2"/>
    </font>
    <font>
      <u/>
      <sz val="11"/>
      <color theme="10"/>
      <name val="Calibri"/>
      <family val="2"/>
    </font>
    <font>
      <sz val="12"/>
      <color theme="0"/>
      <name val="Arial"/>
      <family val="2"/>
    </font>
    <font>
      <b/>
      <sz val="11"/>
      <color rgb="FF0000FF"/>
      <name val="Calibri"/>
      <family val="2"/>
    </font>
    <font>
      <vertAlign val="subscript"/>
      <sz val="10"/>
      <name val="Arial"/>
      <family val="2"/>
    </font>
    <font>
      <sz val="9"/>
      <color theme="1"/>
      <name val="Arial"/>
      <family val="2"/>
    </font>
    <font>
      <b/>
      <sz val="12"/>
      <color rgb="FF0000FF"/>
      <name val="Calibri"/>
      <family val="2"/>
    </font>
    <font>
      <b/>
      <sz val="7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vertAlign val="subscript"/>
      <sz val="11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</cellStyleXfs>
  <cellXfs count="129">
    <xf numFmtId="0" fontId="0" fillId="0" borderId="0" xfId="0"/>
    <xf numFmtId="0" fontId="2" fillId="0" borderId="0" xfId="0" applyFont="1" applyFill="1" applyAlignment="1">
      <alignment vertical="center"/>
    </xf>
    <xf numFmtId="0" fontId="2" fillId="0" borderId="0" xfId="0" applyFont="1" applyFill="1" applyBorder="1" applyAlignment="1">
      <alignment vertical="center"/>
    </xf>
    <xf numFmtId="164" fontId="2" fillId="0" borderId="0" xfId="0" applyNumberFormat="1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3" fontId="3" fillId="0" borderId="0" xfId="0" applyNumberFormat="1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164" fontId="3" fillId="0" borderId="0" xfId="0" applyNumberFormat="1" applyFont="1" applyFill="1" applyBorder="1" applyAlignment="1">
      <alignment vertical="center"/>
    </xf>
    <xf numFmtId="164" fontId="3" fillId="0" borderId="0" xfId="0" applyNumberFormat="1" applyFont="1" applyFill="1" applyBorder="1" applyAlignment="1">
      <alignment horizontal="right" vertical="center"/>
    </xf>
    <xf numFmtId="0" fontId="2" fillId="0" borderId="1" xfId="0" applyFont="1" applyFill="1" applyBorder="1" applyAlignment="1">
      <alignment vertical="center"/>
    </xf>
    <xf numFmtId="0" fontId="5" fillId="0" borderId="2" xfId="0" applyFont="1" applyFill="1" applyBorder="1" applyAlignment="1">
      <alignment horizontal="center" vertical="center" wrapText="1"/>
    </xf>
    <xf numFmtId="0" fontId="17" fillId="0" borderId="7" xfId="0" applyFont="1" applyFill="1" applyBorder="1" applyAlignment="1">
      <alignment horizontal="left" vertical="center" indent="1"/>
    </xf>
    <xf numFmtId="0" fontId="17" fillId="0" borderId="8" xfId="0" applyFont="1" applyFill="1" applyBorder="1" applyAlignment="1">
      <alignment horizontal="left" vertical="center" indent="1"/>
    </xf>
    <xf numFmtId="0" fontId="17" fillId="0" borderId="9" xfId="0" applyFont="1" applyFill="1" applyBorder="1" applyAlignment="1">
      <alignment horizontal="left" vertical="center" indent="1"/>
    </xf>
    <xf numFmtId="0" fontId="5" fillId="0" borderId="7" xfId="0" applyFont="1" applyFill="1" applyBorder="1" applyAlignment="1">
      <alignment horizontal="left" vertical="center" indent="1"/>
    </xf>
    <xf numFmtId="0" fontId="4" fillId="0" borderId="7" xfId="0" applyFont="1" applyFill="1" applyBorder="1" applyAlignment="1">
      <alignment horizontal="left" vertical="center" indent="1"/>
    </xf>
    <xf numFmtId="0" fontId="4" fillId="0" borderId="5" xfId="0" applyFont="1" applyFill="1" applyBorder="1" applyAlignment="1">
      <alignment horizontal="left" vertical="center" indent="1"/>
    </xf>
    <xf numFmtId="0" fontId="4" fillId="0" borderId="11" xfId="0" applyFont="1" applyFill="1" applyBorder="1" applyAlignment="1">
      <alignment horizontal="left" vertical="center" indent="1"/>
    </xf>
    <xf numFmtId="0" fontId="7" fillId="0" borderId="7" xfId="0" applyFont="1" applyFill="1" applyBorder="1" applyAlignment="1">
      <alignment horizontal="left" vertical="center" indent="1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9" fontId="2" fillId="0" borderId="8" xfId="1" applyFont="1" applyFill="1" applyBorder="1" applyAlignment="1">
      <alignment horizontal="center" vertical="center"/>
    </xf>
    <xf numFmtId="0" fontId="17" fillId="0" borderId="8" xfId="0" applyFont="1" applyFill="1" applyBorder="1" applyAlignment="1">
      <alignment horizontal="center" vertical="center"/>
    </xf>
    <xf numFmtId="4" fontId="6" fillId="0" borderId="11" xfId="0" applyNumberFormat="1" applyFont="1" applyFill="1" applyBorder="1" applyAlignment="1">
      <alignment horizontal="center" vertical="center"/>
    </xf>
    <xf numFmtId="4" fontId="23" fillId="0" borderId="11" xfId="0" applyNumberFormat="1" applyFont="1" applyFill="1" applyBorder="1" applyAlignment="1">
      <alignment horizontal="center" vertical="center"/>
    </xf>
    <xf numFmtId="0" fontId="21" fillId="0" borderId="0" xfId="2" applyFont="1" applyFill="1" applyBorder="1" applyAlignment="1" applyProtection="1">
      <alignment vertical="center"/>
    </xf>
    <xf numFmtId="0" fontId="2" fillId="0" borderId="0" xfId="0" applyFont="1" applyFill="1" applyBorder="1" applyAlignment="1">
      <alignment vertical="center" wrapText="1"/>
    </xf>
    <xf numFmtId="0" fontId="5" fillId="0" borderId="1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vertical="center"/>
    </xf>
    <xf numFmtId="0" fontId="2" fillId="0" borderId="11" xfId="0" applyFont="1" applyFill="1" applyBorder="1" applyAlignment="1">
      <alignment vertical="center"/>
    </xf>
    <xf numFmtId="0" fontId="5" fillId="0" borderId="11" xfId="0" applyFont="1" applyFill="1" applyBorder="1" applyAlignment="1">
      <alignment vertical="center"/>
    </xf>
    <xf numFmtId="166" fontId="23" fillId="0" borderId="11" xfId="0" applyNumberFormat="1" applyFont="1" applyFill="1" applyBorder="1" applyAlignment="1">
      <alignment horizontal="center" vertical="center"/>
    </xf>
    <xf numFmtId="0" fontId="17" fillId="0" borderId="0" xfId="0" applyFont="1" applyFill="1" applyAlignment="1">
      <alignment horizontal="left" vertical="center"/>
    </xf>
    <xf numFmtId="0" fontId="2" fillId="0" borderId="0" xfId="0" applyFont="1" applyFill="1" applyBorder="1" applyAlignment="1">
      <alignment horizontal="left" vertical="center" indent="1"/>
    </xf>
    <xf numFmtId="2" fontId="4" fillId="0" borderId="7" xfId="0" applyNumberFormat="1" applyFont="1" applyFill="1" applyBorder="1" applyAlignment="1">
      <alignment horizontal="center" vertical="center"/>
    </xf>
    <xf numFmtId="1" fontId="4" fillId="0" borderId="7" xfId="0" applyNumberFormat="1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164" fontId="4" fillId="0" borderId="11" xfId="0" applyNumberFormat="1" applyFont="1" applyFill="1" applyBorder="1" applyAlignment="1">
      <alignment horizontal="center" vertical="center"/>
    </xf>
    <xf numFmtId="1" fontId="4" fillId="0" borderId="2" xfId="0" applyNumberFormat="1" applyFont="1" applyFill="1" applyBorder="1" applyAlignment="1">
      <alignment horizontal="center" vertical="center"/>
    </xf>
    <xf numFmtId="0" fontId="13" fillId="3" borderId="7" xfId="0" applyFont="1" applyFill="1" applyBorder="1" applyAlignment="1">
      <alignment horizontal="center" vertical="center"/>
    </xf>
    <xf numFmtId="0" fontId="13" fillId="3" borderId="8" xfId="0" applyFont="1" applyFill="1" applyBorder="1" applyAlignment="1">
      <alignment vertical="center"/>
    </xf>
    <xf numFmtId="0" fontId="16" fillId="3" borderId="0" xfId="0" applyFont="1" applyFill="1" applyAlignment="1">
      <alignment vertical="center"/>
    </xf>
    <xf numFmtId="1" fontId="15" fillId="3" borderId="0" xfId="0" applyNumberFormat="1" applyFont="1" applyFill="1" applyBorder="1" applyAlignment="1">
      <alignment horizontal="center" vertical="center"/>
    </xf>
    <xf numFmtId="0" fontId="20" fillId="3" borderId="8" xfId="0" applyFont="1" applyFill="1" applyBorder="1" applyAlignment="1">
      <alignment vertical="center"/>
    </xf>
    <xf numFmtId="1" fontId="15" fillId="3" borderId="10" xfId="0" applyNumberFormat="1" applyFont="1" applyFill="1" applyBorder="1" applyAlignment="1">
      <alignment horizontal="center" vertical="center"/>
    </xf>
    <xf numFmtId="0" fontId="24" fillId="0" borderId="0" xfId="2" applyFont="1" applyFill="1" applyBorder="1" applyAlignment="1" applyProtection="1">
      <alignment horizontal="left" vertical="center" indent="1"/>
    </xf>
    <xf numFmtId="0" fontId="2" fillId="0" borderId="0" xfId="0" applyFont="1" applyFill="1" applyBorder="1" applyAlignment="1">
      <alignment horizontal="left" vertical="center" wrapText="1" indent="1"/>
    </xf>
    <xf numFmtId="0" fontId="17" fillId="0" borderId="0" xfId="0" applyFont="1" applyFill="1" applyBorder="1" applyAlignment="1">
      <alignment horizontal="left" vertical="center" indent="1"/>
    </xf>
    <xf numFmtId="9" fontId="4" fillId="0" borderId="7" xfId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17" fillId="0" borderId="0" xfId="0" applyFont="1" applyFill="1" applyAlignment="1">
      <alignment horizontal="center" vertical="center"/>
    </xf>
    <xf numFmtId="164" fontId="18" fillId="0" borderId="0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164" fontId="4" fillId="0" borderId="3" xfId="0" applyNumberFormat="1" applyFont="1" applyFill="1" applyBorder="1" applyAlignment="1">
      <alignment horizontal="center" vertical="center"/>
    </xf>
    <xf numFmtId="1" fontId="18" fillId="0" borderId="0" xfId="0" applyNumberFormat="1" applyFont="1" applyFill="1" applyBorder="1" applyAlignment="1">
      <alignment horizontal="center" vertical="center"/>
    </xf>
    <xf numFmtId="0" fontId="27" fillId="0" borderId="11" xfId="0" applyFont="1" applyFill="1" applyBorder="1" applyAlignment="1">
      <alignment horizontal="center" vertical="center" wrapText="1"/>
    </xf>
    <xf numFmtId="3" fontId="27" fillId="0" borderId="11" xfId="0" applyNumberFormat="1" applyFont="1" applyFill="1" applyBorder="1" applyAlignment="1">
      <alignment horizontal="center" vertical="center" wrapText="1"/>
    </xf>
    <xf numFmtId="0" fontId="26" fillId="0" borderId="11" xfId="0" applyFont="1" applyFill="1" applyBorder="1" applyAlignment="1">
      <alignment horizontal="center" vertical="center" wrapText="1"/>
    </xf>
    <xf numFmtId="3" fontId="26" fillId="0" borderId="11" xfId="0" applyNumberFormat="1" applyFont="1" applyFill="1" applyBorder="1" applyAlignment="1">
      <alignment horizontal="center" vertical="center" wrapText="1"/>
    </xf>
    <xf numFmtId="1" fontId="26" fillId="0" borderId="11" xfId="0" applyNumberFormat="1" applyFont="1" applyFill="1" applyBorder="1" applyAlignment="1">
      <alignment horizontal="center" vertical="center" wrapText="1"/>
    </xf>
    <xf numFmtId="1" fontId="15" fillId="3" borderId="10" xfId="0" applyNumberFormat="1" applyFont="1" applyFill="1" applyBorder="1" applyAlignment="1">
      <alignment horizontal="center" vertical="center" wrapText="1"/>
    </xf>
    <xf numFmtId="1" fontId="4" fillId="0" borderId="11" xfId="0" applyNumberFormat="1" applyFont="1" applyFill="1" applyBorder="1" applyAlignment="1">
      <alignment horizontal="center" vertical="center"/>
    </xf>
    <xf numFmtId="0" fontId="9" fillId="4" borderId="1" xfId="0" applyFont="1" applyFill="1" applyBorder="1"/>
    <xf numFmtId="0" fontId="10" fillId="4" borderId="1" xfId="0" applyFont="1" applyFill="1" applyBorder="1" applyAlignment="1">
      <alignment horizontal="right"/>
    </xf>
    <xf numFmtId="0" fontId="10" fillId="4" borderId="1" xfId="0" applyFont="1" applyFill="1" applyBorder="1"/>
    <xf numFmtId="0" fontId="10" fillId="4" borderId="0" xfId="0" applyFont="1" applyFill="1" applyBorder="1" applyAlignment="1">
      <alignment horizontal="right"/>
    </xf>
    <xf numFmtId="0" fontId="10" fillId="4" borderId="0" xfId="0" applyFont="1" applyFill="1" applyBorder="1"/>
    <xf numFmtId="0" fontId="10" fillId="4" borderId="0" xfId="0" applyFont="1" applyFill="1"/>
    <xf numFmtId="0" fontId="9" fillId="4" borderId="0" xfId="0" applyFont="1" applyFill="1" applyBorder="1"/>
    <xf numFmtId="49" fontId="9" fillId="0" borderId="0" xfId="0" applyNumberFormat="1" applyFont="1" applyFill="1" applyBorder="1" applyAlignment="1">
      <alignment horizontal="left"/>
    </xf>
    <xf numFmtId="17" fontId="9" fillId="4" borderId="0" xfId="0" quotePrefix="1" applyNumberFormat="1" applyFont="1" applyFill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4" fontId="10" fillId="4" borderId="0" xfId="0" applyNumberFormat="1" applyFont="1" applyFill="1" applyBorder="1"/>
    <xf numFmtId="3" fontId="10" fillId="4" borderId="0" xfId="0" applyNumberFormat="1" applyFont="1" applyFill="1" applyBorder="1" applyAlignment="1">
      <alignment horizontal="right"/>
    </xf>
    <xf numFmtId="0" fontId="9" fillId="4" borderId="10" xfId="0" applyFont="1" applyFill="1" applyBorder="1"/>
    <xf numFmtId="4" fontId="10" fillId="4" borderId="10" xfId="0" applyNumberFormat="1" applyFont="1" applyFill="1" applyBorder="1" applyAlignment="1">
      <alignment horizontal="right"/>
    </xf>
    <xf numFmtId="0" fontId="10" fillId="4" borderId="10" xfId="0" applyFont="1" applyFill="1" applyBorder="1"/>
    <xf numFmtId="4" fontId="10" fillId="4" borderId="0" xfId="0" applyNumberFormat="1" applyFont="1" applyFill="1" applyBorder="1" applyAlignment="1">
      <alignment horizontal="right"/>
    </xf>
    <xf numFmtId="0" fontId="10" fillId="4" borderId="8" xfId="0" applyFont="1" applyFill="1" applyBorder="1"/>
    <xf numFmtId="4" fontId="10" fillId="4" borderId="8" xfId="0" applyNumberFormat="1" applyFont="1" applyFill="1" applyBorder="1" applyAlignment="1">
      <alignment horizontal="right"/>
    </xf>
    <xf numFmtId="2" fontId="10" fillId="4" borderId="0" xfId="0" applyNumberFormat="1" applyFont="1" applyFill="1" applyBorder="1" applyAlignment="1">
      <alignment horizontal="right"/>
    </xf>
    <xf numFmtId="0" fontId="10" fillId="4" borderId="0" xfId="0" applyFont="1" applyFill="1" applyBorder="1" applyAlignment="1">
      <alignment horizontal="left"/>
    </xf>
    <xf numFmtId="2" fontId="10" fillId="4" borderId="0" xfId="0" applyNumberFormat="1" applyFont="1" applyFill="1" applyBorder="1"/>
    <xf numFmtId="0" fontId="9" fillId="4" borderId="8" xfId="0" applyFont="1" applyFill="1" applyBorder="1"/>
    <xf numFmtId="3" fontId="10" fillId="4" borderId="10" xfId="0" applyNumberFormat="1" applyFont="1" applyFill="1" applyBorder="1" applyAlignment="1">
      <alignment horizontal="right"/>
    </xf>
    <xf numFmtId="3" fontId="10" fillId="4" borderId="8" xfId="0" applyNumberFormat="1" applyFont="1" applyFill="1" applyBorder="1" applyAlignment="1">
      <alignment horizontal="right"/>
    </xf>
    <xf numFmtId="0" fontId="0" fillId="4" borderId="0" xfId="0" applyFill="1"/>
    <xf numFmtId="0" fontId="10" fillId="5" borderId="0" xfId="0" applyFont="1" applyFill="1" applyBorder="1"/>
    <xf numFmtId="165" fontId="10" fillId="5" borderId="10" xfId="0" applyNumberFormat="1" applyFont="1" applyFill="1" applyBorder="1" applyAlignment="1">
      <alignment horizontal="right"/>
    </xf>
    <xf numFmtId="165" fontId="10" fillId="4" borderId="0" xfId="0" applyNumberFormat="1" applyFont="1" applyFill="1" applyBorder="1" applyAlignment="1">
      <alignment horizontal="right"/>
    </xf>
    <xf numFmtId="165" fontId="10" fillId="4" borderId="8" xfId="0" applyNumberFormat="1" applyFont="1" applyFill="1" applyBorder="1" applyAlignment="1">
      <alignment horizontal="right"/>
    </xf>
    <xf numFmtId="3" fontId="10" fillId="4" borderId="1" xfId="0" applyNumberFormat="1" applyFont="1" applyFill="1" applyBorder="1" applyAlignment="1">
      <alignment horizontal="right"/>
    </xf>
    <xf numFmtId="165" fontId="10" fillId="4" borderId="10" xfId="0" applyNumberFormat="1" applyFont="1" applyFill="1" applyBorder="1" applyAlignment="1">
      <alignment horizontal="right"/>
    </xf>
    <xf numFmtId="165" fontId="10" fillId="4" borderId="1" xfId="0" applyNumberFormat="1" applyFont="1" applyFill="1" applyBorder="1" applyAlignment="1">
      <alignment horizontal="right"/>
    </xf>
    <xf numFmtId="4" fontId="2" fillId="0" borderId="0" xfId="0" applyNumberFormat="1" applyFont="1" applyFill="1" applyAlignment="1">
      <alignment vertical="center"/>
    </xf>
    <xf numFmtId="3" fontId="2" fillId="0" borderId="11" xfId="0" applyNumberFormat="1" applyFont="1" applyFill="1" applyBorder="1" applyAlignment="1">
      <alignment horizontal="center" vertical="center"/>
    </xf>
    <xf numFmtId="3" fontId="3" fillId="0" borderId="11" xfId="0" applyNumberFormat="1" applyFont="1" applyFill="1" applyBorder="1" applyAlignment="1">
      <alignment horizontal="center" vertical="center"/>
    </xf>
    <xf numFmtId="4" fontId="2" fillId="0" borderId="11" xfId="0" applyNumberFormat="1" applyFont="1" applyFill="1" applyBorder="1" applyAlignment="1">
      <alignment horizontal="center" vertical="center"/>
    </xf>
    <xf numFmtId="1" fontId="7" fillId="0" borderId="11" xfId="0" applyNumberFormat="1" applyFont="1" applyFill="1" applyBorder="1" applyAlignment="1">
      <alignment horizontal="center" vertical="center"/>
    </xf>
    <xf numFmtId="0" fontId="26" fillId="2" borderId="0" xfId="0" applyFont="1" applyFill="1" applyAlignment="1">
      <alignment horizontal="center" vertical="center" wrapText="1"/>
    </xf>
    <xf numFmtId="1" fontId="15" fillId="3" borderId="12" xfId="0" applyNumberFormat="1" applyFont="1" applyFill="1" applyBorder="1" applyAlignment="1">
      <alignment horizontal="center" vertical="center"/>
    </xf>
    <xf numFmtId="1" fontId="15" fillId="3" borderId="6" xfId="0" applyNumberFormat="1" applyFont="1" applyFill="1" applyBorder="1" applyAlignment="1">
      <alignment horizontal="center" vertical="center"/>
    </xf>
    <xf numFmtId="0" fontId="24" fillId="0" borderId="7" xfId="2" applyFont="1" applyFill="1" applyBorder="1" applyAlignment="1" applyProtection="1">
      <alignment horizontal="left" vertical="center" indent="1"/>
    </xf>
    <xf numFmtId="0" fontId="24" fillId="0" borderId="8" xfId="2" applyFont="1" applyFill="1" applyBorder="1" applyAlignment="1" applyProtection="1">
      <alignment horizontal="left" vertical="center" indent="1"/>
    </xf>
    <xf numFmtId="0" fontId="24" fillId="0" borderId="9" xfId="2" applyFont="1" applyFill="1" applyBorder="1" applyAlignment="1" applyProtection="1">
      <alignment horizontal="left" vertical="center" indent="1"/>
    </xf>
    <xf numFmtId="0" fontId="13" fillId="3" borderId="8" xfId="0" applyFont="1" applyFill="1" applyBorder="1" applyAlignment="1">
      <alignment vertical="center"/>
    </xf>
    <xf numFmtId="0" fontId="7" fillId="0" borderId="7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17" fillId="0" borderId="3" xfId="0" applyFont="1" applyFill="1" applyBorder="1" applyAlignment="1">
      <alignment horizontal="left" vertical="center" indent="1"/>
    </xf>
    <xf numFmtId="0" fontId="2" fillId="0" borderId="0" xfId="0" applyFont="1" applyFill="1" applyBorder="1" applyAlignment="1">
      <alignment horizontal="left" vertical="center" indent="1"/>
    </xf>
    <xf numFmtId="0" fontId="2" fillId="0" borderId="4" xfId="0" applyFont="1" applyFill="1" applyBorder="1" applyAlignment="1">
      <alignment horizontal="left" vertical="center" indent="1"/>
    </xf>
    <xf numFmtId="0" fontId="2" fillId="0" borderId="5" xfId="0" applyFont="1" applyFill="1" applyBorder="1" applyAlignment="1">
      <alignment horizontal="left" vertical="center" wrapText="1" indent="1"/>
    </xf>
    <xf numFmtId="0" fontId="2" fillId="0" borderId="1" xfId="0" applyFont="1" applyFill="1" applyBorder="1" applyAlignment="1">
      <alignment horizontal="left" vertical="center" wrapText="1" indent="1"/>
    </xf>
    <xf numFmtId="0" fontId="2" fillId="0" borderId="6" xfId="0" applyFont="1" applyFill="1" applyBorder="1" applyAlignment="1">
      <alignment horizontal="left" vertical="center" wrapText="1" indent="1"/>
    </xf>
    <xf numFmtId="0" fontId="7" fillId="0" borderId="7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164" fontId="4" fillId="0" borderId="8" xfId="0" applyNumberFormat="1" applyFont="1" applyFill="1" applyBorder="1" applyAlignment="1">
      <alignment horizontal="center" vertical="center"/>
    </xf>
    <xf numFmtId="164" fontId="4" fillId="0" borderId="9" xfId="0" applyNumberFormat="1" applyFont="1" applyFill="1" applyBorder="1" applyAlignment="1">
      <alignment horizontal="center" vertical="center"/>
    </xf>
    <xf numFmtId="164" fontId="4" fillId="0" borderId="10" xfId="0" applyNumberFormat="1" applyFont="1" applyFill="1" applyBorder="1" applyAlignment="1">
      <alignment horizontal="center" vertical="center"/>
    </xf>
    <xf numFmtId="164" fontId="4" fillId="0" borderId="12" xfId="0" applyNumberFormat="1" applyFont="1" applyFill="1" applyBorder="1" applyAlignment="1">
      <alignment horizontal="center" vertical="center"/>
    </xf>
    <xf numFmtId="164" fontId="18" fillId="3" borderId="0" xfId="0" applyNumberFormat="1" applyFont="1" applyFill="1" applyBorder="1" applyAlignment="1">
      <alignment horizontal="center" vertical="center"/>
    </xf>
    <xf numFmtId="164" fontId="18" fillId="3" borderId="4" xfId="0" applyNumberFormat="1" applyFont="1" applyFill="1" applyBorder="1" applyAlignment="1">
      <alignment horizontal="center" vertical="center"/>
    </xf>
  </cellXfs>
  <cellStyles count="3">
    <cellStyle name="Hyperlink" xfId="2" builtinId="8"/>
    <cellStyle name="Normal" xfId="0" builtinId="0"/>
    <cellStyle name="Percent" xfId="1" builtinId="5"/>
  </cellStyles>
  <dxfs count="1">
    <dxf>
      <font>
        <condense val="0"/>
        <extend val="0"/>
        <color indexed="10"/>
      </font>
    </dxf>
  </dxfs>
  <tableStyles count="0" defaultTableStyle="TableStyleMedium9" defaultPivotStyle="PivotStyleLight16"/>
  <colors>
    <mruColors>
      <color rgb="FF0000FF"/>
      <color rgb="FF33CCFF"/>
      <color rgb="FF33CCCC"/>
      <color rgb="FF0099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ea.nic.in/reports/planning/cdm_co2/cdm_co2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61"/>
  <sheetViews>
    <sheetView showGridLines="0" tabSelected="1" workbookViewId="0">
      <selection activeCell="B3" sqref="B3"/>
    </sheetView>
  </sheetViews>
  <sheetFormatPr defaultColWidth="9.125" defaultRowHeight="20.100000000000001" customHeight="1"/>
  <cols>
    <col min="1" max="1" width="9.125" style="1"/>
    <col min="2" max="2" width="31.625" style="1" customWidth="1"/>
    <col min="3" max="10" width="15.75" style="1" customWidth="1"/>
    <col min="11" max="11" width="11.375" style="1" customWidth="1"/>
    <col min="12" max="16384" width="9.125" style="1"/>
  </cols>
  <sheetData>
    <row r="2" spans="1:11" s="43" customFormat="1" ht="20.100000000000001" customHeight="1">
      <c r="A2" s="42" t="s">
        <v>39</v>
      </c>
      <c r="B2" s="43" t="s">
        <v>53</v>
      </c>
      <c r="E2" s="46" t="s">
        <v>80</v>
      </c>
      <c r="F2" s="46"/>
    </row>
    <row r="3" spans="1:11" ht="20.100000000000001" customHeight="1">
      <c r="A3" s="21"/>
    </row>
    <row r="4" spans="1:11" ht="20.100000000000001" customHeight="1">
      <c r="A4" s="22"/>
      <c r="B4" s="106" t="str">
        <f>'CEA Database Result'!B2</f>
        <v>CENTRAL ELECTRICITY AUTHORITY: CO2 BASELINE DATABASE</v>
      </c>
      <c r="C4" s="107"/>
      <c r="D4" s="107"/>
      <c r="E4" s="108"/>
      <c r="F4" s="48"/>
      <c r="G4" s="28"/>
      <c r="H4" s="28"/>
      <c r="I4" s="28"/>
      <c r="J4" s="28"/>
      <c r="K4" s="5"/>
    </row>
    <row r="5" spans="1:11" ht="20.100000000000001" customHeight="1">
      <c r="A5" s="21"/>
      <c r="B5" s="112" t="s">
        <v>91</v>
      </c>
      <c r="C5" s="113"/>
      <c r="D5" s="113"/>
      <c r="E5" s="114"/>
      <c r="F5" s="36"/>
      <c r="G5" s="2"/>
      <c r="H5" s="2"/>
      <c r="I5" s="2"/>
      <c r="J5" s="2"/>
      <c r="K5" s="5"/>
    </row>
    <row r="6" spans="1:11" ht="20.100000000000001" customHeight="1">
      <c r="A6" s="21"/>
      <c r="B6" s="112" t="s">
        <v>92</v>
      </c>
      <c r="C6" s="113"/>
      <c r="D6" s="113"/>
      <c r="E6" s="114"/>
      <c r="F6" s="36"/>
      <c r="G6" s="2"/>
      <c r="H6" s="2"/>
      <c r="I6" s="2"/>
      <c r="J6" s="2"/>
      <c r="K6" s="5"/>
    </row>
    <row r="7" spans="1:11" ht="39" customHeight="1">
      <c r="A7" s="21"/>
      <c r="B7" s="115" t="s">
        <v>93</v>
      </c>
      <c r="C7" s="116"/>
      <c r="D7" s="116"/>
      <c r="E7" s="117"/>
      <c r="F7" s="49"/>
      <c r="G7" s="29"/>
      <c r="H7" s="29"/>
      <c r="I7" s="29"/>
      <c r="J7" s="29"/>
      <c r="K7" s="5"/>
    </row>
    <row r="8" spans="1:11" ht="20.100000000000001" customHeight="1">
      <c r="A8" s="21"/>
    </row>
    <row r="9" spans="1:11" ht="20.100000000000001" customHeight="1">
      <c r="A9" s="21"/>
      <c r="B9" s="13" t="s">
        <v>0</v>
      </c>
      <c r="C9" s="14"/>
      <c r="D9" s="14"/>
      <c r="E9" s="15"/>
      <c r="F9" s="50"/>
      <c r="H9" s="6"/>
      <c r="I9" s="7"/>
      <c r="J9" s="7"/>
      <c r="K9" s="2"/>
    </row>
    <row r="10" spans="1:11" ht="20.100000000000001" customHeight="1">
      <c r="A10" s="21"/>
      <c r="B10" s="32"/>
      <c r="C10" s="26" t="s">
        <v>83</v>
      </c>
      <c r="D10" s="26" t="s">
        <v>84</v>
      </c>
      <c r="E10" s="26" t="s">
        <v>85</v>
      </c>
      <c r="F10" s="8"/>
      <c r="G10" s="8"/>
      <c r="H10" s="2"/>
    </row>
    <row r="11" spans="1:11" ht="20.100000000000001" customHeight="1">
      <c r="A11" s="21"/>
      <c r="B11" s="30" t="s">
        <v>1</v>
      </c>
      <c r="C11" s="27">
        <f>'CEA Database Result'!E63+'CEA Database Result'!L65</f>
        <v>508004.38090699993</v>
      </c>
      <c r="D11" s="99">
        <f>'CEA Database Result'!F63+'CEA Database Result'!M65</f>
        <v>546941.37234499969</v>
      </c>
      <c r="E11" s="100">
        <f>'CEA Database Result'!G63+'CEA Database Result'!N65</f>
        <v>569215.75591799989</v>
      </c>
      <c r="F11" s="9"/>
      <c r="G11" s="9"/>
      <c r="H11" s="2"/>
    </row>
    <row r="12" spans="1:11" ht="20.100000000000001" customHeight="1">
      <c r="A12" s="21"/>
      <c r="H12" s="5"/>
      <c r="I12" s="10"/>
      <c r="J12" s="10"/>
      <c r="K12" s="2"/>
    </row>
    <row r="13" spans="1:11" ht="20.100000000000001" customHeight="1">
      <c r="A13" s="21"/>
      <c r="B13" s="13" t="s">
        <v>47</v>
      </c>
      <c r="C13" s="14"/>
      <c r="D13" s="14"/>
      <c r="E13" s="15"/>
      <c r="F13" s="50"/>
      <c r="H13" s="2"/>
      <c r="I13" s="2"/>
    </row>
    <row r="14" spans="1:11" ht="20.100000000000001" customHeight="1">
      <c r="A14" s="21"/>
      <c r="B14" s="33"/>
      <c r="C14" s="26" t="s">
        <v>83</v>
      </c>
      <c r="D14" s="26" t="s">
        <v>84</v>
      </c>
      <c r="E14" s="26" t="s">
        <v>85</v>
      </c>
    </row>
    <row r="15" spans="1:11" ht="20.100000000000001" customHeight="1">
      <c r="A15" s="21"/>
      <c r="B15" s="30" t="s">
        <v>1</v>
      </c>
      <c r="C15" s="34">
        <f>'CEA Database Result'!L19</f>
        <v>0.96990867586780527</v>
      </c>
      <c r="D15" s="101">
        <f>'CEA Database Result'!M19</f>
        <v>0.9919038933483153</v>
      </c>
      <c r="E15" s="101">
        <f>'CEA Database Result'!N19</f>
        <v>0.99526362067847784</v>
      </c>
    </row>
    <row r="16" spans="1:11" ht="20.100000000000001" customHeight="1">
      <c r="A16" s="21"/>
      <c r="F16" s="98"/>
    </row>
    <row r="17" spans="1:11" ht="20.100000000000001" customHeight="1">
      <c r="A17" s="21"/>
      <c r="B17" s="13" t="s">
        <v>4</v>
      </c>
      <c r="C17" s="14"/>
      <c r="D17" s="14"/>
      <c r="E17" s="15"/>
      <c r="F17" s="50"/>
    </row>
    <row r="18" spans="1:11" ht="20.100000000000001" customHeight="1">
      <c r="A18" s="21"/>
      <c r="B18" s="31"/>
      <c r="C18" s="26" t="s">
        <v>83</v>
      </c>
      <c r="D18" s="26" t="s">
        <v>84</v>
      </c>
      <c r="E18" s="26" t="s">
        <v>85</v>
      </c>
    </row>
    <row r="19" spans="1:11" ht="20.100000000000001" customHeight="1">
      <c r="A19" s="21"/>
      <c r="B19" s="30" t="s">
        <v>1</v>
      </c>
      <c r="C19" s="34">
        <f>'CEA Database Result'!L25</f>
        <v>0.93309601031414291</v>
      </c>
      <c r="D19" s="101">
        <f>'CEA Database Result'!M25</f>
        <v>0.98131287925972732</v>
      </c>
      <c r="E19" s="101">
        <f>'CEA Database Result'!N25</f>
        <v>0.94953779572823127</v>
      </c>
    </row>
    <row r="20" spans="1:11" ht="20.100000000000001" customHeight="1">
      <c r="A20" s="21"/>
      <c r="B20" s="2"/>
      <c r="C20" s="3"/>
      <c r="D20" s="3"/>
      <c r="E20" s="3"/>
      <c r="F20" s="3"/>
    </row>
    <row r="21" spans="1:11" ht="20.100000000000001" customHeight="1">
      <c r="A21" s="21"/>
      <c r="B21" s="16" t="s">
        <v>5</v>
      </c>
      <c r="C21" s="25" t="s">
        <v>50</v>
      </c>
      <c r="D21" s="121" t="s">
        <v>1</v>
      </c>
      <c r="E21" s="122"/>
      <c r="F21" s="56"/>
      <c r="G21" s="2"/>
    </row>
    <row r="22" spans="1:11" ht="20.100000000000001" customHeight="1">
      <c r="A22" s="21"/>
      <c r="B22" s="17" t="s">
        <v>6</v>
      </c>
      <c r="C22" s="24">
        <v>0.5</v>
      </c>
      <c r="D22" s="123">
        <f>(C11*C15+D11*D15+E11*E15)/SUM(C11:E11)</f>
        <v>0.98620171591405426</v>
      </c>
      <c r="E22" s="124"/>
      <c r="F22" s="57"/>
      <c r="G22" s="2"/>
    </row>
    <row r="23" spans="1:11" ht="20.100000000000001" customHeight="1">
      <c r="A23" s="21"/>
      <c r="B23" s="18" t="s">
        <v>7</v>
      </c>
      <c r="C23" s="24">
        <v>0.5</v>
      </c>
      <c r="D23" s="125">
        <f>E19</f>
        <v>0.94953779572823127</v>
      </c>
      <c r="E23" s="126"/>
      <c r="F23" s="57"/>
      <c r="G23" s="2"/>
    </row>
    <row r="24" spans="1:11" ht="41.25" customHeight="1">
      <c r="A24" s="21"/>
      <c r="B24" s="110" t="s">
        <v>54</v>
      </c>
      <c r="C24" s="111"/>
      <c r="D24" s="127">
        <f>D22*C22+D23*C23</f>
        <v>0.96786975582114276</v>
      </c>
      <c r="E24" s="128"/>
      <c r="F24" s="55"/>
    </row>
    <row r="25" spans="1:11" ht="20.100000000000001" customHeight="1">
      <c r="A25" s="21"/>
      <c r="C25" s="11"/>
    </row>
    <row r="26" spans="1:11" s="44" customFormat="1" ht="20.100000000000001" customHeight="1">
      <c r="A26" s="42" t="s">
        <v>40</v>
      </c>
      <c r="B26" s="109" t="s">
        <v>49</v>
      </c>
      <c r="C26" s="109"/>
      <c r="D26" s="109"/>
      <c r="E26" s="109"/>
      <c r="F26" s="43"/>
      <c r="G26" s="43"/>
      <c r="H26" s="43"/>
      <c r="I26" s="43"/>
      <c r="J26" s="43"/>
      <c r="K26" s="43"/>
    </row>
    <row r="27" spans="1:11" ht="20.100000000000001" customHeight="1">
      <c r="A27" s="21"/>
    </row>
    <row r="28" spans="1:11" ht="48.75" customHeight="1">
      <c r="A28" s="21"/>
      <c r="B28" s="12" t="s">
        <v>9</v>
      </c>
      <c r="C28" s="52" t="s">
        <v>10</v>
      </c>
      <c r="D28" s="12" t="s">
        <v>11</v>
      </c>
      <c r="E28" s="12" t="s">
        <v>60</v>
      </c>
      <c r="F28" s="52" t="s">
        <v>61</v>
      </c>
    </row>
    <row r="29" spans="1:11" s="4" customFormat="1" ht="39" customHeight="1">
      <c r="A29" s="23"/>
      <c r="B29" s="53" t="s">
        <v>90</v>
      </c>
      <c r="C29" s="37">
        <v>4</v>
      </c>
      <c r="D29" s="38">
        <v>21030</v>
      </c>
      <c r="E29" s="51">
        <v>0.08</v>
      </c>
      <c r="F29" s="65">
        <f>D29-E29*D29</f>
        <v>19347.599999999999</v>
      </c>
    </row>
    <row r="30" spans="1:11" ht="20.100000000000001" customHeight="1">
      <c r="A30" s="21"/>
      <c r="B30" s="118" t="s">
        <v>43</v>
      </c>
      <c r="C30" s="119"/>
      <c r="D30" s="119"/>
      <c r="E30" s="120"/>
      <c r="F30" s="102">
        <f>SUM(F29:F29)</f>
        <v>19347.599999999999</v>
      </c>
      <c r="G30" s="6"/>
      <c r="H30" s="58"/>
    </row>
    <row r="31" spans="1:11" ht="20.100000000000001" customHeight="1">
      <c r="A31" s="21"/>
    </row>
    <row r="32" spans="1:11" s="44" customFormat="1" ht="20.100000000000001" customHeight="1">
      <c r="A32" s="42" t="s">
        <v>41</v>
      </c>
      <c r="B32" s="109" t="s">
        <v>55</v>
      </c>
      <c r="C32" s="109"/>
      <c r="D32" s="109"/>
      <c r="E32" s="109"/>
      <c r="F32" s="109"/>
      <c r="G32" s="109"/>
      <c r="H32" s="43"/>
      <c r="I32" s="43"/>
      <c r="J32" s="43"/>
      <c r="K32" s="43"/>
    </row>
    <row r="33" spans="1:11" ht="20.100000000000001" customHeight="1">
      <c r="A33" s="21"/>
    </row>
    <row r="34" spans="1:11" ht="20.100000000000001" customHeight="1">
      <c r="A34" s="21"/>
      <c r="C34" s="35" t="s">
        <v>1</v>
      </c>
    </row>
    <row r="35" spans="1:11" ht="20.100000000000001" customHeight="1">
      <c r="A35" s="21"/>
      <c r="B35" s="19" t="s">
        <v>8</v>
      </c>
      <c r="C35" s="40">
        <f>D24</f>
        <v>0.96786975582114276</v>
      </c>
    </row>
    <row r="36" spans="1:11" ht="20.100000000000001" customHeight="1">
      <c r="A36" s="21"/>
      <c r="B36" s="19" t="s">
        <v>42</v>
      </c>
      <c r="C36" s="41">
        <f>F29</f>
        <v>19347.599999999999</v>
      </c>
    </row>
    <row r="37" spans="1:11" ht="20.100000000000001" customHeight="1">
      <c r="A37" s="21"/>
      <c r="B37" s="20" t="s">
        <v>48</v>
      </c>
      <c r="C37" s="45">
        <f>ROUNDDOWN(C35*C36,0)</f>
        <v>18725</v>
      </c>
    </row>
    <row r="38" spans="1:11" ht="20.100000000000001" customHeight="1">
      <c r="A38" s="21"/>
    </row>
    <row r="39" spans="1:11" s="44" customFormat="1" ht="20.100000000000001" customHeight="1">
      <c r="A39" s="42" t="s">
        <v>44</v>
      </c>
      <c r="B39" s="109" t="s">
        <v>46</v>
      </c>
      <c r="C39" s="109"/>
      <c r="D39" s="109"/>
      <c r="E39" s="109"/>
      <c r="F39" s="43"/>
      <c r="G39" s="43"/>
      <c r="H39" s="43"/>
      <c r="I39" s="43"/>
      <c r="J39" s="43"/>
      <c r="K39" s="43"/>
    </row>
    <row r="41" spans="1:11" ht="20.100000000000001" customHeight="1">
      <c r="C41" s="54" t="s">
        <v>1</v>
      </c>
    </row>
    <row r="42" spans="1:11" ht="20.100000000000001" customHeight="1">
      <c r="A42" s="21"/>
      <c r="B42" s="32" t="s">
        <v>45</v>
      </c>
      <c r="C42" s="39">
        <f>C37</f>
        <v>18725</v>
      </c>
    </row>
    <row r="43" spans="1:11" ht="20.100000000000001" customHeight="1">
      <c r="A43" s="21"/>
      <c r="B43" s="32" t="s">
        <v>56</v>
      </c>
      <c r="C43" s="39">
        <v>0</v>
      </c>
    </row>
    <row r="44" spans="1:11" ht="20.100000000000001" customHeight="1">
      <c r="A44" s="21"/>
      <c r="B44" s="32" t="s">
        <v>57</v>
      </c>
      <c r="C44" s="39">
        <v>0</v>
      </c>
    </row>
    <row r="45" spans="1:11" ht="20.100000000000001" customHeight="1">
      <c r="A45" s="21"/>
      <c r="B45" s="32" t="s">
        <v>58</v>
      </c>
      <c r="C45" s="39">
        <f>C42-C43-C44</f>
        <v>18725</v>
      </c>
    </row>
    <row r="46" spans="1:11" ht="20.100000000000001" customHeight="1">
      <c r="B46" s="20" t="s">
        <v>59</v>
      </c>
      <c r="C46" s="47">
        <f>C45</f>
        <v>18725</v>
      </c>
    </row>
    <row r="48" spans="1:11" ht="20.100000000000001" customHeight="1">
      <c r="B48" s="103" t="s">
        <v>62</v>
      </c>
      <c r="C48" s="103"/>
      <c r="D48" s="103"/>
      <c r="E48" s="103"/>
      <c r="F48" s="103"/>
    </row>
    <row r="49" spans="2:6" ht="25.5">
      <c r="B49" s="104" t="s">
        <v>63</v>
      </c>
      <c r="C49" s="64" t="s">
        <v>64</v>
      </c>
      <c r="D49" s="64" t="s">
        <v>65</v>
      </c>
      <c r="E49" s="64" t="s">
        <v>66</v>
      </c>
      <c r="F49" s="64" t="s">
        <v>67</v>
      </c>
    </row>
    <row r="50" spans="2:6" ht="20.100000000000001" customHeight="1">
      <c r="B50" s="105"/>
      <c r="C50" s="64" t="s">
        <v>76</v>
      </c>
      <c r="D50" s="64" t="s">
        <v>76</v>
      </c>
      <c r="E50" s="64" t="s">
        <v>76</v>
      </c>
      <c r="F50" s="64" t="s">
        <v>76</v>
      </c>
    </row>
    <row r="51" spans="2:6" ht="20.100000000000001" customHeight="1">
      <c r="B51" s="59" t="s">
        <v>68</v>
      </c>
      <c r="C51" s="60">
        <f>$C$46</f>
        <v>18725</v>
      </c>
      <c r="D51" s="60">
        <f t="shared" ref="D51:D60" si="0">$I$32</f>
        <v>0</v>
      </c>
      <c r="E51" s="60">
        <f t="shared" ref="E51:E60" si="1">$J$32</f>
        <v>0</v>
      </c>
      <c r="F51" s="60">
        <f t="shared" ref="F51:F60" si="2">C51-D51-E51</f>
        <v>18725</v>
      </c>
    </row>
    <row r="52" spans="2:6" ht="20.100000000000001" customHeight="1">
      <c r="B52" s="59" t="s">
        <v>69</v>
      </c>
      <c r="C52" s="60">
        <f t="shared" ref="C52:C60" si="3">$C$46</f>
        <v>18725</v>
      </c>
      <c r="D52" s="60">
        <f t="shared" si="0"/>
        <v>0</v>
      </c>
      <c r="E52" s="60">
        <f t="shared" si="1"/>
        <v>0</v>
      </c>
      <c r="F52" s="60">
        <f t="shared" si="2"/>
        <v>18725</v>
      </c>
    </row>
    <row r="53" spans="2:6" ht="20.100000000000001" customHeight="1">
      <c r="B53" s="59" t="s">
        <v>70</v>
      </c>
      <c r="C53" s="60">
        <f t="shared" si="3"/>
        <v>18725</v>
      </c>
      <c r="D53" s="60">
        <f t="shared" si="0"/>
        <v>0</v>
      </c>
      <c r="E53" s="60">
        <f t="shared" si="1"/>
        <v>0</v>
      </c>
      <c r="F53" s="60">
        <f t="shared" si="2"/>
        <v>18725</v>
      </c>
    </row>
    <row r="54" spans="2:6" ht="20.100000000000001" customHeight="1">
      <c r="B54" s="59" t="s">
        <v>71</v>
      </c>
      <c r="C54" s="60">
        <f t="shared" si="3"/>
        <v>18725</v>
      </c>
      <c r="D54" s="60">
        <f t="shared" si="0"/>
        <v>0</v>
      </c>
      <c r="E54" s="60">
        <f t="shared" si="1"/>
        <v>0</v>
      </c>
      <c r="F54" s="60">
        <f t="shared" si="2"/>
        <v>18725</v>
      </c>
    </row>
    <row r="55" spans="2:6" ht="20.100000000000001" customHeight="1">
      <c r="B55" s="59" t="s">
        <v>72</v>
      </c>
      <c r="C55" s="60">
        <f t="shared" si="3"/>
        <v>18725</v>
      </c>
      <c r="D55" s="60">
        <f t="shared" si="0"/>
        <v>0</v>
      </c>
      <c r="E55" s="60">
        <f t="shared" si="1"/>
        <v>0</v>
      </c>
      <c r="F55" s="60">
        <f t="shared" si="2"/>
        <v>18725</v>
      </c>
    </row>
    <row r="56" spans="2:6" ht="20.100000000000001" customHeight="1">
      <c r="B56" s="59" t="s">
        <v>73</v>
      </c>
      <c r="C56" s="60">
        <f t="shared" si="3"/>
        <v>18725</v>
      </c>
      <c r="D56" s="60">
        <f t="shared" si="0"/>
        <v>0</v>
      </c>
      <c r="E56" s="60">
        <f t="shared" si="1"/>
        <v>0</v>
      </c>
      <c r="F56" s="60">
        <f t="shared" si="2"/>
        <v>18725</v>
      </c>
    </row>
    <row r="57" spans="2:6" ht="20.100000000000001" customHeight="1">
      <c r="B57" s="59" t="s">
        <v>74</v>
      </c>
      <c r="C57" s="60">
        <f t="shared" si="3"/>
        <v>18725</v>
      </c>
      <c r="D57" s="60">
        <f t="shared" si="0"/>
        <v>0</v>
      </c>
      <c r="E57" s="60">
        <f t="shared" si="1"/>
        <v>0</v>
      </c>
      <c r="F57" s="60">
        <f t="shared" si="2"/>
        <v>18725</v>
      </c>
    </row>
    <row r="58" spans="2:6" ht="20.100000000000001" customHeight="1">
      <c r="B58" s="59" t="s">
        <v>77</v>
      </c>
      <c r="C58" s="60">
        <f t="shared" si="3"/>
        <v>18725</v>
      </c>
      <c r="D58" s="60">
        <f t="shared" si="0"/>
        <v>0</v>
      </c>
      <c r="E58" s="60">
        <f t="shared" si="1"/>
        <v>0</v>
      </c>
      <c r="F58" s="60">
        <f t="shared" si="2"/>
        <v>18725</v>
      </c>
    </row>
    <row r="59" spans="2:6" ht="20.100000000000001" customHeight="1">
      <c r="B59" s="59" t="s">
        <v>78</v>
      </c>
      <c r="C59" s="60">
        <f t="shared" si="3"/>
        <v>18725</v>
      </c>
      <c r="D59" s="60">
        <f t="shared" si="0"/>
        <v>0</v>
      </c>
      <c r="E59" s="60">
        <f t="shared" si="1"/>
        <v>0</v>
      </c>
      <c r="F59" s="60">
        <f t="shared" si="2"/>
        <v>18725</v>
      </c>
    </row>
    <row r="60" spans="2:6" ht="20.100000000000001" customHeight="1">
      <c r="B60" s="59" t="s">
        <v>79</v>
      </c>
      <c r="C60" s="60">
        <f t="shared" si="3"/>
        <v>18725</v>
      </c>
      <c r="D60" s="60">
        <f t="shared" si="0"/>
        <v>0</v>
      </c>
      <c r="E60" s="60">
        <f t="shared" si="1"/>
        <v>0</v>
      </c>
      <c r="F60" s="60">
        <f t="shared" si="2"/>
        <v>18725</v>
      </c>
    </row>
    <row r="61" spans="2:6" ht="20.100000000000001" customHeight="1">
      <c r="B61" s="61" t="s">
        <v>75</v>
      </c>
      <c r="C61" s="62">
        <f>SUM(C51:C60)</f>
        <v>187250</v>
      </c>
      <c r="D61" s="63">
        <f>SUM(D51:D60)</f>
        <v>0</v>
      </c>
      <c r="E61" s="63">
        <f>SUM(E51:E60)</f>
        <v>0</v>
      </c>
      <c r="F61" s="62">
        <f>SUM(F51:F60)</f>
        <v>187250</v>
      </c>
    </row>
  </sheetData>
  <mergeCells count="15">
    <mergeCell ref="B48:F48"/>
    <mergeCell ref="B49:B50"/>
    <mergeCell ref="B4:E4"/>
    <mergeCell ref="B32:G32"/>
    <mergeCell ref="B26:E26"/>
    <mergeCell ref="B39:E39"/>
    <mergeCell ref="B24:C24"/>
    <mergeCell ref="B5:E5"/>
    <mergeCell ref="B6:E6"/>
    <mergeCell ref="B7:E7"/>
    <mergeCell ref="B30:E30"/>
    <mergeCell ref="D21:E21"/>
    <mergeCell ref="D22:E22"/>
    <mergeCell ref="D23:E23"/>
    <mergeCell ref="D24:E24"/>
  </mergeCells>
  <hyperlinks>
    <hyperlink ref="B4:C4" r:id="rId1" display="          CENTRAL ELECTRICITY AUTHORITY: CO2 BASELINE DATABASE"/>
  </hyperlinks>
  <pageMargins left="0.24" right="0.25" top="0.65" bottom="0.75" header="0.56000000000000005" footer="0.3"/>
  <pageSetup paperSize="9" scale="60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78"/>
  <sheetViews>
    <sheetView workbookViewId="0">
      <selection activeCell="D6" sqref="D6"/>
    </sheetView>
  </sheetViews>
  <sheetFormatPr defaultColWidth="11.375" defaultRowHeight="11.25"/>
  <cols>
    <col min="1" max="1" width="2.875" style="71" customWidth="1"/>
    <col min="2" max="2" width="12.75" style="70" customWidth="1"/>
    <col min="3" max="7" width="12.75" style="69" customWidth="1"/>
    <col min="8" max="8" width="5.75" style="70" customWidth="1"/>
    <col min="9" max="9" width="12.75" style="70" customWidth="1"/>
    <col min="10" max="11" width="12.75" style="69" customWidth="1"/>
    <col min="12" max="14" width="12.75" style="70" customWidth="1"/>
    <col min="15" max="16384" width="11.375" style="71"/>
  </cols>
  <sheetData>
    <row r="2" spans="2:14">
      <c r="B2" s="66" t="s">
        <v>12</v>
      </c>
      <c r="C2" s="67"/>
      <c r="D2" s="67"/>
      <c r="E2" s="67"/>
      <c r="F2" s="67"/>
      <c r="G2" s="67"/>
      <c r="H2" s="68"/>
      <c r="I2" s="68"/>
      <c r="J2" s="68"/>
    </row>
    <row r="3" spans="2:14">
      <c r="J3" s="70"/>
    </row>
    <row r="4" spans="2:14">
      <c r="B4" s="72" t="s">
        <v>13</v>
      </c>
      <c r="D4" s="73" t="s">
        <v>81</v>
      </c>
      <c r="J4" s="70"/>
    </row>
    <row r="5" spans="2:14">
      <c r="B5" s="72" t="s">
        <v>14</v>
      </c>
      <c r="D5" s="74">
        <v>41979</v>
      </c>
      <c r="J5" s="70"/>
    </row>
    <row r="6" spans="2:14">
      <c r="B6" s="72" t="s">
        <v>15</v>
      </c>
      <c r="D6" s="75" t="s">
        <v>82</v>
      </c>
      <c r="J6" s="70"/>
      <c r="L6" s="76"/>
      <c r="M6" s="76"/>
      <c r="N6" s="76"/>
    </row>
    <row r="7" spans="2:14">
      <c r="B7" s="68"/>
      <c r="C7" s="67"/>
      <c r="D7" s="67"/>
      <c r="E7" s="67"/>
      <c r="F7" s="67"/>
      <c r="G7" s="67"/>
      <c r="H7" s="68"/>
      <c r="I7" s="68"/>
      <c r="J7" s="68"/>
    </row>
    <row r="9" spans="2:14">
      <c r="B9" s="72" t="s">
        <v>16</v>
      </c>
    </row>
    <row r="10" spans="2:14">
      <c r="B10" s="72"/>
    </row>
    <row r="11" spans="2:14">
      <c r="B11" s="72" t="s">
        <v>17</v>
      </c>
      <c r="C11" s="77"/>
      <c r="D11" s="77"/>
      <c r="E11" s="77"/>
      <c r="F11" s="77"/>
      <c r="G11" s="77"/>
      <c r="I11" s="72" t="s">
        <v>18</v>
      </c>
      <c r="J11" s="77"/>
      <c r="K11" s="77"/>
    </row>
    <row r="12" spans="2:14">
      <c r="B12" s="78"/>
      <c r="C12" s="79" t="s">
        <v>19</v>
      </c>
      <c r="D12" s="79" t="s">
        <v>51</v>
      </c>
      <c r="E12" s="79" t="s">
        <v>83</v>
      </c>
      <c r="F12" s="79" t="s">
        <v>84</v>
      </c>
      <c r="G12" s="79" t="s">
        <v>85</v>
      </c>
      <c r="I12" s="78"/>
      <c r="J12" s="79" t="s">
        <v>19</v>
      </c>
      <c r="K12" s="79" t="s">
        <v>51</v>
      </c>
      <c r="L12" s="79" t="s">
        <v>83</v>
      </c>
      <c r="M12" s="79" t="s">
        <v>84</v>
      </c>
      <c r="N12" s="79" t="s">
        <v>85</v>
      </c>
    </row>
    <row r="13" spans="2:14">
      <c r="B13" s="80" t="s">
        <v>1</v>
      </c>
      <c r="C13" s="79">
        <v>0.83173738104571693</v>
      </c>
      <c r="D13" s="79">
        <v>0.80966115577494979</v>
      </c>
      <c r="E13" s="79">
        <v>0.79379831480357599</v>
      </c>
      <c r="F13" s="79">
        <v>0.82840589767423456</v>
      </c>
      <c r="G13" s="79">
        <v>0.82433416300263507</v>
      </c>
      <c r="I13" s="80" t="s">
        <v>1</v>
      </c>
      <c r="J13" s="79">
        <v>0.82366405039980728</v>
      </c>
      <c r="K13" s="79">
        <v>0.80190582633324725</v>
      </c>
      <c r="L13" s="79">
        <v>0.7871656458800711</v>
      </c>
      <c r="M13" s="79">
        <v>0.82244403858705595</v>
      </c>
      <c r="N13" s="79">
        <v>0.81778766468412945</v>
      </c>
    </row>
    <row r="14" spans="2:14">
      <c r="B14" s="70" t="s">
        <v>2</v>
      </c>
      <c r="C14" s="81">
        <v>0.74720242779040358</v>
      </c>
      <c r="D14" s="81">
        <v>0.7369225960943826</v>
      </c>
      <c r="E14" s="81">
        <v>0.74656413063990046</v>
      </c>
      <c r="F14" s="81">
        <v>0.83667193955298158</v>
      </c>
      <c r="G14" s="81">
        <v>0.80549982406378018</v>
      </c>
      <c r="I14" s="70" t="s">
        <v>2</v>
      </c>
      <c r="J14" s="81">
        <v>0.74870174041435578</v>
      </c>
      <c r="K14" s="81">
        <v>0.74729224054325194</v>
      </c>
      <c r="L14" s="81">
        <v>0.7538436197495737</v>
      </c>
      <c r="M14" s="81">
        <v>0.84170012667513749</v>
      </c>
      <c r="N14" s="81">
        <v>0.81531717013946015</v>
      </c>
    </row>
    <row r="15" spans="2:14">
      <c r="B15" s="82" t="s">
        <v>3</v>
      </c>
      <c r="C15" s="83">
        <v>0.81165695487877365</v>
      </c>
      <c r="D15" s="83">
        <v>0.79282992224164983</v>
      </c>
      <c r="E15" s="83">
        <v>0.7829287263178063</v>
      </c>
      <c r="F15" s="83">
        <v>0.83016353079136429</v>
      </c>
      <c r="G15" s="83">
        <v>0.82023883834644851</v>
      </c>
      <c r="I15" s="82" t="s">
        <v>3</v>
      </c>
      <c r="J15" s="83">
        <v>0.80563609316543094</v>
      </c>
      <c r="K15" s="83">
        <v>0.78698007341606568</v>
      </c>
      <c r="L15" s="83">
        <v>0.77788259455693243</v>
      </c>
      <c r="M15" s="83">
        <v>0.82545219027931283</v>
      </c>
      <c r="N15" s="83">
        <v>0.81513243941962699</v>
      </c>
    </row>
    <row r="16" spans="2:14">
      <c r="B16" s="72"/>
      <c r="C16" s="81"/>
      <c r="D16" s="81"/>
      <c r="E16" s="81"/>
      <c r="F16" s="81"/>
      <c r="G16" s="81"/>
      <c r="J16" s="81"/>
      <c r="K16" s="81"/>
      <c r="L16" s="81"/>
      <c r="M16" s="81"/>
      <c r="N16" s="81"/>
    </row>
    <row r="17" spans="2:14">
      <c r="B17" s="72" t="s">
        <v>20</v>
      </c>
      <c r="C17" s="77"/>
      <c r="D17" s="77"/>
      <c r="E17" s="77"/>
      <c r="F17" s="77"/>
      <c r="G17" s="77"/>
      <c r="I17" s="72" t="s">
        <v>21</v>
      </c>
      <c r="J17" s="77"/>
      <c r="K17" s="77"/>
      <c r="L17" s="77"/>
      <c r="M17" s="77"/>
      <c r="N17" s="77"/>
    </row>
    <row r="18" spans="2:14">
      <c r="B18" s="78"/>
      <c r="C18" s="79" t="s">
        <v>19</v>
      </c>
      <c r="D18" s="79" t="s">
        <v>51</v>
      </c>
      <c r="E18" s="79" t="s">
        <v>83</v>
      </c>
      <c r="F18" s="79" t="s">
        <v>84</v>
      </c>
      <c r="G18" s="79" t="s">
        <v>85</v>
      </c>
      <c r="I18" s="78"/>
      <c r="J18" s="79" t="s">
        <v>19</v>
      </c>
      <c r="K18" s="79" t="s">
        <v>51</v>
      </c>
      <c r="L18" s="79" t="s">
        <v>83</v>
      </c>
      <c r="M18" s="79" t="s">
        <v>84</v>
      </c>
      <c r="N18" s="79" t="s">
        <v>85</v>
      </c>
    </row>
    <row r="19" spans="2:14">
      <c r="B19" s="80" t="s">
        <v>1</v>
      </c>
      <c r="C19" s="79">
        <v>0.98948401802476194</v>
      </c>
      <c r="D19" s="79">
        <v>0.98280579735355311</v>
      </c>
      <c r="E19" s="79">
        <v>0.97999814022942966</v>
      </c>
      <c r="F19" s="79">
        <v>1.0005886435660187</v>
      </c>
      <c r="G19" s="79">
        <v>1.0049767540603958</v>
      </c>
      <c r="I19" s="80" t="s">
        <v>1</v>
      </c>
      <c r="J19" s="79">
        <v>0.97807891822725912</v>
      </c>
      <c r="K19" s="79">
        <v>0.97140223903563405</v>
      </c>
      <c r="L19" s="79">
        <v>0.96990867586780527</v>
      </c>
      <c r="M19" s="79">
        <v>0.9919038933483153</v>
      </c>
      <c r="N19" s="79">
        <v>0.99526362067847784</v>
      </c>
    </row>
    <row r="20" spans="2:14">
      <c r="B20" s="70" t="s">
        <v>2</v>
      </c>
      <c r="C20" s="81">
        <v>0.94159615572687916</v>
      </c>
      <c r="D20" s="81">
        <v>0.93189687474011873</v>
      </c>
      <c r="E20" s="81">
        <v>0.95128171829342967</v>
      </c>
      <c r="F20" s="81">
        <v>0.99348085229488381</v>
      </c>
      <c r="G20" s="81">
        <v>1.0190241431990124</v>
      </c>
      <c r="H20" s="76"/>
      <c r="I20" s="70" t="s">
        <v>2</v>
      </c>
      <c r="J20" s="81">
        <v>0.9419689978734429</v>
      </c>
      <c r="K20" s="81">
        <v>0.9345819460707363</v>
      </c>
      <c r="L20" s="81">
        <v>0.95241310532404388</v>
      </c>
      <c r="M20" s="81">
        <v>0.99373826946218902</v>
      </c>
      <c r="N20" s="81">
        <v>1.0181607933457959</v>
      </c>
    </row>
    <row r="21" spans="2:14">
      <c r="B21" s="82" t="s">
        <v>3</v>
      </c>
      <c r="C21" s="83">
        <v>0.97860051796570591</v>
      </c>
      <c r="D21" s="83">
        <v>0.97139242845825458</v>
      </c>
      <c r="E21" s="83">
        <v>0.97354931353300511</v>
      </c>
      <c r="F21" s="83">
        <v>0.99905689471068293</v>
      </c>
      <c r="G21" s="83">
        <v>1.0079437058672975</v>
      </c>
      <c r="I21" s="82" t="s">
        <v>3</v>
      </c>
      <c r="J21" s="83">
        <v>0.9698615049406597</v>
      </c>
      <c r="K21" s="83">
        <v>0.96262539021689053</v>
      </c>
      <c r="L21" s="83">
        <v>0.96575910522917263</v>
      </c>
      <c r="M21" s="83">
        <v>0.99224141404932276</v>
      </c>
      <c r="N21" s="83">
        <v>1.0002437478608501</v>
      </c>
    </row>
    <row r="22" spans="2:14">
      <c r="H22" s="76"/>
      <c r="J22" s="84"/>
      <c r="K22" s="84"/>
      <c r="L22" s="84"/>
      <c r="M22" s="84"/>
      <c r="N22" s="84"/>
    </row>
    <row r="23" spans="2:14">
      <c r="B23" s="72" t="s">
        <v>22</v>
      </c>
      <c r="C23" s="77"/>
      <c r="D23" s="77"/>
      <c r="E23" s="77"/>
      <c r="F23" s="77"/>
      <c r="G23" s="77"/>
      <c r="H23" s="76"/>
      <c r="I23" s="72" t="s">
        <v>4</v>
      </c>
      <c r="J23" s="77"/>
      <c r="K23" s="77"/>
      <c r="L23" s="77"/>
      <c r="M23" s="77"/>
      <c r="N23" s="77"/>
    </row>
    <row r="24" spans="2:14">
      <c r="B24" s="78"/>
      <c r="C24" s="79" t="s">
        <v>19</v>
      </c>
      <c r="D24" s="79" t="s">
        <v>51</v>
      </c>
      <c r="E24" s="79" t="s">
        <v>83</v>
      </c>
      <c r="F24" s="79" t="s">
        <v>84</v>
      </c>
      <c r="G24" s="79" t="s">
        <v>85</v>
      </c>
      <c r="H24" s="76"/>
      <c r="I24" s="78"/>
      <c r="J24" s="79" t="s">
        <v>19</v>
      </c>
      <c r="K24" s="79" t="s">
        <v>51</v>
      </c>
      <c r="L24" s="79" t="s">
        <v>83</v>
      </c>
      <c r="M24" s="79" t="s">
        <v>84</v>
      </c>
      <c r="N24" s="79" t="s">
        <v>85</v>
      </c>
    </row>
    <row r="25" spans="2:14">
      <c r="B25" s="80" t="s">
        <v>1</v>
      </c>
      <c r="C25" s="79">
        <v>0.82230606884260016</v>
      </c>
      <c r="D25" s="79">
        <v>0.87144895293416968</v>
      </c>
      <c r="E25" s="79">
        <v>0.93309601031414291</v>
      </c>
      <c r="F25" s="79">
        <v>0.98131287925972732</v>
      </c>
      <c r="G25" s="79">
        <v>0.94953779572823127</v>
      </c>
      <c r="I25" s="80" t="s">
        <v>1</v>
      </c>
      <c r="J25" s="79">
        <v>0.82230606884260016</v>
      </c>
      <c r="K25" s="79">
        <v>0.87144895293416968</v>
      </c>
      <c r="L25" s="79">
        <v>0.93309601031414291</v>
      </c>
      <c r="M25" s="79">
        <v>0.98131287925972732</v>
      </c>
      <c r="N25" s="79">
        <v>0.94953779572823127</v>
      </c>
    </row>
    <row r="26" spans="2:14">
      <c r="B26" s="70" t="s">
        <v>2</v>
      </c>
      <c r="C26" s="81">
        <v>0.8045379691961223</v>
      </c>
      <c r="D26" s="81">
        <v>0.8298044536651108</v>
      </c>
      <c r="E26" s="81">
        <v>0.86779699141172839</v>
      </c>
      <c r="F26" s="81">
        <v>0.94728539219363528</v>
      </c>
      <c r="G26" s="81">
        <v>0.96091324842920967</v>
      </c>
      <c r="I26" s="70" t="s">
        <v>2</v>
      </c>
      <c r="J26" s="81">
        <v>0.8045379691961223</v>
      </c>
      <c r="K26" s="81">
        <v>0.8298044536651108</v>
      </c>
      <c r="L26" s="81">
        <v>0.86779699141172839</v>
      </c>
      <c r="M26" s="81">
        <v>0.94728539219363528</v>
      </c>
      <c r="N26" s="81">
        <v>0.96091324842920967</v>
      </c>
    </row>
    <row r="27" spans="2:14">
      <c r="B27" s="82" t="s">
        <v>3</v>
      </c>
      <c r="C27" s="83">
        <v>0.81785660310505104</v>
      </c>
      <c r="D27" s="83">
        <v>0.86106234945482729</v>
      </c>
      <c r="E27" s="83">
        <v>0.91791235848792518</v>
      </c>
      <c r="F27" s="83">
        <v>0.97391458925365693</v>
      </c>
      <c r="G27" s="83">
        <v>0.95208796060054768</v>
      </c>
      <c r="I27" s="82" t="s">
        <v>3</v>
      </c>
      <c r="J27" s="83">
        <v>0.81785660310505104</v>
      </c>
      <c r="K27" s="83">
        <v>0.86106234945482729</v>
      </c>
      <c r="L27" s="83">
        <v>0.91791235848792518</v>
      </c>
      <c r="M27" s="83">
        <v>0.97391458925365693</v>
      </c>
      <c r="N27" s="83">
        <v>0.95208796060054768</v>
      </c>
    </row>
    <row r="28" spans="2:14">
      <c r="B28" s="72"/>
      <c r="C28" s="81"/>
      <c r="D28" s="81"/>
      <c r="E28" s="81"/>
      <c r="F28" s="81"/>
      <c r="G28" s="81"/>
      <c r="H28" s="85"/>
      <c r="J28" s="81"/>
      <c r="K28" s="81"/>
      <c r="L28" s="81"/>
      <c r="M28" s="81"/>
      <c r="N28" s="81"/>
    </row>
    <row r="29" spans="2:14">
      <c r="B29" s="72" t="s">
        <v>23</v>
      </c>
      <c r="C29" s="77"/>
      <c r="D29" s="77"/>
      <c r="E29" s="77"/>
      <c r="F29" s="77"/>
      <c r="G29" s="77"/>
      <c r="I29" s="72" t="s">
        <v>24</v>
      </c>
      <c r="J29" s="77"/>
      <c r="K29" s="77"/>
      <c r="L29" s="77"/>
      <c r="M29" s="77"/>
      <c r="N29" s="77"/>
    </row>
    <row r="30" spans="2:14">
      <c r="B30" s="78"/>
      <c r="C30" s="79" t="s">
        <v>19</v>
      </c>
      <c r="D30" s="79" t="s">
        <v>51</v>
      </c>
      <c r="E30" s="79" t="s">
        <v>83</v>
      </c>
      <c r="F30" s="79" t="s">
        <v>84</v>
      </c>
      <c r="G30" s="79" t="s">
        <v>85</v>
      </c>
      <c r="I30" s="78"/>
      <c r="J30" s="79" t="s">
        <v>19</v>
      </c>
      <c r="K30" s="79" t="s">
        <v>51</v>
      </c>
      <c r="L30" s="79" t="s">
        <v>83</v>
      </c>
      <c r="M30" s="79" t="s">
        <v>84</v>
      </c>
      <c r="N30" s="79" t="s">
        <v>85</v>
      </c>
    </row>
    <row r="31" spans="2:14">
      <c r="B31" s="80" t="s">
        <v>1</v>
      </c>
      <c r="C31" s="79">
        <v>0.90589504343368099</v>
      </c>
      <c r="D31" s="79">
        <v>0.92712737514386134</v>
      </c>
      <c r="E31" s="79">
        <v>0.95654707527178628</v>
      </c>
      <c r="F31" s="79">
        <v>0.99095076141287297</v>
      </c>
      <c r="G31" s="79">
        <v>0.97725727489431358</v>
      </c>
      <c r="H31" s="86"/>
      <c r="I31" s="80" t="s">
        <v>1</v>
      </c>
      <c r="J31" s="79">
        <v>0.90019249353492969</v>
      </c>
      <c r="K31" s="79">
        <v>0.92142559598490181</v>
      </c>
      <c r="L31" s="79">
        <v>0.95150234309097415</v>
      </c>
      <c r="M31" s="79">
        <v>0.98660838630402137</v>
      </c>
      <c r="N31" s="79">
        <v>0.97240070820335456</v>
      </c>
    </row>
    <row r="32" spans="2:14">
      <c r="B32" s="70" t="s">
        <v>2</v>
      </c>
      <c r="C32" s="81">
        <v>0.87306706246150068</v>
      </c>
      <c r="D32" s="81">
        <v>0.88085066420261482</v>
      </c>
      <c r="E32" s="81">
        <v>0.90953935485257897</v>
      </c>
      <c r="F32" s="81">
        <v>0.9703831222442596</v>
      </c>
      <c r="G32" s="81">
        <v>0.98996869581411095</v>
      </c>
      <c r="H32" s="86"/>
      <c r="I32" s="70" t="s">
        <v>2</v>
      </c>
      <c r="J32" s="81">
        <v>0.8732534835347826</v>
      </c>
      <c r="K32" s="81">
        <v>0.88219319986792355</v>
      </c>
      <c r="L32" s="81">
        <v>0.91010504836788608</v>
      </c>
      <c r="M32" s="81">
        <v>0.97051183082791215</v>
      </c>
      <c r="N32" s="81">
        <v>0.98953702088750273</v>
      </c>
    </row>
    <row r="33" spans="2:14">
      <c r="B33" s="82" t="s">
        <v>3</v>
      </c>
      <c r="C33" s="83">
        <v>0.89822856053537847</v>
      </c>
      <c r="D33" s="83">
        <v>0.91622738895654088</v>
      </c>
      <c r="E33" s="83">
        <v>0.94573083601046515</v>
      </c>
      <c r="F33" s="83">
        <v>0.98648574198216998</v>
      </c>
      <c r="G33" s="83">
        <v>0.98001583323392261</v>
      </c>
      <c r="H33" s="86"/>
      <c r="I33" s="82" t="s">
        <v>3</v>
      </c>
      <c r="J33" s="83">
        <v>0.89385905402285537</v>
      </c>
      <c r="K33" s="83">
        <v>0.91184386983585886</v>
      </c>
      <c r="L33" s="83">
        <v>0.94183573185854885</v>
      </c>
      <c r="M33" s="83">
        <v>0.98307800165148984</v>
      </c>
      <c r="N33" s="83">
        <v>0.9761658542306989</v>
      </c>
    </row>
    <row r="34" spans="2:14">
      <c r="H34" s="86"/>
      <c r="I34" s="71"/>
    </row>
    <row r="35" spans="2:14">
      <c r="B35" s="70" t="s">
        <v>86</v>
      </c>
      <c r="H35" s="86"/>
      <c r="I35" s="70" t="s">
        <v>86</v>
      </c>
    </row>
    <row r="36" spans="2:14">
      <c r="B36" s="70" t="s">
        <v>87</v>
      </c>
      <c r="H36" s="86"/>
      <c r="I36" s="70" t="s">
        <v>87</v>
      </c>
    </row>
    <row r="37" spans="2:14">
      <c r="H37" s="86"/>
      <c r="I37" s="70" t="s">
        <v>52</v>
      </c>
    </row>
    <row r="38" spans="2:14">
      <c r="H38" s="86"/>
      <c r="I38" s="70" t="s">
        <v>88</v>
      </c>
    </row>
    <row r="39" spans="2:14">
      <c r="H39" s="86"/>
      <c r="I39" s="70" t="s">
        <v>89</v>
      </c>
    </row>
    <row r="40" spans="2:14">
      <c r="H40" s="86"/>
    </row>
    <row r="41" spans="2:14">
      <c r="B41" s="72" t="s">
        <v>25</v>
      </c>
      <c r="H41" s="86"/>
      <c r="I41" s="72" t="s">
        <v>26</v>
      </c>
    </row>
    <row r="43" spans="2:14">
      <c r="B43" s="72" t="s">
        <v>27</v>
      </c>
      <c r="I43" s="72" t="s">
        <v>28</v>
      </c>
    </row>
    <row r="44" spans="2:14">
      <c r="B44" s="87"/>
      <c r="C44" s="79" t="s">
        <v>19</v>
      </c>
      <c r="D44" s="79" t="s">
        <v>51</v>
      </c>
      <c r="E44" s="79" t="s">
        <v>83</v>
      </c>
      <c r="F44" s="79" t="s">
        <v>84</v>
      </c>
      <c r="G44" s="79" t="s">
        <v>85</v>
      </c>
      <c r="I44" s="87"/>
      <c r="J44" s="79" t="s">
        <v>19</v>
      </c>
      <c r="K44" s="79" t="s">
        <v>51</v>
      </c>
      <c r="L44" s="79" t="s">
        <v>83</v>
      </c>
      <c r="M44" s="79" t="s">
        <v>84</v>
      </c>
      <c r="N44" s="79" t="s">
        <v>85</v>
      </c>
    </row>
    <row r="45" spans="2:14">
      <c r="B45" s="70" t="s">
        <v>1</v>
      </c>
      <c r="C45" s="88">
        <v>586311.43868000037</v>
      </c>
      <c r="D45" s="88">
        <v>623451.31131999975</v>
      </c>
      <c r="E45" s="88">
        <v>673975.37283000001</v>
      </c>
      <c r="F45" s="88">
        <v>712209.06996200047</v>
      </c>
      <c r="G45" s="88">
        <v>748569.44210000045</v>
      </c>
      <c r="I45" s="70" t="s">
        <v>1</v>
      </c>
      <c r="J45" s="88">
        <v>453226311.73628211</v>
      </c>
      <c r="K45" s="88">
        <v>469666174.35445499</v>
      </c>
      <c r="L45" s="88">
        <v>497843348.5172627</v>
      </c>
      <c r="M45" s="88">
        <v>547263325.86482</v>
      </c>
      <c r="N45" s="88">
        <v>572048602.74250603</v>
      </c>
    </row>
    <row r="46" spans="2:14">
      <c r="B46" s="70" t="s">
        <v>2</v>
      </c>
      <c r="C46" s="77">
        <v>180638.0866999999</v>
      </c>
      <c r="D46" s="77">
        <v>186040.22804399996</v>
      </c>
      <c r="E46" s="77">
        <v>199790.52988199992</v>
      </c>
      <c r="F46" s="77">
        <v>191534.02042299995</v>
      </c>
      <c r="G46" s="77">
        <v>206618.76666140993</v>
      </c>
      <c r="I46" s="70" t="s">
        <v>2</v>
      </c>
      <c r="J46" s="77">
        <v>126848888.95623739</v>
      </c>
      <c r="K46" s="77">
        <v>128693044.86227387</v>
      </c>
      <c r="L46" s="77">
        <v>139953574.67689696</v>
      </c>
      <c r="M46" s="77">
        <v>149266301.81771943</v>
      </c>
      <c r="N46" s="77">
        <v>155315563.50254449</v>
      </c>
    </row>
    <row r="47" spans="2:14">
      <c r="B47" s="82" t="s">
        <v>3</v>
      </c>
      <c r="C47" s="89">
        <v>766949.52538000024</v>
      </c>
      <c r="D47" s="89">
        <v>809491.53936399973</v>
      </c>
      <c r="E47" s="89">
        <v>873765.90271199995</v>
      </c>
      <c r="F47" s="89">
        <v>903743.09038500045</v>
      </c>
      <c r="G47" s="89">
        <v>955188.20876141032</v>
      </c>
      <c r="I47" s="82" t="s">
        <v>3</v>
      </c>
      <c r="J47" s="89">
        <v>580075200.69251955</v>
      </c>
      <c r="K47" s="89">
        <v>598359219.21672893</v>
      </c>
      <c r="L47" s="89">
        <v>637796923.19415963</v>
      </c>
      <c r="M47" s="89">
        <v>696529627.68253946</v>
      </c>
      <c r="N47" s="89">
        <v>727364166.24505055</v>
      </c>
    </row>
    <row r="48" spans="2:14" s="90" customFormat="1" ht="14.25"/>
    <row r="49" spans="2:14">
      <c r="B49" s="72" t="s">
        <v>29</v>
      </c>
      <c r="I49" s="72" t="s">
        <v>30</v>
      </c>
      <c r="J49" s="77"/>
      <c r="K49" s="77"/>
      <c r="L49" s="77"/>
      <c r="M49" s="77"/>
      <c r="N49" s="77"/>
    </row>
    <row r="50" spans="2:14">
      <c r="B50" s="87"/>
      <c r="C50" s="79" t="s">
        <v>19</v>
      </c>
      <c r="D50" s="79" t="s">
        <v>51</v>
      </c>
      <c r="E50" s="79" t="s">
        <v>83</v>
      </c>
      <c r="F50" s="79" t="s">
        <v>84</v>
      </c>
      <c r="G50" s="79" t="s">
        <v>85</v>
      </c>
      <c r="I50" s="87"/>
      <c r="J50" s="79" t="s">
        <v>19</v>
      </c>
      <c r="K50" s="79" t="s">
        <v>51</v>
      </c>
      <c r="L50" s="79" t="s">
        <v>83</v>
      </c>
      <c r="M50" s="79" t="s">
        <v>84</v>
      </c>
      <c r="N50" s="79" t="s">
        <v>85</v>
      </c>
    </row>
    <row r="51" spans="2:14">
      <c r="B51" s="70" t="s">
        <v>1</v>
      </c>
      <c r="C51" s="88">
        <v>544915.16440736991</v>
      </c>
      <c r="D51" s="88">
        <v>580077.44474900013</v>
      </c>
      <c r="E51" s="88">
        <v>627166.04360700003</v>
      </c>
      <c r="F51" s="88">
        <v>660622.19909499958</v>
      </c>
      <c r="G51" s="88">
        <v>693952.31741800008</v>
      </c>
      <c r="I51" s="70" t="s">
        <v>1</v>
      </c>
      <c r="J51" s="88">
        <v>453226311.73628211</v>
      </c>
      <c r="K51" s="88">
        <v>469666174.35445499</v>
      </c>
      <c r="L51" s="88">
        <v>497843348.5172627</v>
      </c>
      <c r="M51" s="88">
        <v>547263325.86482</v>
      </c>
      <c r="N51" s="88">
        <v>572048602.74250603</v>
      </c>
    </row>
    <row r="52" spans="2:14">
      <c r="B52" s="70" t="s">
        <v>2</v>
      </c>
      <c r="C52" s="77">
        <v>169765.09207999997</v>
      </c>
      <c r="D52" s="77">
        <v>174635.76981399997</v>
      </c>
      <c r="E52" s="77">
        <v>187463.56666899993</v>
      </c>
      <c r="F52" s="77">
        <v>178404.81407500012</v>
      </c>
      <c r="G52" s="77">
        <v>192818.86707183995</v>
      </c>
      <c r="I52" s="70" t="s">
        <v>2</v>
      </c>
      <c r="J52" s="77">
        <v>126848888.95623739</v>
      </c>
      <c r="K52" s="77">
        <v>128693044.86227387</v>
      </c>
      <c r="L52" s="77">
        <v>139953574.67689696</v>
      </c>
      <c r="M52" s="77">
        <v>149266301.81771943</v>
      </c>
      <c r="N52" s="77">
        <v>155315563.50254449</v>
      </c>
    </row>
    <row r="53" spans="2:14">
      <c r="B53" s="82" t="s">
        <v>3</v>
      </c>
      <c r="C53" s="89">
        <v>714680.25648736989</v>
      </c>
      <c r="D53" s="89">
        <v>754713.21456300013</v>
      </c>
      <c r="E53" s="89">
        <v>814629.61027599999</v>
      </c>
      <c r="F53" s="89">
        <v>839027.0131699997</v>
      </c>
      <c r="G53" s="89">
        <v>886771.18448984006</v>
      </c>
      <c r="I53" s="82" t="s">
        <v>3</v>
      </c>
      <c r="J53" s="89">
        <v>580075200.69251955</v>
      </c>
      <c r="K53" s="89">
        <v>598359219.21672893</v>
      </c>
      <c r="L53" s="89">
        <v>637796923.19415963</v>
      </c>
      <c r="M53" s="89">
        <v>696529627.68253946</v>
      </c>
      <c r="N53" s="89">
        <v>727364166.24505055</v>
      </c>
    </row>
    <row r="54" spans="2:14">
      <c r="B54" s="72"/>
      <c r="C54" s="81"/>
      <c r="D54" s="81"/>
      <c r="E54" s="81"/>
      <c r="F54" s="81"/>
      <c r="G54" s="81"/>
      <c r="I54" s="72"/>
      <c r="J54" s="77"/>
      <c r="K54" s="77"/>
      <c r="L54" s="77"/>
      <c r="M54" s="77"/>
      <c r="N54" s="77"/>
    </row>
    <row r="55" spans="2:14">
      <c r="B55" s="72" t="s">
        <v>31</v>
      </c>
      <c r="I55" s="72" t="s">
        <v>32</v>
      </c>
      <c r="J55" s="77"/>
      <c r="K55" s="77"/>
      <c r="L55" s="77"/>
      <c r="M55" s="77"/>
      <c r="N55" s="77"/>
    </row>
    <row r="56" spans="2:14">
      <c r="B56" s="87"/>
      <c r="C56" s="79" t="s">
        <v>19</v>
      </c>
      <c r="D56" s="79" t="s">
        <v>51</v>
      </c>
      <c r="E56" s="79" t="s">
        <v>83</v>
      </c>
      <c r="F56" s="79" t="s">
        <v>84</v>
      </c>
      <c r="G56" s="79" t="s">
        <v>85</v>
      </c>
      <c r="I56" s="87"/>
      <c r="J56" s="79" t="s">
        <v>19</v>
      </c>
      <c r="K56" s="79" t="s">
        <v>51</v>
      </c>
      <c r="L56" s="79" t="s">
        <v>83</v>
      </c>
      <c r="M56" s="79" t="s">
        <v>84</v>
      </c>
      <c r="N56" s="79" t="s">
        <v>85</v>
      </c>
    </row>
    <row r="57" spans="2:14">
      <c r="B57" s="91" t="s">
        <v>1</v>
      </c>
      <c r="C57" s="92">
        <v>0.15942312771654832</v>
      </c>
      <c r="D57" s="92">
        <v>0.1761738097646941</v>
      </c>
      <c r="E57" s="92">
        <v>0.19000018243122574</v>
      </c>
      <c r="F57" s="92">
        <v>0.17208145125267316</v>
      </c>
      <c r="G57" s="92">
        <v>0.1797480293229794</v>
      </c>
      <c r="I57" s="70" t="s">
        <v>1</v>
      </c>
      <c r="J57" s="88">
        <v>90276319.784925997</v>
      </c>
      <c r="K57" s="88">
        <v>101336903.17244923</v>
      </c>
      <c r="L57" s="88">
        <v>117048022.5170766</v>
      </c>
      <c r="M57" s="88">
        <v>130072818.77118692</v>
      </c>
      <c r="N57" s="88">
        <v>133671243.58219203</v>
      </c>
    </row>
    <row r="58" spans="2:14">
      <c r="B58" s="70" t="s">
        <v>2</v>
      </c>
      <c r="C58" s="93">
        <v>0.2064512761167876</v>
      </c>
      <c r="D58" s="93">
        <v>0.20922302019749695</v>
      </c>
      <c r="E58" s="93">
        <v>0.21520185210831788</v>
      </c>
      <c r="F58" s="93">
        <v>0.15783788120292663</v>
      </c>
      <c r="G58" s="93">
        <v>0.20953803750411393</v>
      </c>
      <c r="I58" s="70" t="s">
        <v>2</v>
      </c>
      <c r="J58" s="77">
        <v>29507681.086057443</v>
      </c>
      <c r="K58" s="77">
        <v>32063819.165892676</v>
      </c>
      <c r="L58" s="77">
        <v>32980801.767890729</v>
      </c>
      <c r="M58" s="77">
        <v>34884553.848069936</v>
      </c>
      <c r="N58" s="77">
        <v>39088526.033397682</v>
      </c>
    </row>
    <row r="59" spans="2:14">
      <c r="B59" s="82" t="s">
        <v>3</v>
      </c>
      <c r="C59" s="94">
        <v>0.17059419039954216</v>
      </c>
      <c r="D59" s="94">
        <v>0.18382118388549751</v>
      </c>
      <c r="E59" s="94">
        <v>0.19579962161694486</v>
      </c>
      <c r="F59" s="94">
        <v>0.16905279850776511</v>
      </c>
      <c r="G59" s="94">
        <v>0.18622554655404711</v>
      </c>
      <c r="I59" s="82" t="s">
        <v>3</v>
      </c>
      <c r="J59" s="89">
        <v>119784000.87098344</v>
      </c>
      <c r="K59" s="89">
        <v>133400722.33834191</v>
      </c>
      <c r="L59" s="89">
        <v>150028824.28496733</v>
      </c>
      <c r="M59" s="89">
        <v>164957372.61925685</v>
      </c>
      <c r="N59" s="89">
        <v>172759769.61558971</v>
      </c>
    </row>
    <row r="60" spans="2:14">
      <c r="I60" s="71"/>
      <c r="J60" s="71"/>
      <c r="K60" s="71"/>
    </row>
    <row r="61" spans="2:14">
      <c r="B61" s="72" t="s">
        <v>0</v>
      </c>
      <c r="I61" s="72" t="s">
        <v>33</v>
      </c>
      <c r="J61" s="93"/>
      <c r="K61" s="93"/>
    </row>
    <row r="62" spans="2:14">
      <c r="B62" s="87"/>
      <c r="C62" s="79" t="s">
        <v>19</v>
      </c>
      <c r="D62" s="79" t="s">
        <v>51</v>
      </c>
      <c r="E62" s="79" t="s">
        <v>83</v>
      </c>
      <c r="F62" s="79" t="s">
        <v>84</v>
      </c>
      <c r="G62" s="79" t="s">
        <v>85</v>
      </c>
    </row>
    <row r="63" spans="2:14">
      <c r="B63" s="70" t="s">
        <v>1</v>
      </c>
      <c r="C63" s="88">
        <v>458043.08455736988</v>
      </c>
      <c r="D63" s="88">
        <v>477882.99134899996</v>
      </c>
      <c r="E63" s="88">
        <v>508004.38090699993</v>
      </c>
      <c r="F63" s="88">
        <v>546941.37234499969</v>
      </c>
      <c r="G63" s="88">
        <v>569215.75591799989</v>
      </c>
      <c r="I63" s="72" t="s">
        <v>34</v>
      </c>
    </row>
    <row r="64" spans="2:14">
      <c r="B64" s="70" t="s">
        <v>2</v>
      </c>
      <c r="C64" s="77">
        <v>134716.87218000003</v>
      </c>
      <c r="D64" s="77">
        <v>138097.94661900002</v>
      </c>
      <c r="E64" s="77">
        <v>147121.05991900002</v>
      </c>
      <c r="F64" s="95">
        <v>150245.77622500004</v>
      </c>
      <c r="G64" s="95">
        <v>152415.98007183999</v>
      </c>
      <c r="I64" s="78"/>
      <c r="J64" s="79" t="s">
        <v>19</v>
      </c>
      <c r="K64" s="79" t="s">
        <v>51</v>
      </c>
      <c r="L64" s="79" t="s">
        <v>83</v>
      </c>
      <c r="M64" s="79" t="s">
        <v>84</v>
      </c>
      <c r="N64" s="79" t="s">
        <v>85</v>
      </c>
    </row>
    <row r="65" spans="2:14">
      <c r="B65" s="82" t="s">
        <v>3</v>
      </c>
      <c r="C65" s="89">
        <v>592759.95673736988</v>
      </c>
      <c r="D65" s="89">
        <v>615980.93796799995</v>
      </c>
      <c r="E65" s="89">
        <v>655125.44082599995</v>
      </c>
      <c r="F65" s="89">
        <v>697187.14856999973</v>
      </c>
      <c r="G65" s="89">
        <v>721631.73598983989</v>
      </c>
      <c r="I65" s="80" t="s">
        <v>1</v>
      </c>
      <c r="J65" s="88">
        <v>4284.01</v>
      </c>
      <c r="K65" s="88" t="s">
        <v>35</v>
      </c>
      <c r="L65" s="88" t="s">
        <v>35</v>
      </c>
      <c r="M65" s="88" t="s">
        <v>35</v>
      </c>
      <c r="N65" s="88" t="s">
        <v>35</v>
      </c>
    </row>
    <row r="66" spans="2:14">
      <c r="I66" s="68" t="s">
        <v>2</v>
      </c>
      <c r="J66" s="95">
        <v>1057.0999999999999</v>
      </c>
      <c r="K66" s="95">
        <v>7689.2</v>
      </c>
      <c r="L66" s="95">
        <v>6034.1</v>
      </c>
      <c r="M66" s="95">
        <v>5645.8</v>
      </c>
      <c r="N66" s="95">
        <v>9980.880000000001</v>
      </c>
    </row>
    <row r="67" spans="2:14">
      <c r="B67" s="72" t="s">
        <v>36</v>
      </c>
      <c r="I67" s="71"/>
      <c r="L67" s="69"/>
      <c r="M67" s="69"/>
      <c r="N67" s="69"/>
    </row>
    <row r="68" spans="2:14">
      <c r="B68" s="87"/>
      <c r="C68" s="79" t="s">
        <v>19</v>
      </c>
      <c r="D68" s="79" t="s">
        <v>51</v>
      </c>
      <c r="E68" s="79" t="s">
        <v>83</v>
      </c>
      <c r="F68" s="79" t="s">
        <v>84</v>
      </c>
      <c r="G68" s="79" t="s">
        <v>85</v>
      </c>
      <c r="L68" s="69"/>
      <c r="M68" s="69"/>
      <c r="N68" s="69"/>
    </row>
    <row r="69" spans="2:14">
      <c r="B69" s="70" t="s">
        <v>1</v>
      </c>
      <c r="C69" s="88">
        <v>108983.03288147399</v>
      </c>
      <c r="D69" s="88">
        <v>116015.48894980003</v>
      </c>
      <c r="E69" s="88">
        <v>125433.20872140001</v>
      </c>
      <c r="F69" s="88">
        <v>132124.43981899993</v>
      </c>
      <c r="G69" s="88">
        <v>138790.46348360003</v>
      </c>
      <c r="I69" s="72" t="s">
        <v>37</v>
      </c>
      <c r="L69" s="69"/>
      <c r="M69" s="69"/>
      <c r="N69" s="69"/>
    </row>
    <row r="70" spans="2:14">
      <c r="B70" s="70" t="s">
        <v>2</v>
      </c>
      <c r="C70" s="77">
        <v>33953.018415999999</v>
      </c>
      <c r="D70" s="77">
        <v>34927.153962799995</v>
      </c>
      <c r="E70" s="77">
        <v>37492.713333799991</v>
      </c>
      <c r="F70" s="77">
        <v>35680.962815000028</v>
      </c>
      <c r="G70" s="77">
        <v>38563.773414367992</v>
      </c>
      <c r="I70" s="87"/>
      <c r="J70" s="79" t="s">
        <v>19</v>
      </c>
      <c r="K70" s="79" t="s">
        <v>51</v>
      </c>
      <c r="L70" s="79" t="s">
        <v>83</v>
      </c>
      <c r="M70" s="79" t="s">
        <v>84</v>
      </c>
      <c r="N70" s="79" t="s">
        <v>85</v>
      </c>
    </row>
    <row r="71" spans="2:14">
      <c r="B71" s="82" t="s">
        <v>3</v>
      </c>
      <c r="C71" s="89">
        <v>142936.05129747398</v>
      </c>
      <c r="D71" s="89">
        <v>150942.64291260004</v>
      </c>
      <c r="E71" s="89">
        <v>162925.9220552</v>
      </c>
      <c r="F71" s="89">
        <v>167805.40263399994</v>
      </c>
      <c r="G71" s="89">
        <v>177354.23689796802</v>
      </c>
      <c r="I71" s="80" t="s">
        <v>1</v>
      </c>
      <c r="J71" s="96">
        <v>7.8617925868499829E-3</v>
      </c>
      <c r="K71" s="96">
        <v>0</v>
      </c>
      <c r="L71" s="96">
        <v>0</v>
      </c>
      <c r="M71" s="96">
        <v>0</v>
      </c>
      <c r="N71" s="96">
        <v>0</v>
      </c>
    </row>
    <row r="72" spans="2:14">
      <c r="I72" s="68" t="s">
        <v>2</v>
      </c>
      <c r="J72" s="97">
        <v>6.2268396114193662E-3</v>
      </c>
      <c r="K72" s="97">
        <v>4.4029925874805413E-2</v>
      </c>
      <c r="L72" s="97">
        <v>3.2188121175856378E-2</v>
      </c>
      <c r="M72" s="97">
        <v>3.1646007027739433E-2</v>
      </c>
      <c r="N72" s="97">
        <v>5.1762984357134258E-2</v>
      </c>
    </row>
    <row r="73" spans="2:14">
      <c r="B73" s="72" t="s">
        <v>38</v>
      </c>
    </row>
    <row r="74" spans="2:14">
      <c r="B74" s="87"/>
      <c r="C74" s="79" t="s">
        <v>19</v>
      </c>
      <c r="D74" s="79" t="s">
        <v>51</v>
      </c>
      <c r="E74" s="79" t="s">
        <v>83</v>
      </c>
      <c r="F74" s="79" t="s">
        <v>84</v>
      </c>
      <c r="G74" s="79" t="s">
        <v>85</v>
      </c>
    </row>
    <row r="75" spans="2:14">
      <c r="B75" s="70" t="s">
        <v>1</v>
      </c>
      <c r="C75" s="88">
        <v>109784.32873782673</v>
      </c>
      <c r="D75" s="88">
        <v>116285.52978490335</v>
      </c>
      <c r="E75" s="88">
        <v>125440.49189286573</v>
      </c>
      <c r="F75" s="88">
        <v>132549.79275245007</v>
      </c>
      <c r="G75" s="88">
        <v>140775.06359783735</v>
      </c>
    </row>
    <row r="76" spans="2:14">
      <c r="B76" s="70" t="s">
        <v>2</v>
      </c>
      <c r="C76" s="77">
        <v>36676.555011494245</v>
      </c>
      <c r="D76" s="77">
        <v>38640.21098497606</v>
      </c>
      <c r="E76" s="77">
        <v>38005.204090691419</v>
      </c>
      <c r="F76" s="77">
        <v>36825.812089519859</v>
      </c>
      <c r="G76" s="77">
        <v>40678.51712659296</v>
      </c>
    </row>
    <row r="77" spans="2:14">
      <c r="B77" s="82" t="s">
        <v>3</v>
      </c>
      <c r="C77" s="89">
        <v>146460.88374932099</v>
      </c>
      <c r="D77" s="89">
        <v>154925.74076987943</v>
      </c>
      <c r="E77" s="89">
        <v>163445.69598355715</v>
      </c>
      <c r="F77" s="89">
        <v>169375.60484196994</v>
      </c>
      <c r="G77" s="89">
        <v>181453.5807244303</v>
      </c>
    </row>
    <row r="78" spans="2:14">
      <c r="B78" s="71"/>
      <c r="C78" s="71"/>
      <c r="D78" s="71"/>
      <c r="E78" s="71"/>
      <c r="F78" s="71"/>
      <c r="G78" s="71"/>
    </row>
  </sheetData>
  <conditionalFormatting sqref="J61:K61">
    <cfRule type="cellIs" dxfId="0" priority="1" stopIfTrue="1" operator="greaterThan">
      <formula>0.2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Baseline Calculation</vt:lpstr>
      <vt:lpstr>CEA Database 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gurpreetsingh</dc:creator>
  <cp:lastModifiedBy>User</cp:lastModifiedBy>
  <cp:lastPrinted>2012-02-13T10:09:54Z</cp:lastPrinted>
  <dcterms:created xsi:type="dcterms:W3CDTF">2011-12-13T05:28:36Z</dcterms:created>
  <dcterms:modified xsi:type="dcterms:W3CDTF">2016-04-21T08:54:36Z</dcterms:modified>
</cp:coreProperties>
</file>