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415"/>
  <workbookPr defaultThemeVersion="166925"/>
  <mc:AlternateContent xmlns:mc="http://schemas.openxmlformats.org/markup-compatibility/2006">
    <mc:Choice Requires="x15">
      <x15ac:absPath xmlns:x15ac="http://schemas.microsoft.com/office/spreadsheetml/2010/11/ac" url="/Users/jparsons/Dropbox (MIT)/3 research/03 Fusion Eni/98 Grid Workstream - Shared/7-GenX Optimizations/data/"/>
    </mc:Choice>
  </mc:AlternateContent>
  <xr:revisionPtr revIDLastSave="0" documentId="13_ncr:1_{424895BF-5D83-BC4F-919C-CC8E7D5B56CE}" xr6:coauthVersionLast="47" xr6:coauthVersionMax="47" xr10:uidLastSave="{00000000-0000-0000-0000-000000000000}"/>
  <bookViews>
    <workbookView xWindow="7200" yWindow="500" windowWidth="22900" windowHeight="16420" xr2:uid="{29EA7B52-DCBF-CC4D-96C9-385755310C5D}"/>
    <workbookView xWindow="8800" yWindow="740" windowWidth="27640" windowHeight="15240" firstSheet="1" xr2:uid="{0B0E1A00-AE94-6643-B969-6ED6813D85A2}"/>
  </bookViews>
  <sheets>
    <sheet name="Thermal_params" sheetId="10" r:id="rId1"/>
    <sheet name="VRE_params" sheetId="1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11" l="1"/>
  <c r="O6" i="10"/>
  <c r="O3" i="10"/>
  <c r="Q6" i="10"/>
  <c r="K6" i="10"/>
  <c r="Q3" i="10"/>
  <c r="K3" i="10"/>
  <c r="S3" i="10" s="1"/>
  <c r="G3" i="10"/>
  <c r="G5" i="10"/>
  <c r="K5" i="10"/>
  <c r="K3" i="11"/>
  <c r="S6" i="10" l="1"/>
  <c r="M3" i="11"/>
  <c r="Q3" i="11" s="1"/>
  <c r="Q5" i="10" l="1"/>
  <c r="S5" i="10" s="1"/>
  <c r="M4" i="11"/>
  <c r="Q4" i="11" s="1"/>
  <c r="K4" i="11"/>
  <c r="G4" i="11"/>
  <c r="G5" i="11"/>
  <c r="K5" i="11"/>
  <c r="M5" i="11" s="1"/>
  <c r="Q5" i="11" s="1"/>
</calcChain>
</file>

<file path=xl/sharedStrings.xml><?xml version="1.0" encoding="utf-8"?>
<sst xmlns="http://schemas.openxmlformats.org/spreadsheetml/2006/main" count="85" uniqueCount="58">
  <si>
    <t>NREL ATB edition year</t>
  </si>
  <si>
    <t>basis year</t>
  </si>
  <si>
    <t>dollar year</t>
  </si>
  <si>
    <t>Technology</t>
  </si>
  <si>
    <t>Region</t>
  </si>
  <si>
    <t>Standard Capex</t>
  </si>
  <si>
    <t>Location Factor</t>
  </si>
  <si>
    <t>Local Capex</t>
  </si>
  <si>
    <t>Life</t>
  </si>
  <si>
    <t>WACC real</t>
  </si>
  <si>
    <t>Annualized Investment Cost</t>
  </si>
  <si>
    <t>Fixed O&amp;M</t>
  </si>
  <si>
    <t>Variable O&amp;M</t>
  </si>
  <si>
    <t>Heat_Rate</t>
  </si>
  <si>
    <t>Efficiency</t>
  </si>
  <si>
    <t>Fuel Cost</t>
  </si>
  <si>
    <t>Pro-forma Capacity Factor</t>
  </si>
  <si>
    <t>LCOE</t>
  </si>
  <si>
    <t>($/MW)</t>
  </si>
  <si>
    <t>(Years)</t>
  </si>
  <si>
    <t>($/MW-yr)</t>
  </si>
  <si>
    <t>($/MWh)</t>
  </si>
  <si>
    <t>(MMBtu/MWh)</t>
  </si>
  <si>
    <t>($/MMBtu)</t>
  </si>
  <si>
    <t>Natural Gas CC</t>
  </si>
  <si>
    <t>Natural Gas CT</t>
  </si>
  <si>
    <t>Natural Gas CCS</t>
  </si>
  <si>
    <t>Fusion</t>
  </si>
  <si>
    <t>Notes:</t>
  </si>
  <si>
    <t>[1]</t>
  </si>
  <si>
    <t xml:space="preserve">These values represent the IPM Regions used in the analysis: https://www.epa.gov/system/files/documents/2021-09/epa-platform-v6-summer-2021-reference-case-09-11-21-v6.pdf </t>
  </si>
  <si>
    <t>[2]</t>
  </si>
  <si>
    <t>The standardized CAPEX, Fixed O&amp;M, Variable O&amp;M, and Heat Rate  of resources are based on NREL ATB. In this analysis the NREL_ATB_year: 2021, the basis_year: 2035 and the dollar_year: 2019</t>
  </si>
  <si>
    <t>[3]</t>
  </si>
  <si>
    <t>The regional cost multipliers are based on mapping regions to the AEO Electricity Market Module (EMM) regions for cost multipliers. IPM Regions have been pre-populated, but any user defined regions must also be added. This cannot be mapped automatically since user regions might cut across EMM regions. A map is provided here: https://www.eia.gov/outlooks/aeo/pdf/nerc_map.pdf The cost multipliers are obtained from https://www.eia.gov/outlooks/archive/aeo20/assumptions/pdf/table_8.2.pdf and the regional mapping is obtained from PowerGenome https://www.dropbox.com/home/Equinor_CEM_project/Inputs/Power%20Sector/PowerGenome-repo/example_systems/PJM_2035?preview=test_settings.yml (this maps the regions to the IPM regions)</t>
  </si>
  <si>
    <t>[4]</t>
  </si>
  <si>
    <t>The Regional CAPEX is obtained by multiplying the regional cost multiplier of each technology with the standarized CAPEX as reported in NREL ATB</t>
  </si>
  <si>
    <t>[5]</t>
  </si>
  <si>
    <t>The Capital Recovery Period has been set in accordance with what has been reported in EIA [PUDL] - Fprm 860, and 860 m. Otherwise all technologies could be set to 20 years as reported in NREL ATB</t>
  </si>
  <si>
    <t>[6]</t>
  </si>
  <si>
    <t>It is assumed that all technologies bare the same risk value, and this is depicted in a constant discount rate across all technologies</t>
  </si>
  <si>
    <t>[7]</t>
  </si>
  <si>
    <t>Fuel costs (in $/MMBtu) are obtained from EIA AEO Fuel Prices. The reference scenarios are used for Fuel Prices of Coal, Natural Gas, Distilate, and Uranium. The AEO Fuel USD year is 2019. https://www.eia.gov/opendata/qb.php?category=3604304</t>
  </si>
  <si>
    <t>[8]</t>
  </si>
  <si>
    <t>To obtain the Fuel Costs (in $/MWh), the Fuel Cost (in $/MMBtu) is multiplied with the Heat Rate of the Fuel (reported in MMBtu/MWh)</t>
  </si>
  <si>
    <t>Transmission Adder Cost</t>
  </si>
  <si>
    <t>Total Annualized Investment Cost</t>
  </si>
  <si>
    <t>Pro-Forma Capacity Factor</t>
  </si>
  <si>
    <t xml:space="preserve">($/MW-yr) </t>
  </si>
  <si>
    <t>Solar</t>
  </si>
  <si>
    <t>Wind Onshore</t>
  </si>
  <si>
    <t>Wind Offshore</t>
  </si>
  <si>
    <t>[9]</t>
  </si>
  <si>
    <t xml:space="preserve">The Transmission Adder costs are based on ZEPHYR . They assume a WACC of 4.5% and a capital recovery period of 60 years. These costs are added directly to the annualized generator investment costs, to obtain the total investment cost of integrating the renewable energy source to the grid. </t>
  </si>
  <si>
    <t>[10]</t>
  </si>
  <si>
    <t>The CAPEX, Fixed O&amp;M, Variable O&amp;M for Offshore wind is obtained from NREL_ATB offshore_spur_costs tab.</t>
  </si>
  <si>
    <t>Note:</t>
  </si>
  <si>
    <t>The rest of the input sources for this table remain consistent with that for Thermal_params_PJM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</si>
</sst>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00"/>
  </numFmts>
  <fonts count="4">
    <font>
      <sz val="12"/>
      <color theme="1"/>
      <name val="Calibri"/>
      <family val="2"/>
      <scheme val="minor"/>
    </font>
    <font>
      <b/>
      <sz val="12"/>
      <color theme="1"/>
      <name val="Calibri"/>
      <family val="2"/>
      <scheme val="minor"/>
    </font>
    <font>
      <sz val="12"/>
      <color rgb="FF000000"/>
      <name val="Calibri"/>
      <family val="2"/>
      <scheme val="minor"/>
    </font>
    <font>
      <sz val="12"/>
      <color theme="1"/>
      <name val="Calibri"/>
      <family val="2"/>
      <scheme val="minor"/>
    </font>
  </fonts>
  <fills count="3">
    <fill>
      <patternFill patternType="none"/>
    </fill>
    <fill>
      <patternFill patternType="gray125"/>
    </fill>
    <fill>
      <patternFill patternType="solid">
        <fgColor theme="0"/>
        <bgColor indexed="64"/>
      </patternFill>
    </fill>
  </fills>
  <borders count="3">
    <border>
      <left/>
      <right/>
      <top/>
      <bottom/>
      <diagonal/>
    </border>
    <border>
      <left/>
      <right/>
      <top style="thin">
        <color indexed="64"/>
      </top>
      <bottom/>
      <diagonal/>
    </border>
    <border>
      <left/>
      <right/>
      <top/>
      <bottom style="double">
        <color indexed="64"/>
      </bottom>
      <diagonal/>
    </border>
  </borders>
  <cellStyleXfs count="2">
    <xf numFmtId="0" fontId="0" fillId="0" borderId="0"/>
    <xf numFmtId="9" fontId="3" fillId="0" borderId="0" applyFont="0" applyFill="0" applyBorder="0" applyAlignment="0" applyProtection="0"/>
  </cellStyleXfs>
  <cellXfs count="24">
    <xf numFmtId="0" fontId="0" fillId="0" borderId="0" xfId="0"/>
    <xf numFmtId="0" fontId="0" fillId="0" borderId="1" xfId="0" applyBorder="1"/>
    <xf numFmtId="9" fontId="0" fillId="0" borderId="0" xfId="0" applyNumberFormat="1"/>
    <xf numFmtId="0" fontId="2" fillId="0" borderId="0" xfId="0" applyFont="1"/>
    <xf numFmtId="164" fontId="0" fillId="0" borderId="0" xfId="0" applyNumberFormat="1"/>
    <xf numFmtId="0" fontId="1" fillId="0" borderId="0" xfId="0" applyFont="1"/>
    <xf numFmtId="1" fontId="0" fillId="0" borderId="0" xfId="0" applyNumberFormat="1"/>
    <xf numFmtId="2" fontId="0" fillId="0" borderId="0" xfId="0" applyNumberFormat="1"/>
    <xf numFmtId="2" fontId="2" fillId="0" borderId="0" xfId="0" applyNumberFormat="1" applyFont="1"/>
    <xf numFmtId="1" fontId="2" fillId="0" borderId="0" xfId="0" applyNumberFormat="1" applyFont="1"/>
    <xf numFmtId="4" fontId="0" fillId="0" borderId="0" xfId="0" applyNumberFormat="1"/>
    <xf numFmtId="3" fontId="0" fillId="0" borderId="0" xfId="0" applyNumberFormat="1"/>
    <xf numFmtId="3" fontId="2" fillId="0" borderId="0" xfId="0" applyNumberFormat="1" applyFont="1"/>
    <xf numFmtId="0" fontId="0" fillId="2" borderId="1" xfId="0" applyFill="1" applyBorder="1" applyAlignment="1">
      <alignment horizontal="center" wrapText="1"/>
    </xf>
    <xf numFmtId="0" fontId="0" fillId="0" borderId="0" xfId="0" applyAlignment="1"/>
    <xf numFmtId="0" fontId="0" fillId="2" borderId="2" xfId="0" applyFill="1" applyBorder="1" applyAlignment="1">
      <alignment horizontal="center" wrapText="1"/>
    </xf>
    <xf numFmtId="3" fontId="0" fillId="2" borderId="1" xfId="0" applyNumberFormat="1" applyFill="1" applyBorder="1" applyAlignment="1">
      <alignment horizontal="center" wrapText="1"/>
    </xf>
    <xf numFmtId="3" fontId="0" fillId="2" borderId="2" xfId="0" applyNumberFormat="1" applyFill="1" applyBorder="1" applyAlignment="1">
      <alignment horizontal="center" wrapText="1"/>
    </xf>
    <xf numFmtId="3" fontId="0" fillId="0" borderId="1" xfId="0" applyNumberFormat="1" applyBorder="1"/>
    <xf numFmtId="2" fontId="0" fillId="2" borderId="1" xfId="0" applyNumberFormat="1" applyFill="1" applyBorder="1" applyAlignment="1">
      <alignment horizontal="center" wrapText="1"/>
    </xf>
    <xf numFmtId="2" fontId="0" fillId="2" borderId="2" xfId="0" applyNumberFormat="1" applyFill="1" applyBorder="1" applyAlignment="1">
      <alignment horizontal="center" wrapText="1"/>
    </xf>
    <xf numFmtId="2" fontId="0" fillId="0" borderId="1" xfId="0" applyNumberFormat="1" applyBorder="1"/>
    <xf numFmtId="165" fontId="0" fillId="0" borderId="0" xfId="0" applyNumberFormat="1"/>
    <xf numFmtId="9" fontId="0" fillId="0" borderId="0" xfId="1" applyFont="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E1E8E9-44F6-4C4B-A6B9-969A2A54FB08}">
  <dimension ref="A1:T60"/>
  <sheetViews>
    <sheetView topLeftCell="D1" workbookViewId="0">
      <selection activeCell="F5" sqref="F5"/>
    </sheetView>
    <sheetView tabSelected="1" workbookViewId="1">
      <selection activeCell="D6" sqref="D6"/>
    </sheetView>
  </sheetViews>
  <sheetFormatPr defaultColWidth="11" defaultRowHeight="15.95"/>
  <cols>
    <col min="1" max="1" width="10.875" customWidth="1"/>
    <col min="4" max="4" width="14.5" bestFit="1" customWidth="1"/>
    <col min="5" max="5" width="10.875" customWidth="1"/>
    <col min="6" max="6" width="10.875" style="11" customWidth="1"/>
    <col min="7" max="7" width="10.875" style="7" customWidth="1"/>
    <col min="8" max="11" width="10.875" customWidth="1"/>
    <col min="13" max="13" width="10.875" customWidth="1"/>
    <col min="14" max="14" width="14.375" customWidth="1"/>
    <col min="15" max="15" width="9" bestFit="1" customWidth="1"/>
  </cols>
  <sheetData>
    <row r="1" spans="1:19" s="14" customFormat="1" ht="51">
      <c r="A1" s="13" t="s">
        <v>0</v>
      </c>
      <c r="B1" s="13" t="s">
        <v>1</v>
      </c>
      <c r="C1" s="13" t="s">
        <v>2</v>
      </c>
      <c r="D1" s="13" t="s">
        <v>3</v>
      </c>
      <c r="E1" s="13" t="s">
        <v>4</v>
      </c>
      <c r="F1" s="16" t="s">
        <v>5</v>
      </c>
      <c r="G1" s="19" t="s">
        <v>6</v>
      </c>
      <c r="H1" s="13" t="s">
        <v>7</v>
      </c>
      <c r="I1" s="13" t="s">
        <v>8</v>
      </c>
      <c r="J1" s="13" t="s">
        <v>9</v>
      </c>
      <c r="K1" s="13" t="s">
        <v>10</v>
      </c>
      <c r="L1" s="13" t="s">
        <v>11</v>
      </c>
      <c r="M1" s="13" t="s">
        <v>12</v>
      </c>
      <c r="N1" s="13" t="s">
        <v>13</v>
      </c>
      <c r="O1" s="13" t="s">
        <v>14</v>
      </c>
      <c r="P1" s="13" t="s">
        <v>15</v>
      </c>
      <c r="Q1" s="13" t="s">
        <v>15</v>
      </c>
      <c r="R1" s="13" t="s">
        <v>16</v>
      </c>
      <c r="S1" s="13" t="s">
        <v>17</v>
      </c>
    </row>
    <row r="2" spans="1:19" s="14" customFormat="1" ht="18" thickBot="1">
      <c r="A2" s="15"/>
      <c r="B2" s="15"/>
      <c r="C2" s="15"/>
      <c r="D2" s="15"/>
      <c r="E2" s="15"/>
      <c r="F2" s="17" t="s">
        <v>18</v>
      </c>
      <c r="G2" s="20"/>
      <c r="H2" s="15" t="s">
        <v>18</v>
      </c>
      <c r="I2" s="15" t="s">
        <v>19</v>
      </c>
      <c r="J2" s="15"/>
      <c r="K2" s="15" t="s">
        <v>20</v>
      </c>
      <c r="L2" s="15" t="s">
        <v>20</v>
      </c>
      <c r="M2" s="15" t="s">
        <v>21</v>
      </c>
      <c r="N2" s="15" t="s">
        <v>22</v>
      </c>
      <c r="O2" s="15"/>
      <c r="P2" s="15" t="s">
        <v>23</v>
      </c>
      <c r="Q2" s="15" t="s">
        <v>21</v>
      </c>
      <c r="R2" s="15"/>
      <c r="S2" s="15" t="s">
        <v>21</v>
      </c>
    </row>
    <row r="3" spans="1:19" ht="17.100000000000001" thickTop="1">
      <c r="D3" t="s">
        <v>24</v>
      </c>
      <c r="F3" s="12">
        <v>764</v>
      </c>
      <c r="G3" s="7">
        <f>H3/F3</f>
        <v>1.0968586387434556</v>
      </c>
      <c r="H3" s="12">
        <v>838</v>
      </c>
      <c r="I3">
        <v>20</v>
      </c>
      <c r="J3" s="4">
        <v>0.06</v>
      </c>
      <c r="K3" s="10">
        <f>(PMT(J3,I3,H3) * -1)</f>
        <v>73.060658746601504</v>
      </c>
      <c r="L3" s="11">
        <v>67000</v>
      </c>
      <c r="M3" s="7">
        <v>6</v>
      </c>
      <c r="N3">
        <v>7.1589999999999998</v>
      </c>
      <c r="O3" s="23">
        <f>3412.14/N3/1000</f>
        <v>0.47662243330074033</v>
      </c>
      <c r="P3">
        <v>3.95</v>
      </c>
      <c r="Q3" s="7">
        <f>N3*P3</f>
        <v>28.27805</v>
      </c>
      <c r="R3" s="2">
        <v>0.6</v>
      </c>
      <c r="S3" s="7">
        <f t="shared" ref="S3" si="0">(K3 + L3)/(8760 * R3) + M3 + Q3</f>
        <v>47.039286807219675</v>
      </c>
    </row>
    <row r="4" spans="1:19">
      <c r="D4" t="s">
        <v>25</v>
      </c>
      <c r="F4" s="12"/>
      <c r="H4" s="9"/>
      <c r="J4" s="4"/>
      <c r="K4" s="10"/>
      <c r="L4" s="11"/>
      <c r="M4" s="7"/>
      <c r="Q4" s="7"/>
      <c r="R4" s="2"/>
      <c r="S4" s="7"/>
    </row>
    <row r="5" spans="1:19">
      <c r="D5" t="s">
        <v>26</v>
      </c>
      <c r="F5" s="12">
        <v>1737</v>
      </c>
      <c r="G5" s="7">
        <f>H5/F5</f>
        <v>1.0967184801381693</v>
      </c>
      <c r="H5" s="12">
        <v>1905</v>
      </c>
      <c r="I5">
        <v>20</v>
      </c>
      <c r="J5" s="4">
        <v>0.06</v>
      </c>
      <c r="K5" s="10">
        <f>(PMT(J5,I5,H5) * -1)</f>
        <v>166.08658104090202</v>
      </c>
      <c r="L5" s="11">
        <v>67000</v>
      </c>
      <c r="M5" s="7">
        <v>6</v>
      </c>
      <c r="N5">
        <v>7.1589999999999998</v>
      </c>
      <c r="P5">
        <v>3.95</v>
      </c>
      <c r="Q5" s="7">
        <f>N5*P5</f>
        <v>28.27805</v>
      </c>
      <c r="R5" s="2">
        <v>0.6</v>
      </c>
      <c r="S5" s="7">
        <f>(K5 + L5)/(8760 * R5) + M5 + Q5</f>
        <v>47.056985803089972</v>
      </c>
    </row>
    <row r="6" spans="1:19">
      <c r="D6" t="s">
        <v>27</v>
      </c>
      <c r="F6" s="12"/>
      <c r="H6" s="12">
        <v>6342.08</v>
      </c>
      <c r="I6">
        <v>40</v>
      </c>
      <c r="J6" s="4">
        <v>0.06</v>
      </c>
      <c r="K6" s="10">
        <f>(PMT(J6,I6,H6) * -1)</f>
        <v>421.50437773179772</v>
      </c>
      <c r="L6" s="11">
        <v>53975.73</v>
      </c>
      <c r="M6" s="7">
        <v>2</v>
      </c>
      <c r="N6" s="22">
        <v>8.5299999999999994</v>
      </c>
      <c r="O6" s="23">
        <f>3412.14/N6/1000</f>
        <v>0.40001641266119575</v>
      </c>
      <c r="Q6" s="7">
        <f>N6*P6</f>
        <v>0</v>
      </c>
      <c r="R6" s="2">
        <v>0.6</v>
      </c>
      <c r="S6" s="7">
        <f t="shared" ref="S6" si="1">(K6 + L6)/(8760 * R6) + M6 + Q6</f>
        <v>12.349549919659779</v>
      </c>
    </row>
    <row r="7" spans="1:19">
      <c r="F7" s="12"/>
      <c r="H7" s="9"/>
      <c r="J7" s="4"/>
      <c r="K7" s="10"/>
      <c r="L7" s="11"/>
      <c r="M7" s="7"/>
      <c r="Q7" s="7"/>
      <c r="R7" s="2"/>
      <c r="S7" s="7"/>
    </row>
    <row r="8" spans="1:19">
      <c r="F8" s="12"/>
      <c r="H8" s="9"/>
      <c r="J8" s="4"/>
      <c r="K8" s="10"/>
      <c r="L8" s="11"/>
      <c r="M8" s="7"/>
      <c r="Q8" s="7"/>
      <c r="R8" s="2"/>
      <c r="S8" s="7"/>
    </row>
    <row r="9" spans="1:19">
      <c r="F9" s="12"/>
      <c r="H9" s="8"/>
      <c r="J9" s="4"/>
      <c r="K9" s="10"/>
      <c r="L9" s="11"/>
      <c r="M9" s="7"/>
      <c r="Q9" s="7"/>
      <c r="R9" s="2"/>
      <c r="S9" s="7"/>
    </row>
    <row r="10" spans="1:19">
      <c r="F10" s="12"/>
      <c r="H10" s="9"/>
      <c r="J10" s="4"/>
      <c r="K10" s="10"/>
      <c r="L10" s="11"/>
      <c r="M10" s="7"/>
      <c r="Q10" s="7"/>
      <c r="R10" s="2"/>
      <c r="S10" s="7"/>
    </row>
    <row r="11" spans="1:19">
      <c r="F11" s="12"/>
      <c r="H11" s="9"/>
      <c r="J11" s="4"/>
      <c r="K11" s="10"/>
      <c r="L11" s="11"/>
      <c r="M11" s="7"/>
      <c r="Q11" s="7"/>
      <c r="R11" s="2"/>
      <c r="S11" s="7"/>
    </row>
    <row r="12" spans="1:19">
      <c r="F12" s="12"/>
      <c r="H12" s="9"/>
      <c r="J12" s="4"/>
      <c r="K12" s="10"/>
      <c r="L12" s="11"/>
      <c r="M12" s="7"/>
      <c r="Q12" s="7"/>
      <c r="R12" s="2"/>
      <c r="S12" s="7"/>
    </row>
    <row r="13" spans="1:19">
      <c r="F13" s="12"/>
      <c r="H13" s="9"/>
      <c r="J13" s="4"/>
      <c r="K13" s="10"/>
      <c r="L13" s="11"/>
      <c r="M13" s="7"/>
      <c r="Q13" s="7"/>
      <c r="R13" s="2"/>
      <c r="S13" s="7"/>
    </row>
    <row r="14" spans="1:19">
      <c r="F14" s="12"/>
      <c r="H14" s="9"/>
      <c r="J14" s="4"/>
      <c r="K14" s="10"/>
      <c r="L14" s="11"/>
      <c r="M14" s="7"/>
      <c r="Q14" s="7"/>
      <c r="R14" s="2"/>
      <c r="S14" s="7"/>
    </row>
    <row r="15" spans="1:19">
      <c r="F15" s="12"/>
      <c r="H15" s="9"/>
      <c r="J15" s="4"/>
      <c r="K15" s="10"/>
      <c r="L15" s="11"/>
      <c r="M15" s="7"/>
      <c r="Q15" s="7"/>
      <c r="R15" s="2"/>
      <c r="S15" s="7"/>
    </row>
    <row r="16" spans="1:19">
      <c r="F16" s="12"/>
      <c r="H16" s="9"/>
      <c r="J16" s="4"/>
      <c r="K16" s="10"/>
      <c r="L16" s="11"/>
      <c r="M16" s="7"/>
      <c r="Q16" s="7"/>
      <c r="R16" s="2"/>
      <c r="S16" s="7"/>
    </row>
    <row r="17" spans="6:19">
      <c r="F17" s="12"/>
      <c r="H17" s="9"/>
      <c r="J17" s="4"/>
      <c r="K17" s="10"/>
      <c r="L17" s="11"/>
      <c r="M17" s="7"/>
      <c r="Q17" s="7"/>
      <c r="R17" s="2"/>
      <c r="S17" s="7"/>
    </row>
    <row r="18" spans="6:19">
      <c r="F18" s="12"/>
      <c r="H18" s="9"/>
      <c r="J18" s="4"/>
      <c r="K18" s="10"/>
      <c r="L18" s="11"/>
      <c r="M18" s="7"/>
      <c r="Q18" s="7"/>
      <c r="R18" s="2"/>
      <c r="S18" s="7"/>
    </row>
    <row r="19" spans="6:19">
      <c r="F19" s="12"/>
      <c r="H19" s="9"/>
      <c r="J19" s="4"/>
      <c r="K19" s="10"/>
      <c r="L19" s="11"/>
      <c r="M19" s="7"/>
      <c r="Q19" s="7"/>
      <c r="R19" s="2"/>
      <c r="S19" s="7"/>
    </row>
    <row r="20" spans="6:19">
      <c r="F20" s="12"/>
      <c r="H20" s="9"/>
      <c r="J20" s="4"/>
      <c r="K20" s="10"/>
      <c r="L20" s="11"/>
      <c r="M20" s="7"/>
      <c r="Q20" s="7"/>
      <c r="R20" s="2"/>
      <c r="S20" s="7"/>
    </row>
    <row r="21" spans="6:19">
      <c r="F21" s="12"/>
      <c r="H21" s="9"/>
      <c r="J21" s="4"/>
      <c r="K21" s="10"/>
      <c r="L21" s="11"/>
      <c r="M21" s="7"/>
      <c r="Q21" s="7"/>
      <c r="R21" s="2"/>
      <c r="S21" s="7"/>
    </row>
    <row r="22" spans="6:19">
      <c r="F22" s="12"/>
      <c r="H22" s="9"/>
      <c r="J22" s="4"/>
      <c r="K22" s="10"/>
      <c r="L22" s="11"/>
      <c r="M22" s="7"/>
      <c r="Q22" s="7"/>
      <c r="R22" s="2"/>
      <c r="S22" s="7"/>
    </row>
    <row r="23" spans="6:19">
      <c r="F23" s="12"/>
      <c r="H23" s="9"/>
      <c r="J23" s="4"/>
      <c r="K23" s="10"/>
      <c r="L23" s="11"/>
      <c r="M23" s="7"/>
      <c r="Q23" s="7"/>
      <c r="R23" s="2"/>
      <c r="S23" s="7"/>
    </row>
    <row r="24" spans="6:19">
      <c r="F24" s="12"/>
      <c r="H24" s="9"/>
      <c r="J24" s="4"/>
      <c r="K24" s="10"/>
      <c r="L24" s="11"/>
      <c r="M24" s="7"/>
      <c r="Q24" s="7"/>
      <c r="R24" s="2"/>
      <c r="S24" s="7"/>
    </row>
    <row r="25" spans="6:19">
      <c r="F25" s="12"/>
      <c r="H25" s="9"/>
      <c r="J25" s="4"/>
      <c r="K25" s="10"/>
      <c r="L25" s="11"/>
      <c r="M25" s="7"/>
      <c r="Q25" s="7"/>
      <c r="R25" s="2"/>
      <c r="S25" s="7"/>
    </row>
    <row r="26" spans="6:19">
      <c r="F26" s="12"/>
      <c r="H26" s="9"/>
      <c r="J26" s="4"/>
      <c r="K26" s="10"/>
      <c r="L26" s="11"/>
      <c r="M26" s="7"/>
      <c r="Q26" s="7"/>
      <c r="R26" s="2"/>
      <c r="S26" s="7"/>
    </row>
    <row r="27" spans="6:19">
      <c r="F27" s="12"/>
      <c r="H27" s="9"/>
      <c r="J27" s="4"/>
      <c r="K27" s="10"/>
      <c r="L27" s="11"/>
      <c r="M27" s="7"/>
      <c r="Q27" s="7"/>
      <c r="R27" s="2"/>
      <c r="S27" s="7"/>
    </row>
    <row r="28" spans="6:19">
      <c r="F28" s="12"/>
      <c r="H28" s="9"/>
      <c r="J28" s="4"/>
      <c r="K28" s="10"/>
      <c r="L28" s="11"/>
      <c r="M28" s="7"/>
      <c r="Q28" s="7"/>
      <c r="R28" s="2"/>
      <c r="S28" s="7"/>
    </row>
    <row r="29" spans="6:19">
      <c r="F29" s="12"/>
      <c r="H29" s="9"/>
      <c r="J29" s="4"/>
      <c r="K29" s="10"/>
      <c r="L29" s="11"/>
      <c r="M29" s="7"/>
      <c r="Q29" s="7"/>
      <c r="R29" s="2"/>
      <c r="S29" s="7"/>
    </row>
    <row r="30" spans="6:19">
      <c r="F30" s="12"/>
      <c r="H30" s="9"/>
      <c r="J30" s="4"/>
      <c r="K30" s="10"/>
      <c r="L30" s="11"/>
      <c r="M30" s="7"/>
      <c r="Q30" s="7"/>
      <c r="R30" s="2"/>
      <c r="S30" s="7"/>
    </row>
    <row r="31" spans="6:19">
      <c r="F31" s="12"/>
      <c r="H31" s="9"/>
      <c r="J31" s="4"/>
      <c r="K31" s="10"/>
      <c r="L31" s="11"/>
      <c r="M31" s="7"/>
      <c r="Q31" s="7"/>
      <c r="R31" s="2"/>
      <c r="S31" s="7"/>
    </row>
    <row r="32" spans="6:19">
      <c r="F32" s="12"/>
      <c r="H32" s="9"/>
      <c r="J32" s="4"/>
      <c r="K32" s="10"/>
      <c r="L32" s="11"/>
      <c r="M32" s="7"/>
      <c r="Q32" s="7"/>
      <c r="R32" s="2"/>
      <c r="S32" s="7"/>
    </row>
    <row r="33" spans="6:19">
      <c r="F33" s="12"/>
      <c r="H33" s="9"/>
      <c r="J33" s="4"/>
      <c r="K33" s="10"/>
      <c r="L33" s="11"/>
      <c r="M33" s="7"/>
      <c r="Q33" s="7"/>
      <c r="R33" s="2"/>
      <c r="S33" s="7"/>
    </row>
    <row r="34" spans="6:19">
      <c r="F34" s="12"/>
      <c r="H34" s="9"/>
      <c r="J34" s="4"/>
      <c r="K34" s="10"/>
      <c r="L34" s="11"/>
      <c r="M34" s="7"/>
      <c r="Q34" s="7"/>
      <c r="R34" s="2"/>
      <c r="S34" s="7"/>
    </row>
    <row r="35" spans="6:19">
      <c r="F35" s="12"/>
      <c r="H35" s="9"/>
      <c r="J35" s="4"/>
      <c r="K35" s="10"/>
      <c r="L35" s="11"/>
      <c r="M35" s="7"/>
      <c r="Q35" s="7"/>
      <c r="R35" s="2"/>
      <c r="S35" s="7"/>
    </row>
    <row r="36" spans="6:19">
      <c r="F36" s="12"/>
      <c r="H36" s="9"/>
      <c r="J36" s="4"/>
      <c r="K36" s="10"/>
      <c r="L36" s="11"/>
      <c r="M36" s="7"/>
      <c r="Q36" s="7"/>
      <c r="R36" s="2"/>
      <c r="S36" s="7"/>
    </row>
    <row r="37" spans="6:19">
      <c r="F37" s="12"/>
      <c r="H37" s="9"/>
      <c r="J37" s="4"/>
      <c r="K37" s="10"/>
      <c r="L37" s="11"/>
      <c r="M37" s="7"/>
      <c r="Q37" s="7"/>
      <c r="R37" s="2"/>
      <c r="S37" s="7"/>
    </row>
    <row r="38" spans="6:19">
      <c r="F38" s="12"/>
      <c r="H38" s="9"/>
      <c r="J38" s="4"/>
      <c r="K38" s="10"/>
      <c r="L38" s="11"/>
      <c r="M38" s="7"/>
      <c r="Q38" s="7"/>
      <c r="R38" s="2"/>
      <c r="S38" s="7"/>
    </row>
    <row r="39" spans="6:19">
      <c r="F39" s="12"/>
      <c r="H39" s="9"/>
      <c r="J39" s="4"/>
      <c r="K39" s="10"/>
      <c r="L39" s="11"/>
      <c r="M39" s="7"/>
      <c r="Q39" s="7"/>
      <c r="R39" s="2"/>
      <c r="S39" s="7"/>
    </row>
    <row r="40" spans="6:19">
      <c r="F40" s="12"/>
      <c r="H40" s="9"/>
      <c r="J40" s="4"/>
      <c r="K40" s="10"/>
      <c r="L40" s="11"/>
      <c r="M40" s="7"/>
      <c r="Q40" s="7"/>
      <c r="R40" s="2"/>
      <c r="S40" s="7"/>
    </row>
    <row r="41" spans="6:19">
      <c r="F41" s="12"/>
      <c r="H41" s="9"/>
      <c r="J41" s="4"/>
      <c r="K41" s="10"/>
      <c r="L41" s="11"/>
      <c r="M41" s="7"/>
      <c r="Q41" s="7"/>
      <c r="R41" s="2"/>
      <c r="S41" s="7"/>
    </row>
    <row r="42" spans="6:19">
      <c r="F42" s="12"/>
      <c r="H42" s="9"/>
      <c r="J42" s="4"/>
      <c r="K42" s="10"/>
      <c r="L42" s="11"/>
      <c r="M42" s="7"/>
      <c r="Q42" s="7"/>
      <c r="R42" s="2"/>
      <c r="S42" s="7"/>
    </row>
    <row r="43" spans="6:19">
      <c r="F43" s="12"/>
      <c r="H43" s="9"/>
      <c r="J43" s="4"/>
      <c r="K43" s="10"/>
      <c r="L43" s="11"/>
      <c r="M43" s="7"/>
      <c r="Q43" s="7"/>
      <c r="R43" s="2"/>
      <c r="S43" s="7"/>
    </row>
    <row r="44" spans="6:19">
      <c r="F44" s="12"/>
      <c r="H44" s="9"/>
      <c r="J44" s="4"/>
      <c r="K44" s="10"/>
      <c r="L44" s="11"/>
      <c r="M44" s="7"/>
      <c r="Q44" s="7"/>
      <c r="R44" s="2"/>
      <c r="S44" s="7"/>
    </row>
    <row r="45" spans="6:19">
      <c r="F45" s="12"/>
      <c r="H45" s="9"/>
      <c r="J45" s="4"/>
      <c r="K45" s="10"/>
      <c r="L45" s="11"/>
      <c r="M45" s="7"/>
      <c r="Q45" s="7"/>
      <c r="R45" s="2"/>
      <c r="S45" s="7"/>
    </row>
    <row r="46" spans="6:19">
      <c r="F46" s="12"/>
      <c r="H46" s="9"/>
      <c r="J46" s="4"/>
      <c r="K46" s="10"/>
      <c r="L46" s="11"/>
      <c r="M46" s="7"/>
      <c r="Q46" s="7"/>
      <c r="R46" s="2"/>
      <c r="S46" s="7"/>
    </row>
    <row r="47" spans="6:19">
      <c r="F47" s="12"/>
      <c r="H47" s="3"/>
      <c r="J47" s="4"/>
      <c r="R47" s="2"/>
    </row>
    <row r="49" spans="1:20">
      <c r="A49" s="1"/>
      <c r="B49" s="1"/>
      <c r="C49" s="1"/>
      <c r="D49" s="1"/>
      <c r="E49" s="1"/>
      <c r="F49" s="18"/>
      <c r="G49" s="21"/>
      <c r="H49" s="1"/>
      <c r="I49" s="1"/>
      <c r="J49" s="1"/>
      <c r="K49" s="1"/>
      <c r="L49" s="1"/>
      <c r="M49" s="1"/>
      <c r="N49" s="1"/>
      <c r="O49" s="1"/>
      <c r="P49" s="1"/>
      <c r="Q49" s="1"/>
      <c r="R49" s="1"/>
      <c r="S49" s="1"/>
      <c r="T49" s="1"/>
    </row>
    <row r="51" spans="1:20">
      <c r="A51" s="5" t="s">
        <v>28</v>
      </c>
    </row>
    <row r="53" spans="1:20">
      <c r="A53" t="s">
        <v>29</v>
      </c>
      <c r="B53" t="s">
        <v>30</v>
      </c>
    </row>
    <row r="54" spans="1:20">
      <c r="A54" t="s">
        <v>31</v>
      </c>
      <c r="B54" t="s">
        <v>32</v>
      </c>
    </row>
    <row r="55" spans="1:20">
      <c r="A55" t="s">
        <v>33</v>
      </c>
      <c r="B55" t="s">
        <v>34</v>
      </c>
    </row>
    <row r="56" spans="1:20">
      <c r="A56" t="s">
        <v>35</v>
      </c>
      <c r="B56" t="s">
        <v>36</v>
      </c>
    </row>
    <row r="57" spans="1:20">
      <c r="A57" t="s">
        <v>37</v>
      </c>
      <c r="B57" t="s">
        <v>38</v>
      </c>
    </row>
    <row r="58" spans="1:20">
      <c r="A58" t="s">
        <v>39</v>
      </c>
      <c r="B58" t="s">
        <v>40</v>
      </c>
    </row>
    <row r="59" spans="1:20">
      <c r="A59" t="s">
        <v>41</v>
      </c>
      <c r="B59" t="s">
        <v>42</v>
      </c>
    </row>
    <row r="60" spans="1:20">
      <c r="A60" t="s">
        <v>43</v>
      </c>
      <c r="B60" t="s">
        <v>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F783F-C829-3247-BA3E-3F808E7CEA21}">
  <dimension ref="A1:S68"/>
  <sheetViews>
    <sheetView workbookViewId="0">
      <selection activeCell="L4" sqref="L4"/>
    </sheetView>
    <sheetView workbookViewId="1">
      <selection activeCell="Q5" sqref="Q5"/>
    </sheetView>
  </sheetViews>
  <sheetFormatPr defaultColWidth="11" defaultRowHeight="15.95"/>
  <cols>
    <col min="4" max="4" width="10.875" customWidth="1"/>
    <col min="6" max="7" width="10.875" customWidth="1"/>
    <col min="12" max="14" width="10.875" customWidth="1"/>
  </cols>
  <sheetData>
    <row r="1" spans="1:17" s="14" customFormat="1" ht="68.099999999999994">
      <c r="A1" s="13" t="s">
        <v>0</v>
      </c>
      <c r="B1" s="13" t="s">
        <v>1</v>
      </c>
      <c r="C1" s="13" t="s">
        <v>2</v>
      </c>
      <c r="D1" s="13" t="s">
        <v>3</v>
      </c>
      <c r="E1" s="13" t="s">
        <v>4</v>
      </c>
      <c r="F1" s="16" t="s">
        <v>5</v>
      </c>
      <c r="G1" s="19" t="s">
        <v>6</v>
      </c>
      <c r="H1" s="13" t="s">
        <v>7</v>
      </c>
      <c r="I1" s="13" t="s">
        <v>8</v>
      </c>
      <c r="J1" s="13" t="s">
        <v>9</v>
      </c>
      <c r="K1" s="13" t="s">
        <v>10</v>
      </c>
      <c r="L1" s="13" t="s">
        <v>45</v>
      </c>
      <c r="M1" s="13" t="s">
        <v>46</v>
      </c>
      <c r="N1" s="13" t="s">
        <v>11</v>
      </c>
      <c r="O1" s="13" t="s">
        <v>12</v>
      </c>
      <c r="P1" s="13" t="s">
        <v>47</v>
      </c>
      <c r="Q1" s="13" t="s">
        <v>17</v>
      </c>
    </row>
    <row r="2" spans="1:17" s="14" customFormat="1" ht="18" thickBot="1">
      <c r="A2" s="15"/>
      <c r="B2" s="15"/>
      <c r="C2" s="15"/>
      <c r="D2" s="15"/>
      <c r="E2" s="15"/>
      <c r="F2" s="17" t="s">
        <v>18</v>
      </c>
      <c r="G2" s="20"/>
      <c r="H2" s="15" t="s">
        <v>18</v>
      </c>
      <c r="I2" s="15" t="s">
        <v>19</v>
      </c>
      <c r="J2" s="15"/>
      <c r="K2" s="15" t="s">
        <v>20</v>
      </c>
      <c r="L2" s="15" t="s">
        <v>20</v>
      </c>
      <c r="M2" s="15" t="s">
        <v>20</v>
      </c>
      <c r="N2" s="15" t="s">
        <v>48</v>
      </c>
      <c r="O2" s="15" t="s">
        <v>21</v>
      </c>
      <c r="P2" s="15"/>
      <c r="Q2" s="15" t="s">
        <v>21</v>
      </c>
    </row>
    <row r="3" spans="1:17" ht="17.100000000000001" thickTop="1">
      <c r="D3" t="s">
        <v>49</v>
      </c>
      <c r="F3" s="12">
        <v>603</v>
      </c>
      <c r="G3" s="7">
        <f>H3/F3</f>
        <v>1.0281923714759535</v>
      </c>
      <c r="H3" s="12">
        <v>620</v>
      </c>
      <c r="I3">
        <v>30</v>
      </c>
      <c r="J3" s="4">
        <v>0.06</v>
      </c>
      <c r="K3" s="11">
        <f>(PMT(J3, I3, H3) * -1)</f>
        <v>45.042325123829279</v>
      </c>
      <c r="L3" s="11"/>
      <c r="M3" s="11">
        <f>K3+L3</f>
        <v>45.042325123829279</v>
      </c>
      <c r="N3" s="12">
        <v>13000</v>
      </c>
      <c r="O3">
        <v>0</v>
      </c>
      <c r="P3" s="2">
        <v>0.3</v>
      </c>
      <c r="Q3" s="7">
        <f t="shared" ref="Q3:Q5" si="0">(M3 + N3)/(8760 * P3) + O3</f>
        <v>4.9638669425889761</v>
      </c>
    </row>
    <row r="4" spans="1:17">
      <c r="D4" t="s">
        <v>50</v>
      </c>
      <c r="F4" s="12">
        <v>730</v>
      </c>
      <c r="G4" s="7">
        <f>H4/F4</f>
        <v>1.047945205479452</v>
      </c>
      <c r="H4" s="12">
        <v>765</v>
      </c>
      <c r="I4">
        <v>20</v>
      </c>
      <c r="J4" s="4">
        <v>0.06</v>
      </c>
      <c r="K4" s="11">
        <f>(PMT(J4, I4, H4) * -1)</f>
        <v>66.696186087291352</v>
      </c>
      <c r="L4" s="11"/>
      <c r="M4" s="11">
        <f>K4+L4</f>
        <v>66.696186087291352</v>
      </c>
      <c r="N4" s="12">
        <v>33000</v>
      </c>
      <c r="O4">
        <v>0</v>
      </c>
      <c r="P4" s="2">
        <v>0.3</v>
      </c>
      <c r="Q4" s="7">
        <f t="shared" si="0"/>
        <v>12.582456691814038</v>
      </c>
    </row>
    <row r="5" spans="1:17">
      <c r="D5" t="s">
        <v>51</v>
      </c>
      <c r="F5" s="12">
        <v>1540</v>
      </c>
      <c r="G5" s="7">
        <f>H5/F5</f>
        <v>1.4766233766233767</v>
      </c>
      <c r="H5" s="12">
        <v>2274</v>
      </c>
      <c r="I5">
        <v>20</v>
      </c>
      <c r="J5" s="4">
        <v>0.06</v>
      </c>
      <c r="K5" s="11">
        <f t="shared" ref="K5" si="1">(PMT(J5, I5, H5) * -1)</f>
        <v>198.2576825653602</v>
      </c>
      <c r="L5" s="11"/>
      <c r="M5" s="11">
        <f t="shared" ref="M5" si="2">K5+L5</f>
        <v>198.2576825653602</v>
      </c>
      <c r="N5" s="12">
        <v>70000</v>
      </c>
      <c r="O5">
        <v>0</v>
      </c>
      <c r="P5" s="2">
        <v>0.3</v>
      </c>
      <c r="Q5" s="7">
        <f t="shared" si="0"/>
        <v>26.711665784842225</v>
      </c>
    </row>
    <row r="6" spans="1:17">
      <c r="F6" s="9"/>
      <c r="G6" s="7"/>
      <c r="H6" s="9"/>
      <c r="J6" s="4"/>
      <c r="K6" s="6"/>
      <c r="L6" s="7"/>
      <c r="M6" s="11"/>
      <c r="N6" s="12"/>
      <c r="P6" s="2"/>
      <c r="Q6" s="7"/>
    </row>
    <row r="7" spans="1:17">
      <c r="F7" s="9"/>
      <c r="G7" s="7"/>
      <c r="H7" s="9"/>
      <c r="J7" s="4"/>
      <c r="K7" s="6"/>
      <c r="L7" s="7"/>
      <c r="M7" s="11"/>
      <c r="N7" s="12"/>
      <c r="P7" s="2"/>
      <c r="Q7" s="7"/>
    </row>
    <row r="8" spans="1:17">
      <c r="F8" s="9"/>
      <c r="G8" s="7"/>
      <c r="H8" s="9"/>
      <c r="J8" s="4"/>
      <c r="K8" s="6"/>
      <c r="L8" s="7"/>
      <c r="M8" s="11"/>
      <c r="N8" s="12"/>
      <c r="P8" s="2"/>
      <c r="Q8" s="7"/>
    </row>
    <row r="9" spans="1:17">
      <c r="F9" s="9"/>
      <c r="G9" s="7"/>
      <c r="H9" s="9"/>
      <c r="J9" s="4"/>
      <c r="K9" s="6"/>
      <c r="L9" s="7"/>
      <c r="M9" s="11"/>
      <c r="N9" s="12"/>
      <c r="P9" s="2"/>
      <c r="Q9" s="7"/>
    </row>
    <row r="10" spans="1:17">
      <c r="F10" s="9"/>
      <c r="G10" s="7"/>
      <c r="H10" s="9"/>
      <c r="J10" s="4"/>
      <c r="K10" s="6"/>
      <c r="L10" s="7"/>
      <c r="M10" s="11"/>
      <c r="N10" s="12"/>
      <c r="P10" s="2"/>
      <c r="Q10" s="7"/>
    </row>
    <row r="11" spans="1:17">
      <c r="F11" s="9"/>
      <c r="G11" s="7"/>
      <c r="H11" s="9"/>
      <c r="J11" s="4"/>
      <c r="K11" s="6"/>
      <c r="L11" s="7"/>
      <c r="M11" s="11"/>
      <c r="N11" s="12"/>
      <c r="P11" s="2"/>
      <c r="Q11" s="7"/>
    </row>
    <row r="12" spans="1:17">
      <c r="F12" s="9"/>
      <c r="G12" s="7"/>
      <c r="H12" s="9"/>
      <c r="J12" s="4"/>
      <c r="K12" s="6"/>
      <c r="L12" s="7"/>
      <c r="M12" s="11"/>
      <c r="N12" s="12"/>
      <c r="P12" s="2"/>
      <c r="Q12" s="7"/>
    </row>
    <row r="13" spans="1:17">
      <c r="F13" s="9"/>
      <c r="G13" s="7"/>
      <c r="H13" s="9"/>
      <c r="J13" s="4"/>
      <c r="K13" s="6"/>
      <c r="L13" s="7"/>
      <c r="M13" s="11"/>
      <c r="N13" s="12"/>
      <c r="P13" s="2"/>
      <c r="Q13" s="7"/>
    </row>
    <row r="14" spans="1:17">
      <c r="F14" s="9"/>
      <c r="G14" s="7"/>
      <c r="H14" s="9"/>
      <c r="J14" s="4"/>
      <c r="K14" s="6"/>
      <c r="L14" s="7"/>
      <c r="M14" s="11"/>
      <c r="N14" s="12"/>
      <c r="P14" s="2"/>
      <c r="Q14" s="7"/>
    </row>
    <row r="15" spans="1:17">
      <c r="F15" s="9"/>
      <c r="G15" s="7"/>
      <c r="H15" s="9"/>
      <c r="J15" s="4"/>
      <c r="K15" s="6"/>
      <c r="L15" s="7"/>
      <c r="M15" s="11"/>
      <c r="N15" s="12"/>
      <c r="P15" s="2"/>
      <c r="Q15" s="7"/>
    </row>
    <row r="16" spans="1:17">
      <c r="F16" s="9"/>
      <c r="G16" s="7"/>
      <c r="H16" s="9"/>
      <c r="J16" s="4"/>
      <c r="K16" s="6"/>
      <c r="L16" s="7"/>
      <c r="M16" s="11"/>
      <c r="N16" s="12"/>
      <c r="P16" s="2"/>
      <c r="Q16" s="7"/>
    </row>
    <row r="17" spans="6:17">
      <c r="F17" s="9"/>
      <c r="G17" s="7"/>
      <c r="H17" s="9"/>
      <c r="J17" s="4"/>
      <c r="K17" s="6"/>
      <c r="L17" s="7"/>
      <c r="M17" s="11"/>
      <c r="N17" s="12"/>
      <c r="P17" s="2"/>
      <c r="Q17" s="7"/>
    </row>
    <row r="18" spans="6:17">
      <c r="F18" s="9"/>
      <c r="G18" s="7"/>
      <c r="H18" s="9"/>
      <c r="J18" s="4"/>
      <c r="K18" s="6"/>
      <c r="L18" s="7"/>
      <c r="M18" s="11"/>
      <c r="N18" s="12"/>
      <c r="P18" s="2"/>
      <c r="Q18" s="7"/>
    </row>
    <row r="19" spans="6:17">
      <c r="F19" s="9"/>
      <c r="G19" s="7"/>
      <c r="H19" s="9"/>
      <c r="J19" s="4"/>
      <c r="K19" s="6"/>
      <c r="L19" s="7"/>
      <c r="M19" s="11"/>
      <c r="N19" s="12"/>
      <c r="P19" s="2"/>
      <c r="Q19" s="7"/>
    </row>
    <row r="20" spans="6:17">
      <c r="F20" s="9"/>
      <c r="G20" s="7"/>
      <c r="H20" s="9"/>
      <c r="J20" s="4"/>
      <c r="K20" s="6"/>
      <c r="L20" s="7"/>
      <c r="M20" s="11"/>
      <c r="N20" s="12"/>
      <c r="P20" s="2"/>
      <c r="Q20" s="7"/>
    </row>
    <row r="21" spans="6:17">
      <c r="F21" s="9"/>
      <c r="G21" s="7"/>
      <c r="H21" s="9"/>
      <c r="J21" s="4"/>
      <c r="K21" s="6"/>
      <c r="L21" s="7"/>
      <c r="M21" s="11"/>
      <c r="N21" s="12"/>
      <c r="P21" s="2"/>
      <c r="Q21" s="7"/>
    </row>
    <row r="22" spans="6:17">
      <c r="F22" s="9"/>
      <c r="G22" s="7"/>
      <c r="H22" s="9"/>
      <c r="J22" s="4"/>
      <c r="K22" s="6"/>
      <c r="L22" s="7"/>
      <c r="M22" s="11"/>
      <c r="N22" s="12"/>
      <c r="P22" s="2"/>
      <c r="Q22" s="7"/>
    </row>
    <row r="23" spans="6:17">
      <c r="F23" s="9"/>
      <c r="G23" s="7"/>
      <c r="H23" s="9"/>
      <c r="J23" s="4"/>
      <c r="K23" s="6"/>
      <c r="L23" s="7"/>
      <c r="M23" s="11"/>
      <c r="N23" s="12"/>
      <c r="P23" s="2"/>
      <c r="Q23" s="7"/>
    </row>
    <row r="24" spans="6:17">
      <c r="F24" s="9"/>
      <c r="G24" s="7"/>
      <c r="H24" s="9"/>
      <c r="J24" s="4"/>
      <c r="K24" s="6"/>
      <c r="L24" s="7"/>
      <c r="M24" s="11"/>
      <c r="N24" s="12"/>
      <c r="P24" s="2"/>
      <c r="Q24" s="7"/>
    </row>
    <row r="25" spans="6:17">
      <c r="F25" s="9"/>
      <c r="G25" s="7"/>
      <c r="H25" s="9"/>
      <c r="J25" s="4"/>
      <c r="K25" s="6"/>
      <c r="L25" s="7"/>
      <c r="M25" s="11"/>
      <c r="N25" s="12"/>
      <c r="P25" s="2"/>
      <c r="Q25" s="7"/>
    </row>
    <row r="26" spans="6:17">
      <c r="F26" s="9"/>
      <c r="G26" s="7"/>
      <c r="H26" s="9"/>
      <c r="J26" s="4"/>
      <c r="K26" s="6"/>
      <c r="L26" s="7"/>
      <c r="M26" s="11"/>
      <c r="N26" s="12"/>
      <c r="P26" s="2"/>
      <c r="Q26" s="7"/>
    </row>
    <row r="27" spans="6:17">
      <c r="F27" s="9"/>
      <c r="G27" s="7"/>
      <c r="H27" s="9"/>
      <c r="J27" s="4"/>
      <c r="K27" s="6"/>
      <c r="L27" s="7"/>
      <c r="M27" s="11"/>
      <c r="N27" s="12"/>
      <c r="P27" s="2"/>
      <c r="Q27" s="7"/>
    </row>
    <row r="28" spans="6:17">
      <c r="F28" s="9"/>
      <c r="G28" s="7"/>
      <c r="H28" s="9"/>
      <c r="J28" s="4"/>
      <c r="K28" s="6"/>
      <c r="L28" s="7"/>
      <c r="M28" s="11"/>
      <c r="N28" s="12"/>
      <c r="P28" s="2"/>
      <c r="Q28" s="7"/>
    </row>
    <row r="29" spans="6:17">
      <c r="F29" s="9"/>
      <c r="G29" s="7"/>
      <c r="H29" s="9"/>
      <c r="J29" s="4"/>
      <c r="K29" s="6"/>
      <c r="L29" s="7"/>
      <c r="M29" s="11"/>
      <c r="N29" s="12"/>
      <c r="P29" s="2"/>
      <c r="Q29" s="7"/>
    </row>
    <row r="30" spans="6:17">
      <c r="F30" s="9"/>
      <c r="G30" s="7"/>
      <c r="H30" s="9"/>
      <c r="J30" s="4"/>
      <c r="K30" s="6"/>
      <c r="L30" s="7"/>
      <c r="M30" s="11"/>
      <c r="N30" s="12"/>
      <c r="P30" s="2"/>
      <c r="Q30" s="7"/>
    </row>
    <row r="31" spans="6:17">
      <c r="F31" s="9"/>
      <c r="G31" s="7"/>
      <c r="H31" s="9"/>
      <c r="J31" s="4"/>
      <c r="K31" s="6"/>
      <c r="L31" s="7"/>
      <c r="M31" s="11"/>
      <c r="N31" s="12"/>
      <c r="P31" s="2"/>
      <c r="Q31" s="7"/>
    </row>
    <row r="32" spans="6:17">
      <c r="F32" s="9"/>
      <c r="G32" s="7"/>
      <c r="H32" s="9"/>
      <c r="J32" s="4"/>
      <c r="K32" s="6"/>
      <c r="L32" s="7"/>
      <c r="M32" s="11"/>
      <c r="N32" s="12"/>
      <c r="P32" s="2"/>
      <c r="Q32" s="7"/>
    </row>
    <row r="33" spans="6:17">
      <c r="F33" s="9"/>
      <c r="G33" s="7"/>
      <c r="H33" s="9"/>
      <c r="J33" s="4"/>
      <c r="K33" s="6"/>
      <c r="L33" s="7"/>
      <c r="M33" s="11"/>
      <c r="N33" s="12"/>
      <c r="P33" s="2"/>
      <c r="Q33" s="7"/>
    </row>
    <row r="34" spans="6:17">
      <c r="F34" s="9"/>
      <c r="G34" s="7"/>
      <c r="H34" s="9"/>
      <c r="J34" s="4"/>
      <c r="K34" s="6"/>
      <c r="L34" s="7"/>
      <c r="M34" s="11"/>
      <c r="N34" s="12"/>
      <c r="P34" s="2"/>
      <c r="Q34" s="7"/>
    </row>
    <row r="35" spans="6:17">
      <c r="F35" s="9"/>
      <c r="G35" s="7"/>
      <c r="H35" s="9"/>
      <c r="J35" s="4"/>
      <c r="K35" s="6"/>
      <c r="L35" s="7"/>
      <c r="M35" s="11"/>
      <c r="N35" s="12"/>
      <c r="P35" s="2"/>
      <c r="Q35" s="7"/>
    </row>
    <row r="36" spans="6:17">
      <c r="F36" s="6"/>
      <c r="G36" s="7"/>
      <c r="H36" s="9"/>
      <c r="J36" s="4"/>
      <c r="K36" s="6"/>
      <c r="L36" s="7"/>
      <c r="M36" s="11"/>
      <c r="N36" s="12"/>
      <c r="P36" s="2"/>
      <c r="Q36" s="7"/>
    </row>
    <row r="37" spans="6:17">
      <c r="F37" s="9"/>
      <c r="G37" s="7"/>
      <c r="H37" s="9"/>
      <c r="J37" s="4"/>
      <c r="K37" s="6"/>
      <c r="L37" s="7"/>
      <c r="M37" s="11"/>
      <c r="N37" s="12"/>
      <c r="P37" s="2"/>
      <c r="Q37" s="7"/>
    </row>
    <row r="38" spans="6:17">
      <c r="F38" s="9"/>
      <c r="G38" s="7"/>
      <c r="H38" s="9"/>
      <c r="J38" s="4"/>
      <c r="K38" s="6"/>
      <c r="L38" s="7"/>
      <c r="M38" s="11"/>
      <c r="N38" s="12"/>
      <c r="P38" s="2"/>
      <c r="Q38" s="7"/>
    </row>
    <row r="39" spans="6:17">
      <c r="F39" s="9"/>
      <c r="G39" s="7"/>
      <c r="H39" s="9"/>
      <c r="J39" s="4"/>
      <c r="K39" s="6"/>
      <c r="L39" s="7"/>
      <c r="M39" s="11"/>
      <c r="N39" s="12"/>
      <c r="P39" s="2"/>
      <c r="Q39" s="7"/>
    </row>
    <row r="40" spans="6:17">
      <c r="F40" s="9"/>
      <c r="G40" s="7"/>
      <c r="H40" s="9"/>
      <c r="J40" s="4"/>
      <c r="K40" s="6"/>
      <c r="L40" s="7"/>
      <c r="M40" s="11"/>
      <c r="N40" s="12"/>
      <c r="P40" s="2"/>
      <c r="Q40" s="7"/>
    </row>
    <row r="41" spans="6:17">
      <c r="F41" s="9"/>
      <c r="G41" s="7"/>
      <c r="H41" s="9"/>
      <c r="J41" s="4"/>
      <c r="K41" s="6"/>
      <c r="L41" s="7"/>
      <c r="M41" s="11"/>
      <c r="N41" s="12"/>
      <c r="P41" s="2"/>
      <c r="Q41" s="7"/>
    </row>
    <row r="42" spans="6:17">
      <c r="F42" s="9"/>
      <c r="G42" s="7"/>
      <c r="H42" s="9"/>
      <c r="J42" s="4"/>
      <c r="K42" s="6"/>
      <c r="L42" s="7"/>
      <c r="M42" s="11"/>
      <c r="N42" s="12"/>
      <c r="P42" s="2"/>
      <c r="Q42" s="7"/>
    </row>
    <row r="43" spans="6:17">
      <c r="F43" s="9"/>
      <c r="G43" s="7"/>
      <c r="H43" s="9"/>
      <c r="J43" s="4"/>
      <c r="K43" s="6"/>
      <c r="L43" s="7"/>
      <c r="M43" s="11"/>
      <c r="N43" s="12"/>
      <c r="P43" s="2"/>
      <c r="Q43" s="7"/>
    </row>
    <row r="44" spans="6:17">
      <c r="F44" s="9"/>
      <c r="G44" s="7"/>
      <c r="H44" s="9"/>
      <c r="J44" s="4"/>
      <c r="K44" s="6"/>
      <c r="L44" s="7"/>
      <c r="M44" s="11"/>
      <c r="N44" s="12"/>
      <c r="P44" s="2"/>
      <c r="Q44" s="7"/>
    </row>
    <row r="45" spans="6:17">
      <c r="F45" s="9"/>
      <c r="G45" s="7"/>
      <c r="H45" s="9"/>
      <c r="J45" s="4"/>
      <c r="K45" s="6"/>
      <c r="L45" s="7"/>
      <c r="M45" s="11"/>
      <c r="N45" s="12"/>
      <c r="P45" s="2"/>
      <c r="Q45" s="7"/>
    </row>
    <row r="46" spans="6:17">
      <c r="F46" s="9"/>
      <c r="G46" s="7"/>
      <c r="H46" s="9"/>
      <c r="J46" s="4"/>
      <c r="K46" s="6"/>
      <c r="L46" s="7"/>
      <c r="M46" s="11"/>
      <c r="N46" s="12"/>
      <c r="P46" s="2"/>
      <c r="Q46" s="7"/>
    </row>
    <row r="47" spans="6:17">
      <c r="F47" s="9"/>
      <c r="G47" s="7"/>
      <c r="H47" s="9"/>
      <c r="J47" s="4"/>
      <c r="K47" s="6"/>
      <c r="L47" s="7"/>
      <c r="M47" s="11"/>
      <c r="N47" s="12"/>
      <c r="P47" s="2"/>
      <c r="Q47" s="7"/>
    </row>
    <row r="48" spans="6:17">
      <c r="F48" s="9"/>
      <c r="G48" s="7"/>
      <c r="H48" s="9"/>
      <c r="J48" s="4"/>
      <c r="K48" s="6"/>
      <c r="L48" s="7"/>
      <c r="M48" s="11"/>
      <c r="N48" s="12"/>
      <c r="P48" s="2"/>
      <c r="Q48" s="7"/>
    </row>
    <row r="49" spans="1:19">
      <c r="F49" s="9"/>
      <c r="G49" s="7"/>
      <c r="H49" s="9"/>
      <c r="J49" s="4"/>
      <c r="K49" s="6"/>
      <c r="L49" s="7"/>
      <c r="M49" s="11"/>
      <c r="N49" s="12"/>
      <c r="P49" s="2"/>
      <c r="Q49" s="7"/>
    </row>
    <row r="50" spans="1:19">
      <c r="F50" s="9"/>
      <c r="G50" s="7"/>
      <c r="H50" s="9"/>
      <c r="J50" s="4"/>
      <c r="K50" s="6"/>
      <c r="L50" s="7"/>
      <c r="M50" s="11"/>
      <c r="N50" s="12"/>
      <c r="P50" s="2"/>
      <c r="Q50" s="7"/>
    </row>
    <row r="51" spans="1:19">
      <c r="F51" s="9"/>
      <c r="G51" s="7"/>
      <c r="H51" s="9"/>
      <c r="J51" s="4"/>
      <c r="K51" s="6"/>
      <c r="L51" s="7"/>
      <c r="M51" s="11"/>
      <c r="N51" s="12"/>
      <c r="P51" s="2"/>
      <c r="Q51" s="7"/>
    </row>
    <row r="52" spans="1:19">
      <c r="F52" s="9"/>
      <c r="G52" s="7"/>
      <c r="H52" s="9"/>
      <c r="J52" s="4"/>
      <c r="K52" s="6"/>
      <c r="L52" s="7"/>
      <c r="M52" s="11"/>
      <c r="N52" s="12"/>
      <c r="P52" s="2"/>
      <c r="Q52" s="7"/>
    </row>
    <row r="53" spans="1:19">
      <c r="F53" s="9"/>
      <c r="G53" s="7"/>
      <c r="H53" s="9"/>
      <c r="J53" s="4"/>
      <c r="K53" s="6"/>
      <c r="L53" s="7"/>
      <c r="M53" s="11"/>
      <c r="N53" s="12"/>
      <c r="P53" s="2"/>
      <c r="Q53" s="7"/>
    </row>
    <row r="54" spans="1:19">
      <c r="F54" s="9"/>
      <c r="G54" s="7"/>
      <c r="H54" s="9"/>
      <c r="J54" s="4"/>
      <c r="K54" s="6"/>
      <c r="L54" s="7"/>
      <c r="M54" s="11"/>
      <c r="N54" s="12"/>
      <c r="P54" s="2"/>
      <c r="Q54" s="7"/>
    </row>
    <row r="55" spans="1:19">
      <c r="F55" s="9"/>
      <c r="G55" s="7"/>
      <c r="H55" s="9"/>
      <c r="J55" s="4"/>
      <c r="K55" s="6"/>
      <c r="L55" s="7"/>
      <c r="M55" s="11"/>
      <c r="N55" s="12"/>
      <c r="P55" s="2"/>
      <c r="Q55" s="7"/>
    </row>
    <row r="56" spans="1:19">
      <c r="F56" s="9"/>
      <c r="G56" s="7"/>
      <c r="H56" s="9"/>
      <c r="J56" s="4"/>
      <c r="K56" s="6"/>
      <c r="L56" s="7"/>
      <c r="M56" s="11"/>
      <c r="N56" s="12"/>
      <c r="P56" s="2"/>
      <c r="Q56" s="7"/>
    </row>
    <row r="57" spans="1:19">
      <c r="F57" s="9"/>
      <c r="G57" s="7"/>
      <c r="H57" s="9"/>
      <c r="J57" s="4"/>
      <c r="K57" s="6"/>
      <c r="L57" s="7"/>
      <c r="M57" s="11"/>
      <c r="N57" s="12"/>
      <c r="P57" s="2"/>
      <c r="Q57" s="7"/>
    </row>
    <row r="58" spans="1:19">
      <c r="F58" s="9"/>
      <c r="G58" s="7"/>
      <c r="H58" s="9"/>
      <c r="J58" s="4"/>
      <c r="K58" s="6"/>
      <c r="L58" s="7"/>
      <c r="M58" s="11"/>
      <c r="N58" s="12"/>
      <c r="P58" s="2"/>
      <c r="Q58" s="7"/>
    </row>
    <row r="59" spans="1:19">
      <c r="F59" s="9"/>
      <c r="G59" s="7"/>
      <c r="H59" s="9"/>
      <c r="J59" s="4"/>
      <c r="K59" s="6"/>
      <c r="L59" s="7"/>
      <c r="M59" s="11"/>
      <c r="N59" s="12"/>
      <c r="P59" s="2"/>
      <c r="Q59" s="7"/>
    </row>
    <row r="60" spans="1:19">
      <c r="F60" s="6"/>
      <c r="G60" s="7"/>
      <c r="H60" s="9"/>
      <c r="J60" s="4"/>
      <c r="K60" s="6"/>
      <c r="L60" s="7"/>
      <c r="M60" s="11"/>
      <c r="N60" s="12"/>
      <c r="P60" s="2"/>
      <c r="Q60" s="7"/>
    </row>
    <row r="61" spans="1:19">
      <c r="H61" s="3"/>
      <c r="J61" s="4"/>
      <c r="N61" s="3"/>
      <c r="P61" s="2"/>
    </row>
    <row r="63" spans="1:19">
      <c r="A63" s="1"/>
      <c r="B63" s="1"/>
      <c r="C63" s="1"/>
      <c r="D63" s="1"/>
      <c r="E63" s="1"/>
      <c r="F63" s="1"/>
      <c r="G63" s="1"/>
      <c r="H63" s="1"/>
      <c r="I63" s="1"/>
      <c r="J63" s="1"/>
      <c r="K63" s="1"/>
      <c r="L63" s="1"/>
      <c r="M63" s="1"/>
      <c r="N63" s="1"/>
      <c r="O63" s="1"/>
      <c r="P63" s="1"/>
      <c r="Q63" s="1"/>
      <c r="R63" s="1"/>
      <c r="S63" s="1"/>
    </row>
    <row r="64" spans="1:19">
      <c r="A64" s="5"/>
    </row>
    <row r="66" spans="1:2">
      <c r="A66" t="s">
        <v>52</v>
      </c>
      <c r="B66" t="s">
        <v>53</v>
      </c>
    </row>
    <row r="67" spans="1:2">
      <c r="A67" t="s">
        <v>54</v>
      </c>
      <c r="B67" t="s">
        <v>55</v>
      </c>
    </row>
    <row r="68" spans="1:2">
      <c r="A68" s="5" t="s">
        <v>56</v>
      </c>
      <c r="B68" t="s">
        <v>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Microsoft Office User</dc:creator>
  <cp:keywords/>
  <dc:description/>
  <cp:lastModifiedBy>Nirmal Bhatt</cp:lastModifiedBy>
  <cp:revision/>
  <dcterms:created xsi:type="dcterms:W3CDTF">2023-03-22T22:02:37Z</dcterms:created>
  <dcterms:modified xsi:type="dcterms:W3CDTF">2023-04-24T20:30:57Z</dcterms:modified>
  <cp:category/>
  <cp:contentStatus/>
</cp:coreProperties>
</file>