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rubayahya/Downloads/"/>
    </mc:Choice>
  </mc:AlternateContent>
  <xr:revisionPtr revIDLastSave="0" documentId="8_{17074CF3-F1CF-FE45-80CD-12B784786FED}" xr6:coauthVersionLast="47" xr6:coauthVersionMax="47" xr10:uidLastSave="{00000000-0000-0000-0000-000000000000}"/>
  <bookViews>
    <workbookView xWindow="-4520" yWindow="-21100" windowWidth="38400" windowHeight="21100" xr2:uid="{00000000-000D-0000-FFFF-FFFF00000000}"/>
  </bookViews>
  <sheets>
    <sheet name="Dashboard" sheetId="11" r:id="rId1"/>
    <sheet name="model_number_soled" sheetId="5" state="hidden" r:id="rId2"/>
    <sheet name="model_sales_region" sheetId="6" state="hidden" r:id="rId3"/>
    <sheet name="sale_rep_sales" sheetId="7" state="hidden" r:id="rId4"/>
    <sheet name="%color_soled" sheetId="8" state="hidden" r:id="rId5"/>
    <sheet name="%_companies_purchases" sheetId="9" state="hidden" r:id="rId6"/>
    <sheet name="best-model-and-sale-rep" sheetId="12" state="hidden" r:id="rId7"/>
    <sheet name="Working Sheet" sheetId="2" state="hidden" r:id="rId8"/>
    <sheet name="Customer Info" sheetId="3" state="hidden" r:id="rId9"/>
    <sheet name="Sales Data" sheetId="4" state="hidden" r:id="rId10"/>
  </sheets>
  <definedNames>
    <definedName name="Slicer_Model">#N/A</definedName>
    <definedName name="Slicer_Month">#N/A</definedName>
    <definedName name="Slicer_Region">#N/A</definedName>
  </definedNames>
  <calcPr calcId="191028"/>
  <pivotCaches>
    <pivotCache cacheId="28"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 i="2" l="1"/>
  <c r="O5" i="2"/>
  <c r="O6" i="2"/>
  <c r="P6" i="2" s="1"/>
  <c r="O7" i="2"/>
  <c r="P7" i="2" s="1"/>
  <c r="O8" i="2"/>
  <c r="P8" i="2" s="1"/>
  <c r="O9" i="2"/>
  <c r="P9" i="2" s="1"/>
  <c r="O10" i="2"/>
  <c r="P10" i="2" s="1"/>
  <c r="O11" i="2"/>
  <c r="P11" i="2" s="1"/>
  <c r="O12" i="2"/>
  <c r="P12" i="2" s="1"/>
  <c r="O13" i="2"/>
  <c r="P13" i="2" s="1"/>
  <c r="O14" i="2"/>
  <c r="P14" i="2" s="1"/>
  <c r="O15" i="2"/>
  <c r="P15" i="2" s="1"/>
  <c r="O16" i="2"/>
  <c r="P16" i="2" s="1"/>
  <c r="O17" i="2"/>
  <c r="P17" i="2" s="1"/>
  <c r="O18" i="2"/>
  <c r="P18" i="2" s="1"/>
  <c r="O19" i="2"/>
  <c r="P19" i="2" s="1"/>
  <c r="O20" i="2"/>
  <c r="P20" i="2" s="1"/>
  <c r="O21" i="2"/>
  <c r="P21" i="2" s="1"/>
  <c r="O22" i="2"/>
  <c r="P22" i="2" s="1"/>
  <c r="O23" i="2"/>
  <c r="P23" i="2" s="1"/>
  <c r="O24" i="2"/>
  <c r="P24" i="2" s="1"/>
  <c r="O25" i="2"/>
  <c r="P25" i="2" s="1"/>
  <c r="O26" i="2"/>
  <c r="P26" i="2" s="1"/>
  <c r="O27" i="2"/>
  <c r="P27" i="2" s="1"/>
  <c r="O28" i="2"/>
  <c r="P28" i="2" s="1"/>
  <c r="O29" i="2"/>
  <c r="P29" i="2" s="1"/>
  <c r="O30" i="2"/>
  <c r="P30" i="2" s="1"/>
  <c r="O31" i="2"/>
  <c r="P31" i="2" s="1"/>
  <c r="O32" i="2"/>
  <c r="P32" i="2" s="1"/>
  <c r="O33" i="2"/>
  <c r="P33" i="2" s="1"/>
  <c r="O34" i="2"/>
  <c r="P34" i="2" s="1"/>
  <c r="O35" i="2"/>
  <c r="P35" i="2" s="1"/>
  <c r="O36" i="2"/>
  <c r="P36" i="2" s="1"/>
  <c r="O37" i="2"/>
  <c r="P37" i="2" s="1"/>
  <c r="O38" i="2"/>
  <c r="P38" i="2" s="1"/>
  <c r="O39" i="2"/>
  <c r="P39" i="2" s="1"/>
  <c r="O40" i="2"/>
  <c r="P40" i="2" s="1"/>
  <c r="O41" i="2"/>
  <c r="P41" i="2" s="1"/>
  <c r="O42" i="2"/>
  <c r="P42" i="2" s="1"/>
  <c r="O43" i="2"/>
  <c r="P43" i="2" s="1"/>
  <c r="O44" i="2"/>
  <c r="P44" i="2" s="1"/>
  <c r="O45" i="2"/>
  <c r="P45" i="2" s="1"/>
  <c r="O46" i="2"/>
  <c r="P46" i="2" s="1"/>
  <c r="O47" i="2"/>
  <c r="P47" i="2" s="1"/>
  <c r="O48" i="2"/>
  <c r="P48" i="2" s="1"/>
  <c r="O49" i="2"/>
  <c r="P49" i="2" s="1"/>
  <c r="O50" i="2"/>
  <c r="P50" i="2" s="1"/>
  <c r="O51" i="2"/>
  <c r="P51" i="2" s="1"/>
  <c r="O52" i="2"/>
  <c r="P52" i="2" s="1"/>
  <c r="O53" i="2"/>
  <c r="P53" i="2" s="1"/>
  <c r="O54" i="2"/>
  <c r="P54" i="2" s="1"/>
  <c r="O55" i="2"/>
  <c r="P55" i="2" s="1"/>
  <c r="O56" i="2"/>
  <c r="P56" i="2" s="1"/>
  <c r="O57" i="2"/>
  <c r="P57" i="2" s="1"/>
  <c r="O58" i="2"/>
  <c r="P58" i="2" s="1"/>
  <c r="O59" i="2"/>
  <c r="P59" i="2" s="1"/>
  <c r="O60" i="2"/>
  <c r="P60" i="2" s="1"/>
  <c r="O61" i="2"/>
  <c r="P61" i="2" s="1"/>
  <c r="O62" i="2"/>
  <c r="P62" i="2" s="1"/>
  <c r="O63" i="2"/>
  <c r="P63" i="2" s="1"/>
  <c r="O64" i="2"/>
  <c r="P64" i="2" s="1"/>
  <c r="O65" i="2"/>
  <c r="P65" i="2" s="1"/>
  <c r="O66" i="2"/>
  <c r="P66" i="2" s="1"/>
  <c r="O67" i="2"/>
  <c r="P67" i="2" s="1"/>
  <c r="O68" i="2"/>
  <c r="P68" i="2" s="1"/>
  <c r="O69" i="2"/>
  <c r="P69" i="2" s="1"/>
  <c r="O70" i="2"/>
  <c r="P70" i="2" s="1"/>
  <c r="O71" i="2"/>
  <c r="P71" i="2" s="1"/>
  <c r="O72" i="2"/>
  <c r="P72" i="2" s="1"/>
  <c r="O73" i="2"/>
  <c r="P73" i="2" s="1"/>
  <c r="O74" i="2"/>
  <c r="P74" i="2" s="1"/>
  <c r="O75" i="2"/>
  <c r="P75" i="2" s="1"/>
  <c r="O76" i="2"/>
  <c r="P76" i="2" s="1"/>
  <c r="O77" i="2"/>
  <c r="P77" i="2" s="1"/>
  <c r="O78" i="2"/>
  <c r="P78" i="2" s="1"/>
  <c r="O79" i="2"/>
  <c r="P79" i="2" s="1"/>
  <c r="O80" i="2"/>
  <c r="P80" i="2" s="1"/>
  <c r="O81" i="2"/>
  <c r="P81" i="2" s="1"/>
  <c r="O82" i="2"/>
  <c r="P82" i="2" s="1"/>
  <c r="O83" i="2"/>
  <c r="P83" i="2" s="1"/>
  <c r="O84" i="2"/>
  <c r="P84" i="2" s="1"/>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R5" i="2" l="1"/>
  <c r="P5" i="2"/>
</calcChain>
</file>

<file path=xl/sharedStrings.xml><?xml version="1.0" encoding="utf-8"?>
<sst xmlns="http://schemas.openxmlformats.org/spreadsheetml/2006/main" count="1109" uniqueCount="98">
  <si>
    <t>Office Chair Sales</t>
  </si>
  <si>
    <t>Q1-Q2 2020</t>
  </si>
  <si>
    <t>Num</t>
  </si>
  <si>
    <t>Date</t>
  </si>
  <si>
    <t>Month</t>
  </si>
  <si>
    <t>Sales Rep</t>
  </si>
  <si>
    <t>Region</t>
  </si>
  <si>
    <t>Customer ID</t>
  </si>
  <si>
    <t>Model</t>
  </si>
  <si>
    <t>Color</t>
  </si>
  <si>
    <t>Item Code</t>
  </si>
  <si>
    <t>Number</t>
  </si>
  <si>
    <t>Price / Unit</t>
  </si>
  <si>
    <t>Total</t>
  </si>
  <si>
    <t>January</t>
  </si>
  <si>
    <t>Eric Jones</t>
  </si>
  <si>
    <t>North</t>
  </si>
  <si>
    <t>Flash</t>
  </si>
  <si>
    <t>black</t>
  </si>
  <si>
    <t>F2248bl</t>
  </si>
  <si>
    <t>Amy Brown</t>
  </si>
  <si>
    <t>West</t>
  </si>
  <si>
    <t>Urban</t>
  </si>
  <si>
    <t>red</t>
  </si>
  <si>
    <t>U2683rd</t>
  </si>
  <si>
    <t>Sara Davis</t>
  </si>
  <si>
    <t>Energy</t>
  </si>
  <si>
    <t>E2376bl</t>
  </si>
  <si>
    <t>Marc Williams</t>
  </si>
  <si>
    <t>South</t>
  </si>
  <si>
    <t>brown</t>
  </si>
  <si>
    <t>F2248br</t>
  </si>
  <si>
    <t>Volt</t>
  </si>
  <si>
    <t>gray</t>
  </si>
  <si>
    <t>V2944gr</t>
  </si>
  <si>
    <t>Stacy Peters</t>
  </si>
  <si>
    <t>E2376br</t>
  </si>
  <si>
    <t>David Garcia</t>
  </si>
  <si>
    <t>Cosmo</t>
  </si>
  <si>
    <t>white</t>
  </si>
  <si>
    <t>C2699wh</t>
  </si>
  <si>
    <t>U2683br</t>
  </si>
  <si>
    <t>February</t>
  </si>
  <si>
    <t>V2944wh</t>
  </si>
  <si>
    <t>C2699gr</t>
  </si>
  <si>
    <t>Emily Moore</t>
  </si>
  <si>
    <t>E2376wh</t>
  </si>
  <si>
    <t>Aero</t>
  </si>
  <si>
    <t>A2258rd</t>
  </si>
  <si>
    <t>V2944bl</t>
  </si>
  <si>
    <t>March</t>
  </si>
  <si>
    <t>C2699bl</t>
  </si>
  <si>
    <t>U2683bl</t>
  </si>
  <si>
    <t>F2248wh</t>
  </si>
  <si>
    <t>V2944br</t>
  </si>
  <si>
    <t>A2258wh</t>
  </si>
  <si>
    <t>F2248gr</t>
  </si>
  <si>
    <t>A2258gr</t>
  </si>
  <si>
    <t>April</t>
  </si>
  <si>
    <t>U2683gr</t>
  </si>
  <si>
    <t>May</t>
  </si>
  <si>
    <t>A2258bl</t>
  </si>
  <si>
    <t>V2944rd</t>
  </si>
  <si>
    <t>F2248rd</t>
  </si>
  <si>
    <t>E2376gr</t>
  </si>
  <si>
    <t>June</t>
  </si>
  <si>
    <t>Customer ID Information</t>
  </si>
  <si>
    <t>Company Name</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</si>
  <si>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</si>
  <si>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</si>
  <si>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</si>
  <si>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</si>
  <si>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</si>
  <si>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</si>
  <si>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</si>
  <si>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</si>
  <si>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</si>
  <si>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</si>
  <si>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</si>
  <si>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</si>
  <si>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</si>
  <si>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</si>
  <si>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</si>
  <si>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</si>
  <si>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</si>
  <si>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</si>
  <si>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</si>
  <si>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Final Price</t>
  </si>
  <si>
    <t>Sum of Number</t>
  </si>
  <si>
    <t>Grand Total</t>
  </si>
  <si>
    <t>Sum of Final Price</t>
  </si>
  <si>
    <t>Gvein Discount</t>
  </si>
  <si>
    <t>5% Discount</t>
  </si>
  <si>
    <t>Revenue</t>
  </si>
  <si>
    <t>Sale Rep</t>
  </si>
  <si>
    <t>Resion</t>
  </si>
  <si>
    <t>Company</t>
  </si>
  <si>
    <t>Client Representative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</si>
</sst>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7" formatCode="_([$$-409]* #,##0_);_([$$-409]* \(#,##0\);_([$$-409]* &quot;-&quot;??_);_(@_)"/>
  </numFmts>
  <fonts count="7" x14ac:knownFonts="1">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sz val="12"/>
      <color rgb="FF006100"/>
      <name val="Calibri"/>
      <family val="2"/>
      <scheme val="minor"/>
    </font>
    <font>
      <sz val="12"/>
      <color theme="0"/>
      <name val="Calibri"/>
      <family val="2"/>
      <scheme val="minor"/>
    </font>
  </fonts>
  <fills count="4">
    <fill>
      <patternFill patternType="none"/>
    </fill>
    <fill>
      <patternFill patternType="gray125"/>
    </fill>
    <fill>
      <patternFill patternType="solid">
        <fgColor rgb="FFC6EFCE"/>
      </patternFill>
    </fill>
    <fill>
      <patternFill patternType="solid">
        <fgColor theme="6"/>
      </patternFill>
    </fill>
  </fills>
  <borders count="6">
    <border>
      <left/>
      <right/>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s>
  <cellStyleXfs count="2">
    <xf numFmtId="0" fontId="0" fillId="0" borderId="0"/>
    <xf numFmtId="0" fontId="6" fillId="3" borderId="0" applyNumberFormat="0" applyBorder="0" applyAlignment="0" applyProtection="0"/>
  </cellStyleXfs>
  <cellXfs count="21">
    <xf numFmtId="0" fontId="0" fillId="0" borderId="0" xfId="0"/>
    <xf numFmtId="0" fontId="1" fillId="0" borderId="0" xfId="0" applyFont="1"/>
    <xf numFmtId="14" fontId="0" fillId="0" borderId="0" xfId="0" applyNumberFormat="1"/>
    <xf numFmtId="0" fontId="0" fillId="0" borderId="0" xfId="0" applyAlignment="1">
      <alignment horizontal="center"/>
    </xf>
    <xf numFmtId="164" fontId="0" fillId="0" borderId="0" xfId="0" applyNumberFormat="1" applyAlignment="1">
      <alignment horizontal="right"/>
    </xf>
    <xf numFmtId="164" fontId="0" fillId="0" borderId="0" xfId="0" applyNumberFormat="1"/>
    <xf numFmtId="0" fontId="0" fillId="0" borderId="0" xfId="0" applyAlignment="1">
      <alignment horizontal="left"/>
    </xf>
    <xf numFmtId="0" fontId="2" fillId="0" borderId="0" xfId="0" applyFont="1"/>
    <xf numFmtId="0" fontId="3"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4" fillId="0" borderId="5" xfId="0" applyFont="1" applyBorder="1" applyAlignment="1">
      <alignment horizontal="center"/>
    </xf>
    <xf numFmtId="0" fontId="4" fillId="0" borderId="3" xfId="0" applyFont="1" applyBorder="1" applyAlignment="1">
      <alignment horizontal="center"/>
    </xf>
    <xf numFmtId="0" fontId="4" fillId="0" borderId="2" xfId="0" applyFont="1" applyBorder="1" applyAlignment="1">
      <alignment horizontal="center"/>
    </xf>
    <xf numFmtId="0" fontId="0" fillId="0" borderId="0" xfId="0" applyNumberFormat="1"/>
    <xf numFmtId="0" fontId="0" fillId="0" borderId="0" xfId="0" pivotButton="1"/>
    <xf numFmtId="167" fontId="0" fillId="0" borderId="0" xfId="0" applyNumberFormat="1"/>
    <xf numFmtId="0" fontId="6" fillId="3" borderId="0" xfId="1"/>
    <xf numFmtId="0" fontId="5" fillId="2" borderId="0" xfId="0" applyNumberFormat="1" applyFont="1" applyFill="1"/>
  </cellXfs>
  <cellStyles count="2">
    <cellStyle name="Accent3" xfId="1" builtinId="37"/>
    <cellStyle name="Normal" xfId="0" builtinId="0"/>
  </cellStyles>
  <dxfs count="20">
    <dxf>
      <font>
        <b val="0"/>
        <i val="0"/>
        <strike val="0"/>
        <condense val="0"/>
        <extend val="0"/>
        <outline val="0"/>
        <shadow val="0"/>
        <u val="none"/>
        <vertAlign val="baseline"/>
        <sz val="12"/>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2"/>
        <color rgb="FF006100"/>
        <name val="Calibri"/>
        <family val="2"/>
        <scheme val="minor"/>
      </font>
      <fill>
        <patternFill patternType="solid">
          <fgColor indexed="65"/>
          <bgColor rgb="FFC6EFCE"/>
        </patternFill>
      </fill>
    </dxf>
    <dxf>
      <numFmt numFmtId="167" formatCode="_([$$-409]* #,##0_);_([$$-409]* \(#,##0\);_([$$-409]* &quot;-&quot;??_);_(@_)"/>
    </dxf>
    <dxf>
      <numFmt numFmtId="164" formatCode="&quot;$&quot;#,##0"/>
    </dxf>
    <dxf>
      <numFmt numFmtId="164" formatCode="&quot;$&quot;#,##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left style="thin">
          <color rgb="FF000000"/>
        </left>
        <right/>
        <top/>
        <bottom/>
        <vertical/>
        <horizontal/>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left style="thin">
          <color rgb="FF000000"/>
        </left>
        <right/>
        <top/>
        <bottom/>
        <vertical/>
        <horizontal/>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border outline="0">
        <left style="thin">
          <color rgb="FF000000"/>
        </left>
        <right style="thin">
          <color rgb="FF000000"/>
        </right>
        <top style="thin">
          <color rgb="FF000000"/>
        </top>
        <bottom style="thin">
          <color rgb="FF000000"/>
        </bottom>
      </border>
    </dxf>
    <dxf>
      <alignment horizontal="center" vertical="bottom" textRotation="0" wrapText="0" indent="0" justifyLastLine="0" shrinkToFit="0" readingOrder="0"/>
    </dxf>
    <dxf>
      <numFmt numFmtId="164" formatCode="&quot;$&quot;#,##0"/>
    </dxf>
    <dxf>
      <numFmt numFmtId="164" formatCode="&quot;$&quo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[coursera_sales_data_analysis-dashboard.xlsx]model_number_soled!PivotTable1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SA"/>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2"/>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6"/>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model_number_soled!$B$3:$B$4</c:f>
              <c:strCache>
                <c:ptCount val="1"/>
                <c:pt idx="0">
                  <c:v>Aero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model_number_soled!$B$5:$B$11</c:f>
              <c:numCache>
                <c:formatCode>General</c:formatCode>
                <c:ptCount val="6"/>
                <c:pt idx="1">
                  <c:v>10</c:v>
                </c:pt>
                <c:pt idx="2">
                  <c:v>83</c:v>
                </c:pt>
                <c:pt idx="3">
                  <c:v>56</c:v>
                </c:pt>
                <c:pt idx="4">
                  <c:v>57</c:v>
                </c:pt>
                <c:pt idx="5">
                  <c:v>32</c:v>
                </c:pt>
              </c:numCache>
            </c:numRef>
          </c:val>
          <c:extLst>
            <c:ext xmlns:c16="http://schemas.microsoft.com/office/drawing/2014/chart" uri="{C3380CC4-5D6E-409C-BE32-E72D297353CC}">
              <c16:uniqueId val="{00000000-A852-3743-9CB7-5B7A445AE92B}"/>
            </c:ext>
          </c:extLst>
        </c:ser>
        <c:ser>
          <c:idx val="1"/>
          <c:order val="1"/>
          <c:tx>
            <c:strRef>
              <c:f>model_number_soled!$C$3:$C$4</c:f>
              <c:strCache>
                <c:ptCount val="1"/>
                <c:pt idx="0">
                  <c:v>Cosmo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model_number_soled!$C$5:$C$11</c:f>
              <c:numCache>
                <c:formatCode>General</c:formatCode>
                <c:ptCount val="6"/>
                <c:pt idx="0">
                  <c:v>8</c:v>
                </c:pt>
                <c:pt idx="1">
                  <c:v>50</c:v>
                </c:pt>
                <c:pt idx="2">
                  <c:v>45</c:v>
                </c:pt>
                <c:pt idx="3">
                  <c:v>60</c:v>
                </c:pt>
                <c:pt idx="4">
                  <c:v>10</c:v>
                </c:pt>
                <c:pt idx="5">
                  <c:v>90</c:v>
                </c:pt>
              </c:numCache>
            </c:numRef>
          </c:val>
          <c:extLst>
            <c:ext xmlns:c16="http://schemas.microsoft.com/office/drawing/2014/chart" uri="{C3380CC4-5D6E-409C-BE32-E72D297353CC}">
              <c16:uniqueId val="{0000000D-A852-3743-9CB7-5B7A445AE92B}"/>
            </c:ext>
          </c:extLst>
        </c:ser>
        <c:ser>
          <c:idx val="2"/>
          <c:order val="2"/>
          <c:tx>
            <c:strRef>
              <c:f>model_number_soled!$D$3:$D$4</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model_number_soled!$D$5:$D$11</c:f>
              <c:numCache>
                <c:formatCode>General</c:formatCode>
                <c:ptCount val="6"/>
                <c:pt idx="0">
                  <c:v>88</c:v>
                </c:pt>
                <c:pt idx="1">
                  <c:v>70</c:v>
                </c:pt>
                <c:pt idx="2">
                  <c:v>20</c:v>
                </c:pt>
                <c:pt idx="3">
                  <c:v>62</c:v>
                </c:pt>
                <c:pt idx="4">
                  <c:v>113</c:v>
                </c:pt>
                <c:pt idx="5">
                  <c:v>22</c:v>
                </c:pt>
              </c:numCache>
            </c:numRef>
          </c:val>
          <c:extLst>
            <c:ext xmlns:c16="http://schemas.microsoft.com/office/drawing/2014/chart" uri="{C3380CC4-5D6E-409C-BE32-E72D297353CC}">
              <c16:uniqueId val="{0000000E-A852-3743-9CB7-5B7A445AE92B}"/>
            </c:ext>
          </c:extLst>
        </c:ser>
        <c:ser>
          <c:idx val="3"/>
          <c:order val="3"/>
          <c:tx>
            <c:strRef>
              <c:f>model_number_soled!$E$3:$E$4</c:f>
              <c:strCache>
                <c:ptCount val="1"/>
                <c:pt idx="0">
                  <c:v>Flash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model_number_soled!$E$5:$E$11</c:f>
              <c:numCache>
                <c:formatCode>General</c:formatCode>
                <c:ptCount val="6"/>
                <c:pt idx="0">
                  <c:v>67</c:v>
                </c:pt>
                <c:pt idx="1">
                  <c:v>35</c:v>
                </c:pt>
                <c:pt idx="2">
                  <c:v>48</c:v>
                </c:pt>
                <c:pt idx="3">
                  <c:v>83</c:v>
                </c:pt>
                <c:pt idx="4">
                  <c:v>123</c:v>
                </c:pt>
                <c:pt idx="5">
                  <c:v>29</c:v>
                </c:pt>
              </c:numCache>
            </c:numRef>
          </c:val>
          <c:extLst>
            <c:ext xmlns:c16="http://schemas.microsoft.com/office/drawing/2014/chart" uri="{C3380CC4-5D6E-409C-BE32-E72D297353CC}">
              <c16:uniqueId val="{0000000F-A852-3743-9CB7-5B7A445AE92B}"/>
            </c:ext>
          </c:extLst>
        </c:ser>
        <c:ser>
          <c:idx val="4"/>
          <c:order val="4"/>
          <c:tx>
            <c:strRef>
              <c:f>model_number_soled!$F$3:$F$4</c:f>
              <c:strCache>
                <c:ptCount val="1"/>
                <c:pt idx="0">
                  <c:v>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model_number_soled!$F$5:$F$11</c:f>
              <c:numCache>
                <c:formatCode>General</c:formatCode>
                <c:ptCount val="6"/>
                <c:pt idx="0">
                  <c:v>62</c:v>
                </c:pt>
                <c:pt idx="1">
                  <c:v>61</c:v>
                </c:pt>
                <c:pt idx="2">
                  <c:v>50</c:v>
                </c:pt>
                <c:pt idx="3">
                  <c:v>90</c:v>
                </c:pt>
                <c:pt idx="4">
                  <c:v>30</c:v>
                </c:pt>
                <c:pt idx="5">
                  <c:v>123</c:v>
                </c:pt>
              </c:numCache>
            </c:numRef>
          </c:val>
          <c:extLst>
            <c:ext xmlns:c16="http://schemas.microsoft.com/office/drawing/2014/chart" uri="{C3380CC4-5D6E-409C-BE32-E72D297353CC}">
              <c16:uniqueId val="{00000010-A852-3743-9CB7-5B7A445AE92B}"/>
            </c:ext>
          </c:extLst>
        </c:ser>
        <c:ser>
          <c:idx val="5"/>
          <c:order val="5"/>
          <c:tx>
            <c:strRef>
              <c:f>model_number_soled!$G$3:$G$4</c:f>
              <c:strCache>
                <c:ptCount val="1"/>
                <c:pt idx="0">
                  <c:v>Volt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model_number_soled!$G$5:$G$11</c:f>
              <c:numCache>
                <c:formatCode>General</c:formatCode>
                <c:ptCount val="6"/>
                <c:pt idx="0">
                  <c:v>32</c:v>
                </c:pt>
                <c:pt idx="1">
                  <c:v>27</c:v>
                </c:pt>
                <c:pt idx="2">
                  <c:v>50</c:v>
                </c:pt>
                <c:pt idx="3">
                  <c:v>92</c:v>
                </c:pt>
                <c:pt idx="4">
                  <c:v>75</c:v>
                </c:pt>
                <c:pt idx="5">
                  <c:v>80</c:v>
                </c:pt>
              </c:numCache>
            </c:numRef>
          </c:val>
          <c:extLst>
            <c:ext xmlns:c16="http://schemas.microsoft.com/office/drawing/2014/chart" uri="{C3380CC4-5D6E-409C-BE32-E72D297353CC}">
              <c16:uniqueId val="{00000011-A852-3743-9CB7-5B7A445AE92B}"/>
            </c:ext>
          </c:extLst>
        </c:ser>
        <c:dLbls>
          <c:dLblPos val="ctr"/>
          <c:showLegendKey val="0"/>
          <c:showVal val="1"/>
          <c:showCatName val="0"/>
          <c:showSerName val="0"/>
          <c:showPercent val="0"/>
          <c:showBubbleSize val="0"/>
        </c:dLbls>
        <c:gapWidth val="79"/>
        <c:overlap val="100"/>
        <c:axId val="996229120"/>
        <c:axId val="692797808"/>
      </c:barChart>
      <c:catAx>
        <c:axId val="99622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Q1 - Q2 2020</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SA"/>
          </a:p>
        </c:txPr>
        <c:crossAx val="692797808"/>
        <c:crosses val="autoZero"/>
        <c:auto val="1"/>
        <c:lblAlgn val="ctr"/>
        <c:lblOffset val="100"/>
        <c:noMultiLvlLbl val="0"/>
      </c:catAx>
      <c:valAx>
        <c:axId val="69279780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Numbber of sold units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crossAx val="99622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[coursera_sales_data_analysis-dashboard.xlsx]%_companies_purchases!PivotTable5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Companies Purchases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3">
              <a:lumMod val="60000"/>
            </a:schemeClr>
          </a:solidFill>
          <a:ln w="25400">
            <a:solidFill>
              <a:schemeClr val="lt1"/>
            </a:solidFill>
          </a:ln>
          <a:effectLst/>
          <a:sp3d contourW="25400">
            <a:contourClr>
              <a:schemeClr val="lt1"/>
            </a:contourClr>
          </a:sp3d>
        </c:spPr>
      </c:pivotFmt>
      <c:pivotFmt>
        <c:idx val="5"/>
        <c:spPr>
          <a:solidFill>
            <a:schemeClr val="accent3"/>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2">
              <a:lumMod val="60000"/>
            </a:schemeClr>
          </a:solidFill>
          <a:ln w="25400">
            <a:solidFill>
              <a:schemeClr val="lt1"/>
            </a:solidFill>
          </a:ln>
          <a:effectLst/>
          <a:sp3d contourW="25400">
            <a:contourClr>
              <a:schemeClr val="lt1"/>
            </a:contourClr>
          </a:sp3d>
        </c:spPr>
      </c:pivotFmt>
      <c:pivotFmt>
        <c:idx val="8"/>
        <c:spPr>
          <a:solidFill>
            <a:schemeClr val="accent4"/>
          </a:solidFill>
          <a:ln w="25400">
            <a:solidFill>
              <a:schemeClr val="lt1"/>
            </a:solidFill>
          </a:ln>
          <a:effectLst/>
          <a:sp3d contourW="25400">
            <a:contourClr>
              <a:schemeClr val="lt1"/>
            </a:contourClr>
          </a:sp3d>
        </c:spPr>
      </c:pivotFmt>
      <c:pivotFmt>
        <c:idx val="9"/>
        <c:spPr>
          <a:solidFill>
            <a:schemeClr val="accent1">
              <a:lumMod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'%_companies_purchases'!$B$3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18CC-C740-B746-CEC5249F3FE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8CC-C740-B746-CEC5249F3FE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18CC-C740-B746-CEC5249F3FE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18CC-C740-B746-CEC5249F3FE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6-18CC-C740-B746-CEC5249F3FE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7-18CC-C740-B746-CEC5249F3FE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8-18CC-C740-B746-CEC5249F3FE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18CC-C740-B746-CEC5249F3FE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18CC-C740-B746-CEC5249F3F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'%_companies_purchases'!$A$4:$A$13</c:f>
              <c:strCache>
                <c:ptCount val="9"/>
                <c:pt idx="0">
                  <c:v>Bankia</c:v>
                </c:pt>
                <c:pt idx="1">
                  <c:v>Cruise</c:v>
                </c:pt>
                <c:pt idx="2">
                  <c:v>Milago</c:v>
                </c:pt>
                <c:pt idx="3">
                  <c:v>Telmark</c:v>
                </c:pt>
                <c:pt idx="4">
                  <c:v>Affinity</c:v>
                </c:pt>
                <c:pt idx="5">
                  <c:v>Port Royale</c:v>
                </c:pt>
                <c:pt idx="6">
                  <c:v>Vento</c:v>
                </c:pt>
                <c:pt idx="7">
                  <c:v>Secspace</c:v>
                </c:pt>
                <c:pt idx="8">
                  <c:v>MarkPlus</c:v>
                </c:pt>
              </c:strCache>
            </c:strRef>
          </c:cat>
          <c:val>
            <c:numRef>
              <c:f>'%_companies_purchases'!$B$4:$B$13</c:f>
              <c:numCache>
                <c:formatCode>General</c:formatCode>
                <c:ptCount val="9"/>
                <c:pt idx="0">
                  <c:v>396</c:v>
                </c:pt>
                <c:pt idx="1">
                  <c:v>295</c:v>
                </c:pt>
                <c:pt idx="2">
                  <c:v>281</c:v>
                </c:pt>
                <c:pt idx="3">
                  <c:v>239</c:v>
                </c:pt>
                <c:pt idx="4">
                  <c:v>208</c:v>
                </c:pt>
                <c:pt idx="5">
                  <c:v>191</c:v>
                </c:pt>
                <c:pt idx="6">
                  <c:v>152</c:v>
                </c:pt>
                <c:pt idx="7">
                  <c:v>147</c:v>
                </c:pt>
                <c:pt idx="8">
                  <c:v>124</c:v>
                </c:pt>
              </c:numCache>
            </c:numRef>
          </c:val>
          <c:extLst>
            <c:ext xmlns:c16="http://schemas.microsoft.com/office/drawing/2014/chart" uri="{C3380CC4-5D6E-409C-BE32-E72D297353CC}">
              <c16:uniqueId val="{00000000-18CC-C740-B746-CEC5249F3FE0}"/>
            </c:ext>
          </c:extLst>
        </c:ser>
        <c:dLbls>
          <c:dLblPos val="in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[coursera_sales_data_analysis-dashboard.xlsx]model_sales_region!PivotTable2</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Price of Sold Model / Resion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SA"/>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model_sales_region!$B$3:$B$4</c:f>
              <c:strCache>
                <c:ptCount val="1"/>
                <c:pt idx="0">
                  <c:v>Aero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model_sales_region!$B$5:$B$8</c:f>
              <c:numCache>
                <c:formatCode>_([$$-409]* #,##0_);_([$$-409]* \(#,##0\);_([$$-409]* "-"??_);_(@_)</c:formatCode>
                <c:ptCount val="3"/>
                <c:pt idx="0">
                  <c:v>16588</c:v>
                </c:pt>
                <c:pt idx="1">
                  <c:v>3300</c:v>
                </c:pt>
                <c:pt idx="2">
                  <c:v>30591</c:v>
                </c:pt>
              </c:numCache>
            </c:numRef>
          </c:val>
          <c:extLst>
            <c:ext xmlns:c16="http://schemas.microsoft.com/office/drawing/2014/chart" uri="{C3380CC4-5D6E-409C-BE32-E72D297353CC}">
              <c16:uniqueId val="{00000000-C5A6-D349-A2C5-E5C2BEBB8C43}"/>
            </c:ext>
          </c:extLst>
        </c:ser>
        <c:ser>
          <c:idx val="1"/>
          <c:order val="1"/>
          <c:tx>
            <c:strRef>
              <c:f>model_sales_region!$C$3:$C$4</c:f>
              <c:strCache>
                <c:ptCount val="1"/>
                <c:pt idx="0">
                  <c:v>Cosmo</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model_sales_region!$C$5:$C$8</c:f>
              <c:numCache>
                <c:formatCode>_([$$-409]* #,##0_);_([$$-409]* \(#,##0\);_([$$-409]* "-"??_);_(@_)</c:formatCode>
                <c:ptCount val="3"/>
                <c:pt idx="0">
                  <c:v>25218.75</c:v>
                </c:pt>
                <c:pt idx="1">
                  <c:v>39881.25</c:v>
                </c:pt>
                <c:pt idx="2">
                  <c:v>29681.25</c:v>
                </c:pt>
              </c:numCache>
            </c:numRef>
          </c:val>
          <c:extLst>
            <c:ext xmlns:c16="http://schemas.microsoft.com/office/drawing/2014/chart" uri="{C3380CC4-5D6E-409C-BE32-E72D297353CC}">
              <c16:uniqueId val="{0000000D-C5A6-D349-A2C5-E5C2BEBB8C43}"/>
            </c:ext>
          </c:extLst>
        </c:ser>
        <c:ser>
          <c:idx val="2"/>
          <c:order val="2"/>
          <c:tx>
            <c:strRef>
              <c:f>model_sales_region!$D$3:$D$4</c:f>
              <c:strCache>
                <c:ptCount val="1"/>
                <c:pt idx="0">
                  <c:v>Energy</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model_sales_region!$D$5:$D$8</c:f>
              <c:numCache>
                <c:formatCode>_([$$-409]* #,##0_);_([$$-409]* \(#,##0\);_([$$-409]* "-"??_);_(@_)</c:formatCode>
                <c:ptCount val="3"/>
                <c:pt idx="0">
                  <c:v>36102.5</c:v>
                </c:pt>
                <c:pt idx="1">
                  <c:v>64172.5</c:v>
                </c:pt>
                <c:pt idx="2">
                  <c:v>25357.5</c:v>
                </c:pt>
              </c:numCache>
            </c:numRef>
          </c:val>
          <c:extLst>
            <c:ext xmlns:c16="http://schemas.microsoft.com/office/drawing/2014/chart" uri="{C3380CC4-5D6E-409C-BE32-E72D297353CC}">
              <c16:uniqueId val="{0000000E-C5A6-D349-A2C5-E5C2BEBB8C43}"/>
            </c:ext>
          </c:extLst>
        </c:ser>
        <c:ser>
          <c:idx val="3"/>
          <c:order val="3"/>
          <c:tx>
            <c:strRef>
              <c:f>model_sales_region!$E$3:$E$4</c:f>
              <c:strCache>
                <c:ptCount val="1"/>
                <c:pt idx="0">
                  <c:v>Flash</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model_sales_region!$E$5:$E$8</c:f>
              <c:numCache>
                <c:formatCode>_([$$-409]* #,##0_);_([$$-409]* \(#,##0\);_([$$-409]* "-"??_);_(@_)</c:formatCode>
                <c:ptCount val="3"/>
                <c:pt idx="0">
                  <c:v>33464</c:v>
                </c:pt>
                <c:pt idx="1">
                  <c:v>22994.75</c:v>
                </c:pt>
                <c:pt idx="2">
                  <c:v>30315</c:v>
                </c:pt>
              </c:numCache>
            </c:numRef>
          </c:val>
          <c:extLst>
            <c:ext xmlns:c16="http://schemas.microsoft.com/office/drawing/2014/chart" uri="{C3380CC4-5D6E-409C-BE32-E72D297353CC}">
              <c16:uniqueId val="{0000000F-C5A6-D349-A2C5-E5C2BEBB8C43}"/>
            </c:ext>
          </c:extLst>
        </c:ser>
        <c:ser>
          <c:idx val="4"/>
          <c:order val="4"/>
          <c:tx>
            <c:strRef>
              <c:f>model_sales_region!$F$3:$F$4</c:f>
              <c:strCache>
                <c:ptCount val="1"/>
                <c:pt idx="0">
                  <c:v>Urban</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model_sales_region!$F$5:$F$8</c:f>
              <c:numCache>
                <c:formatCode>_([$$-409]* #,##0_);_([$$-409]* \(#,##0\);_([$$-409]* "-"??_);_(@_)</c:formatCode>
                <c:ptCount val="3"/>
                <c:pt idx="0">
                  <c:v>62439</c:v>
                </c:pt>
                <c:pt idx="1">
                  <c:v>36556</c:v>
                </c:pt>
                <c:pt idx="2">
                  <c:v>4160</c:v>
                </c:pt>
              </c:numCache>
            </c:numRef>
          </c:val>
          <c:extLst>
            <c:ext xmlns:c16="http://schemas.microsoft.com/office/drawing/2014/chart" uri="{C3380CC4-5D6E-409C-BE32-E72D297353CC}">
              <c16:uniqueId val="{00000010-C5A6-D349-A2C5-E5C2BEBB8C43}"/>
            </c:ext>
          </c:extLst>
        </c:ser>
        <c:ser>
          <c:idx val="5"/>
          <c:order val="5"/>
          <c:tx>
            <c:strRef>
              <c:f>model_sales_region!$G$3:$G$4</c:f>
              <c:strCache>
                <c:ptCount val="1"/>
                <c:pt idx="0">
                  <c:v>Volt</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model_sales_region!$G$5:$G$8</c:f>
              <c:numCache>
                <c:formatCode>_([$$-409]* #,##0_);_([$$-409]* \(#,##0\);_([$$-409]* "-"??_);_(@_)</c:formatCode>
                <c:ptCount val="3"/>
                <c:pt idx="0">
                  <c:v>30237.5</c:v>
                </c:pt>
                <c:pt idx="1">
                  <c:v>18998</c:v>
                </c:pt>
                <c:pt idx="2">
                  <c:v>52052.75</c:v>
                </c:pt>
              </c:numCache>
            </c:numRef>
          </c:val>
          <c:extLst>
            <c:ext xmlns:c16="http://schemas.microsoft.com/office/drawing/2014/chart" uri="{C3380CC4-5D6E-409C-BE32-E72D297353CC}">
              <c16:uniqueId val="{00000011-C5A6-D349-A2C5-E5C2BEBB8C43}"/>
            </c:ext>
          </c:extLst>
        </c:ser>
        <c:dLbls>
          <c:dLblPos val="inEnd"/>
          <c:showLegendKey val="0"/>
          <c:showVal val="1"/>
          <c:showCatName val="0"/>
          <c:showSerName val="0"/>
          <c:showPercent val="0"/>
          <c:showBubbleSize val="0"/>
        </c:dLbls>
        <c:gapWidth val="326"/>
        <c:overlap val="-58"/>
        <c:axId val="708128448"/>
        <c:axId val="708153808"/>
      </c:barChart>
      <c:catAx>
        <c:axId val="7081284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Resion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708153808"/>
        <c:crosses val="autoZero"/>
        <c:auto val="1"/>
        <c:lblAlgn val="ctr"/>
        <c:lblOffset val="100"/>
        <c:noMultiLvlLbl val="0"/>
      </c:catAx>
      <c:valAx>
        <c:axId val="70815380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Sold Price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SA"/>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708128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[coursera_sales_data_analysis-dashboard.xlsx]sale_rep_sales!PivotTable3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Soled Units / Sale Represantitive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SA"/>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sale_rep_sales!$B$3:$B$4</c:f>
              <c:strCache>
                <c:ptCount val="1"/>
                <c:pt idx="0">
                  <c:v>Amy Brown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sale_rep_sales!$B$5:$B$11</c:f>
              <c:numCache>
                <c:formatCode>General</c:formatCode>
                <c:ptCount val="6"/>
                <c:pt idx="0">
                  <c:v>44</c:v>
                </c:pt>
                <c:pt idx="1">
                  <c:v>44</c:v>
                </c:pt>
                <c:pt idx="2">
                  <c:v>50</c:v>
                </c:pt>
                <c:pt idx="3">
                  <c:v>39</c:v>
                </c:pt>
                <c:pt idx="5">
                  <c:v>45</c:v>
                </c:pt>
              </c:numCache>
            </c:numRef>
          </c:val>
          <c:smooth val="0"/>
          <c:extLst>
            <c:ext xmlns:c16="http://schemas.microsoft.com/office/drawing/2014/chart" uri="{C3380CC4-5D6E-409C-BE32-E72D297353CC}">
              <c16:uniqueId val="{00000000-2229-A945-9E9F-05EA60CA26CA}"/>
            </c:ext>
          </c:extLst>
        </c:ser>
        <c:ser>
          <c:idx val="1"/>
          <c:order val="1"/>
          <c:tx>
            <c:strRef>
              <c:f>sale_rep_sales!$C$3:$C$4</c:f>
              <c:strCache>
                <c:ptCount val="1"/>
                <c:pt idx="0">
                  <c:v>David Garcia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sale_rep_sales!$C$5:$C$11</c:f>
              <c:numCache>
                <c:formatCode>General</c:formatCode>
                <c:ptCount val="6"/>
                <c:pt idx="0">
                  <c:v>41</c:v>
                </c:pt>
                <c:pt idx="1">
                  <c:v>35</c:v>
                </c:pt>
                <c:pt idx="3">
                  <c:v>38</c:v>
                </c:pt>
                <c:pt idx="4">
                  <c:v>45</c:v>
                </c:pt>
                <c:pt idx="5">
                  <c:v>94</c:v>
                </c:pt>
              </c:numCache>
            </c:numRef>
          </c:val>
          <c:smooth val="0"/>
          <c:extLst>
            <c:ext xmlns:c16="http://schemas.microsoft.com/office/drawing/2014/chart" uri="{C3380CC4-5D6E-409C-BE32-E72D297353CC}">
              <c16:uniqueId val="{00000012-2229-A945-9E9F-05EA60CA26CA}"/>
            </c:ext>
          </c:extLst>
        </c:ser>
        <c:ser>
          <c:idx val="2"/>
          <c:order val="2"/>
          <c:tx>
            <c:strRef>
              <c:f>sale_rep_sales!$D$3:$D$4</c:f>
              <c:strCache>
                <c:ptCount val="1"/>
                <c:pt idx="0">
                  <c:v>Emily Moore</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sale_rep_sales!$D$5:$D$11</c:f>
              <c:numCache>
                <c:formatCode>General</c:formatCode>
                <c:ptCount val="6"/>
                <c:pt idx="1">
                  <c:v>45</c:v>
                </c:pt>
                <c:pt idx="2">
                  <c:v>76</c:v>
                </c:pt>
                <c:pt idx="3">
                  <c:v>77</c:v>
                </c:pt>
                <c:pt idx="4">
                  <c:v>60</c:v>
                </c:pt>
                <c:pt idx="5">
                  <c:v>10</c:v>
                </c:pt>
              </c:numCache>
            </c:numRef>
          </c:val>
          <c:smooth val="0"/>
          <c:extLst>
            <c:ext xmlns:c16="http://schemas.microsoft.com/office/drawing/2014/chart" uri="{C3380CC4-5D6E-409C-BE32-E72D297353CC}">
              <c16:uniqueId val="{00000013-2229-A945-9E9F-05EA60CA26CA}"/>
            </c:ext>
          </c:extLst>
        </c:ser>
        <c:ser>
          <c:idx val="3"/>
          <c:order val="3"/>
          <c:tx>
            <c:strRef>
              <c:f>sale_rep_sales!$E$3:$E$4</c:f>
              <c:strCache>
                <c:ptCount val="1"/>
                <c:pt idx="0">
                  <c:v>Eric Jones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sale_rep_sales!$E$5:$E$11</c:f>
              <c:numCache>
                <c:formatCode>General</c:formatCode>
                <c:ptCount val="6"/>
                <c:pt idx="0">
                  <c:v>72</c:v>
                </c:pt>
                <c:pt idx="1">
                  <c:v>26</c:v>
                </c:pt>
                <c:pt idx="2">
                  <c:v>50</c:v>
                </c:pt>
                <c:pt idx="3">
                  <c:v>68</c:v>
                </c:pt>
                <c:pt idx="4">
                  <c:v>64</c:v>
                </c:pt>
                <c:pt idx="5">
                  <c:v>36</c:v>
                </c:pt>
              </c:numCache>
            </c:numRef>
          </c:val>
          <c:smooth val="0"/>
          <c:extLst>
            <c:ext xmlns:c16="http://schemas.microsoft.com/office/drawing/2014/chart" uri="{C3380CC4-5D6E-409C-BE32-E72D297353CC}">
              <c16:uniqueId val="{00000014-2229-A945-9E9F-05EA60CA26CA}"/>
            </c:ext>
          </c:extLst>
        </c:ser>
        <c:ser>
          <c:idx val="4"/>
          <c:order val="4"/>
          <c:tx>
            <c:strRef>
              <c:f>sale_rep_sales!$F$3:$F$4</c:f>
              <c:strCache>
                <c:ptCount val="1"/>
                <c:pt idx="0">
                  <c:v>Marc Williams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sale_rep_sales!$F$5:$F$11</c:f>
              <c:numCache>
                <c:formatCode>General</c:formatCode>
                <c:ptCount val="6"/>
                <c:pt idx="0">
                  <c:v>30</c:v>
                </c:pt>
                <c:pt idx="1">
                  <c:v>83</c:v>
                </c:pt>
                <c:pt idx="2">
                  <c:v>40</c:v>
                </c:pt>
                <c:pt idx="3">
                  <c:v>89</c:v>
                </c:pt>
                <c:pt idx="4">
                  <c:v>98</c:v>
                </c:pt>
                <c:pt idx="5">
                  <c:v>44</c:v>
                </c:pt>
              </c:numCache>
            </c:numRef>
          </c:val>
          <c:smooth val="0"/>
          <c:extLst>
            <c:ext xmlns:c16="http://schemas.microsoft.com/office/drawing/2014/chart" uri="{C3380CC4-5D6E-409C-BE32-E72D297353CC}">
              <c16:uniqueId val="{00000015-2229-A945-9E9F-05EA60CA26CA}"/>
            </c:ext>
          </c:extLst>
        </c:ser>
        <c:ser>
          <c:idx val="5"/>
          <c:order val="5"/>
          <c:tx>
            <c:strRef>
              <c:f>sale_rep_sales!$G$3:$G$4</c:f>
              <c:strCache>
                <c:ptCount val="1"/>
                <c:pt idx="0">
                  <c:v>Sara Davis</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sale_rep_sales!$G$5:$G$11</c:f>
              <c:numCache>
                <c:formatCode>General</c:formatCode>
                <c:ptCount val="6"/>
                <c:pt idx="0">
                  <c:v>56</c:v>
                </c:pt>
                <c:pt idx="1">
                  <c:v>10</c:v>
                </c:pt>
                <c:pt idx="2">
                  <c:v>25</c:v>
                </c:pt>
                <c:pt idx="3">
                  <c:v>40</c:v>
                </c:pt>
                <c:pt idx="4">
                  <c:v>48</c:v>
                </c:pt>
                <c:pt idx="5">
                  <c:v>90</c:v>
                </c:pt>
              </c:numCache>
            </c:numRef>
          </c:val>
          <c:smooth val="0"/>
          <c:extLst>
            <c:ext xmlns:c16="http://schemas.microsoft.com/office/drawing/2014/chart" uri="{C3380CC4-5D6E-409C-BE32-E72D297353CC}">
              <c16:uniqueId val="{00000016-2229-A945-9E9F-05EA60CA26CA}"/>
            </c:ext>
          </c:extLst>
        </c:ser>
        <c:ser>
          <c:idx val="6"/>
          <c:order val="6"/>
          <c:tx>
            <c:strRef>
              <c:f>sale_rep_sales!$H$3:$H$4</c:f>
              <c:strCache>
                <c:ptCount val="1"/>
                <c:pt idx="0">
                  <c:v>Stacy Peters</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sale_rep_sales!$H$5:$H$11</c:f>
              <c:numCache>
                <c:formatCode>General</c:formatCode>
                <c:ptCount val="6"/>
                <c:pt idx="0">
                  <c:v>14</c:v>
                </c:pt>
                <c:pt idx="1">
                  <c:v>10</c:v>
                </c:pt>
                <c:pt idx="2">
                  <c:v>55</c:v>
                </c:pt>
                <c:pt idx="3">
                  <c:v>92</c:v>
                </c:pt>
                <c:pt idx="4">
                  <c:v>93</c:v>
                </c:pt>
                <c:pt idx="5">
                  <c:v>57</c:v>
                </c:pt>
              </c:numCache>
            </c:numRef>
          </c:val>
          <c:smooth val="0"/>
          <c:extLst>
            <c:ext xmlns:c16="http://schemas.microsoft.com/office/drawing/2014/chart" uri="{C3380CC4-5D6E-409C-BE32-E72D297353CC}">
              <c16:uniqueId val="{00000017-2229-A945-9E9F-05EA60CA26CA}"/>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64691055"/>
        <c:axId val="708413168"/>
      </c:lineChart>
      <c:catAx>
        <c:axId val="2646910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Q1 - Q2 2020</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SA"/>
          </a:p>
        </c:txPr>
        <c:crossAx val="708413168"/>
        <c:crosses val="autoZero"/>
        <c:auto val="1"/>
        <c:lblAlgn val="ctr"/>
        <c:lblOffset val="100"/>
        <c:noMultiLvlLbl val="0"/>
      </c:catAx>
      <c:valAx>
        <c:axId val="7084131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Soled Units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SA"/>
          </a:p>
        </c:txPr>
        <c:crossAx val="2646910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[coursera_sales_data_analysis-dashboard.xlsx]%color_soled!PivotTable4</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 of Color purchases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SA"/>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'%color_soled'!$B$3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C09-704E-B21A-A616E54F014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C09-704E-B21A-A616E54F014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C09-704E-B21A-A616E54F014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7C09-704E-B21A-A616E54F014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7C09-704E-B21A-A616E54F014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'%color_soled'!$A$4:$A$9</c:f>
              <c:strCache>
                <c:ptCount val="5"/>
                <c:pt idx="0">
                  <c:v>black</c:v>
                </c:pt>
                <c:pt idx="1">
                  <c:v>gray</c:v>
                </c:pt>
                <c:pt idx="2">
                  <c:v>brown</c:v>
                </c:pt>
                <c:pt idx="3">
                  <c:v>white</c:v>
                </c:pt>
                <c:pt idx="4">
                  <c:v>red</c:v>
                </c:pt>
              </c:strCache>
            </c:strRef>
          </c:cat>
          <c:val>
            <c:numRef>
              <c:f>'%color_soled'!$B$4:$B$9</c:f>
              <c:numCache>
                <c:formatCode>General</c:formatCode>
                <c:ptCount val="5"/>
                <c:pt idx="0">
                  <c:v>767</c:v>
                </c:pt>
                <c:pt idx="1">
                  <c:v>468</c:v>
                </c:pt>
                <c:pt idx="2">
                  <c:v>337</c:v>
                </c:pt>
                <c:pt idx="3">
                  <c:v>288</c:v>
                </c:pt>
                <c:pt idx="4">
                  <c:v>173</c:v>
                </c:pt>
              </c:numCache>
            </c:numRef>
          </c:val>
          <c:extLst>
            <c:ext xmlns:c16="http://schemas.microsoft.com/office/drawing/2014/chart" uri="{C3380CC4-5D6E-409C-BE32-E72D297353CC}">
              <c16:uniqueId val="{0000000A-7C09-704E-B21A-A616E54F0143}"/>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[coursera_sales_data_analysis-dashboard.xlsx]%_companies_purchases!PivotTable5</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 of Companies Purchases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SA"/>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'%_companies_purchases'!$B$3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BD3-5F49-AA07-C319B9A02A3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BD3-5F49-AA07-C319B9A02A3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BD3-5F49-AA07-C319B9A02A3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BD3-5F49-AA07-C319B9A02A36}"/>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BD3-5F49-AA07-C319B9A02A36}"/>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BD3-5F49-AA07-C319B9A02A36}"/>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0BD3-5F49-AA07-C319B9A02A36}"/>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0BD3-5F49-AA07-C319B9A02A36}"/>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0BD3-5F49-AA07-C319B9A02A3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SA"/>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'%_companies_purchases'!$A$4:$A$13</c:f>
              <c:strCache>
                <c:ptCount val="9"/>
                <c:pt idx="0">
                  <c:v>Bankia</c:v>
                </c:pt>
                <c:pt idx="1">
                  <c:v>Cruise</c:v>
                </c:pt>
                <c:pt idx="2">
                  <c:v>Milago</c:v>
                </c:pt>
                <c:pt idx="3">
                  <c:v>Telmark</c:v>
                </c:pt>
                <c:pt idx="4">
                  <c:v>Affinity</c:v>
                </c:pt>
                <c:pt idx="5">
                  <c:v>Port Royale</c:v>
                </c:pt>
                <c:pt idx="6">
                  <c:v>Vento</c:v>
                </c:pt>
                <c:pt idx="7">
                  <c:v>Secspace</c:v>
                </c:pt>
                <c:pt idx="8">
                  <c:v>MarkPlus</c:v>
                </c:pt>
              </c:strCache>
            </c:strRef>
          </c:cat>
          <c:val>
            <c:numRef>
              <c:f>'%_companies_purchases'!$B$4:$B$13</c:f>
              <c:numCache>
                <c:formatCode>General</c:formatCode>
                <c:ptCount val="9"/>
                <c:pt idx="0">
                  <c:v>396</c:v>
                </c:pt>
                <c:pt idx="1">
                  <c:v>295</c:v>
                </c:pt>
                <c:pt idx="2">
                  <c:v>281</c:v>
                </c:pt>
                <c:pt idx="3">
                  <c:v>239</c:v>
                </c:pt>
                <c:pt idx="4">
                  <c:v>208</c:v>
                </c:pt>
                <c:pt idx="5">
                  <c:v>191</c:v>
                </c:pt>
                <c:pt idx="6">
                  <c:v>152</c:v>
                </c:pt>
                <c:pt idx="7">
                  <c:v>147</c:v>
                </c:pt>
                <c:pt idx="8">
                  <c:v>124</c:v>
                </c:pt>
              </c:numCache>
            </c:numRef>
          </c:val>
          <c:extLst>
            <c:ext xmlns:c16="http://schemas.microsoft.com/office/drawing/2014/chart" uri="{C3380CC4-5D6E-409C-BE32-E72D297353CC}">
              <c16:uniqueId val="{00000012-0BD3-5F49-AA07-C319B9A02A36}"/>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[coursera_sales_data_analysis-dashboard.xlsx]model_number_soled!PivotTable1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 of Sold Model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SA"/>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2"/>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6"/>
          </a:solidFill>
          <a:ln>
            <a:noFill/>
          </a:ln>
          <a:effectLst/>
        </c:spPr>
      </c:pivotFmt>
    </c:pivotFmts>
    <c:plotArea>
      <c:layout/>
      <c:barChart>
        <c:barDir val="bar"/>
        <c:grouping val="stacked"/>
        <c:varyColors val="0"/>
        <c:ser>
          <c:idx val="0"/>
          <c:order val="0"/>
          <c:tx>
            <c:strRef>
              <c:f>model_number_soled!$B$3:$B$4</c:f>
              <c:strCache>
                <c:ptCount val="1"/>
                <c:pt idx="0">
                  <c:v>Aero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model_number_soled!$B$5:$B$11</c:f>
              <c:numCache>
                <c:formatCode>General</c:formatCode>
                <c:ptCount val="6"/>
                <c:pt idx="1">
                  <c:v>10</c:v>
                </c:pt>
                <c:pt idx="2">
                  <c:v>83</c:v>
                </c:pt>
                <c:pt idx="3">
                  <c:v>56</c:v>
                </c:pt>
                <c:pt idx="4">
                  <c:v>57</c:v>
                </c:pt>
                <c:pt idx="5">
                  <c:v>32</c:v>
                </c:pt>
              </c:numCache>
            </c:numRef>
          </c:val>
          <c:extLst>
            <c:ext xmlns:c16="http://schemas.microsoft.com/office/drawing/2014/chart" uri="{C3380CC4-5D6E-409C-BE32-E72D297353CC}">
              <c16:uniqueId val="{00000000-031C-F148-A786-3BE76ADBA2CD}"/>
            </c:ext>
          </c:extLst>
        </c:ser>
        <c:ser>
          <c:idx val="1"/>
          <c:order val="1"/>
          <c:tx>
            <c:strRef>
              <c:f>model_number_soled!$C$3:$C$4</c:f>
              <c:strCache>
                <c:ptCount val="1"/>
                <c:pt idx="0">
                  <c:v>Cosmo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model_number_soled!$C$5:$C$11</c:f>
              <c:numCache>
                <c:formatCode>General</c:formatCode>
                <c:ptCount val="6"/>
                <c:pt idx="0">
                  <c:v>8</c:v>
                </c:pt>
                <c:pt idx="1">
                  <c:v>50</c:v>
                </c:pt>
                <c:pt idx="2">
                  <c:v>45</c:v>
                </c:pt>
                <c:pt idx="3">
                  <c:v>60</c:v>
                </c:pt>
                <c:pt idx="4">
                  <c:v>10</c:v>
                </c:pt>
                <c:pt idx="5">
                  <c:v>90</c:v>
                </c:pt>
              </c:numCache>
            </c:numRef>
          </c:val>
          <c:extLst>
            <c:ext xmlns:c16="http://schemas.microsoft.com/office/drawing/2014/chart" uri="{C3380CC4-5D6E-409C-BE32-E72D297353CC}">
              <c16:uniqueId val="{00000018-031C-F148-A786-3BE76ADBA2CD}"/>
            </c:ext>
          </c:extLst>
        </c:ser>
        <c:ser>
          <c:idx val="2"/>
          <c:order val="2"/>
          <c:tx>
            <c:strRef>
              <c:f>model_number_soled!$D$3:$D$4</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model_number_soled!$D$5:$D$11</c:f>
              <c:numCache>
                <c:formatCode>General</c:formatCode>
                <c:ptCount val="6"/>
                <c:pt idx="0">
                  <c:v>88</c:v>
                </c:pt>
                <c:pt idx="1">
                  <c:v>70</c:v>
                </c:pt>
                <c:pt idx="2">
                  <c:v>20</c:v>
                </c:pt>
                <c:pt idx="3">
                  <c:v>62</c:v>
                </c:pt>
                <c:pt idx="4">
                  <c:v>113</c:v>
                </c:pt>
                <c:pt idx="5">
                  <c:v>22</c:v>
                </c:pt>
              </c:numCache>
            </c:numRef>
          </c:val>
          <c:extLst>
            <c:ext xmlns:c16="http://schemas.microsoft.com/office/drawing/2014/chart" uri="{C3380CC4-5D6E-409C-BE32-E72D297353CC}">
              <c16:uniqueId val="{00000019-031C-F148-A786-3BE76ADBA2CD}"/>
            </c:ext>
          </c:extLst>
        </c:ser>
        <c:ser>
          <c:idx val="3"/>
          <c:order val="3"/>
          <c:tx>
            <c:strRef>
              <c:f>model_number_soled!$E$3:$E$4</c:f>
              <c:strCache>
                <c:ptCount val="1"/>
                <c:pt idx="0">
                  <c:v>Flash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model_number_soled!$E$5:$E$11</c:f>
              <c:numCache>
                <c:formatCode>General</c:formatCode>
                <c:ptCount val="6"/>
                <c:pt idx="0">
                  <c:v>67</c:v>
                </c:pt>
                <c:pt idx="1">
                  <c:v>35</c:v>
                </c:pt>
                <c:pt idx="2">
                  <c:v>48</c:v>
                </c:pt>
                <c:pt idx="3">
                  <c:v>83</c:v>
                </c:pt>
                <c:pt idx="4">
                  <c:v>123</c:v>
                </c:pt>
                <c:pt idx="5">
                  <c:v>29</c:v>
                </c:pt>
              </c:numCache>
            </c:numRef>
          </c:val>
          <c:extLst>
            <c:ext xmlns:c16="http://schemas.microsoft.com/office/drawing/2014/chart" uri="{C3380CC4-5D6E-409C-BE32-E72D297353CC}">
              <c16:uniqueId val="{0000001A-031C-F148-A786-3BE76ADBA2CD}"/>
            </c:ext>
          </c:extLst>
        </c:ser>
        <c:ser>
          <c:idx val="4"/>
          <c:order val="4"/>
          <c:tx>
            <c:strRef>
              <c:f>model_number_soled!$F$3:$F$4</c:f>
              <c:strCache>
                <c:ptCount val="1"/>
                <c:pt idx="0">
                  <c:v>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model_number_soled!$F$5:$F$11</c:f>
              <c:numCache>
                <c:formatCode>General</c:formatCode>
                <c:ptCount val="6"/>
                <c:pt idx="0">
                  <c:v>62</c:v>
                </c:pt>
                <c:pt idx="1">
                  <c:v>61</c:v>
                </c:pt>
                <c:pt idx="2">
                  <c:v>50</c:v>
                </c:pt>
                <c:pt idx="3">
                  <c:v>90</c:v>
                </c:pt>
                <c:pt idx="4">
                  <c:v>30</c:v>
                </c:pt>
                <c:pt idx="5">
                  <c:v>123</c:v>
                </c:pt>
              </c:numCache>
            </c:numRef>
          </c:val>
          <c:extLst>
            <c:ext xmlns:c16="http://schemas.microsoft.com/office/drawing/2014/chart" uri="{C3380CC4-5D6E-409C-BE32-E72D297353CC}">
              <c16:uniqueId val="{0000001B-031C-F148-A786-3BE76ADBA2CD}"/>
            </c:ext>
          </c:extLst>
        </c:ser>
        <c:ser>
          <c:idx val="5"/>
          <c:order val="5"/>
          <c:tx>
            <c:strRef>
              <c:f>model_number_soled!$G$3:$G$4</c:f>
              <c:strCache>
                <c:ptCount val="1"/>
                <c:pt idx="0">
                  <c:v>Volt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model_number_soled!$A$5:$A$11</c:f>
              <c:strCache>
                <c:ptCount val="6"/>
                <c:pt idx="0">
                  <c:v>January</c:v>
                </c:pt>
                <c:pt idx="1">
                  <c:v>February</c:v>
                </c:pt>
                <c:pt idx="2">
                  <c:v>March</c:v>
                </c:pt>
                <c:pt idx="3">
                  <c:v>April</c:v>
                </c:pt>
                <c:pt idx="4">
                  <c:v>May</c:v>
                </c:pt>
                <c:pt idx="5">
                  <c:v>June</c:v>
                </c:pt>
              </c:strCache>
            </c:strRef>
          </c:cat>
          <c:val>
            <c:numRef>
              <c:f>model_number_soled!$G$5:$G$11</c:f>
              <c:numCache>
                <c:formatCode>General</c:formatCode>
                <c:ptCount val="6"/>
                <c:pt idx="0">
                  <c:v>32</c:v>
                </c:pt>
                <c:pt idx="1">
                  <c:v>27</c:v>
                </c:pt>
                <c:pt idx="2">
                  <c:v>50</c:v>
                </c:pt>
                <c:pt idx="3">
                  <c:v>92</c:v>
                </c:pt>
                <c:pt idx="4">
                  <c:v>75</c:v>
                </c:pt>
                <c:pt idx="5">
                  <c:v>80</c:v>
                </c:pt>
              </c:numCache>
            </c:numRef>
          </c:val>
          <c:extLst>
            <c:ext xmlns:c16="http://schemas.microsoft.com/office/drawing/2014/chart" uri="{C3380CC4-5D6E-409C-BE32-E72D297353CC}">
              <c16:uniqueId val="{0000001C-031C-F148-A786-3BE76ADBA2CD}"/>
            </c:ext>
          </c:extLst>
        </c:ser>
        <c:dLbls>
          <c:dLblPos val="ctr"/>
          <c:showLegendKey val="0"/>
          <c:showVal val="1"/>
          <c:showCatName val="0"/>
          <c:showSerName val="0"/>
          <c:showPercent val="0"/>
          <c:showBubbleSize val="0"/>
        </c:dLbls>
        <c:gapWidth val="79"/>
        <c:overlap val="100"/>
        <c:axId val="996229120"/>
        <c:axId val="692797808"/>
      </c:barChart>
      <c:catAx>
        <c:axId val="99622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Q1 - Q2 2020</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SA"/>
          </a:p>
        </c:txPr>
        <c:crossAx val="692797808"/>
        <c:crosses val="autoZero"/>
        <c:auto val="1"/>
        <c:lblAlgn val="ctr"/>
        <c:lblOffset val="100"/>
        <c:noMultiLvlLbl val="0"/>
      </c:catAx>
      <c:valAx>
        <c:axId val="69279780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Numbber of sold units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crossAx val="99622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[coursera_sales_data_analysis-dashboard.xlsx]model_sales_region!PivotTable2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Price of Sold Model / Resion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SA"/>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model_sales_region!$B$3:$B$4</c:f>
              <c:strCache>
                <c:ptCount val="1"/>
                <c:pt idx="0">
                  <c:v>Aero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model_sales_region!$B$5:$B$8</c:f>
              <c:numCache>
                <c:formatCode>_([$$-409]* #,##0_);_([$$-409]* \(#,##0\);_([$$-409]* "-"??_);_(@_)</c:formatCode>
                <c:ptCount val="3"/>
                <c:pt idx="0">
                  <c:v>16588</c:v>
                </c:pt>
                <c:pt idx="1">
                  <c:v>3300</c:v>
                </c:pt>
                <c:pt idx="2">
                  <c:v>30591</c:v>
                </c:pt>
              </c:numCache>
            </c:numRef>
          </c:val>
          <c:extLst>
            <c:ext xmlns:c16="http://schemas.microsoft.com/office/drawing/2014/chart" uri="{C3380CC4-5D6E-409C-BE32-E72D297353CC}">
              <c16:uniqueId val="{00000000-5275-9E40-A1BD-85EB0178AA86}"/>
            </c:ext>
          </c:extLst>
        </c:ser>
        <c:ser>
          <c:idx val="1"/>
          <c:order val="1"/>
          <c:tx>
            <c:strRef>
              <c:f>model_sales_region!$C$3:$C$4</c:f>
              <c:strCache>
                <c:ptCount val="1"/>
                <c:pt idx="0">
                  <c:v>Cosmo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model_sales_region!$C$5:$C$8</c:f>
              <c:numCache>
                <c:formatCode>_([$$-409]* #,##0_);_([$$-409]* \(#,##0\);_([$$-409]* "-"??_);_(@_)</c:formatCode>
                <c:ptCount val="3"/>
                <c:pt idx="0">
                  <c:v>25218.75</c:v>
                </c:pt>
                <c:pt idx="1">
                  <c:v>39881.25</c:v>
                </c:pt>
                <c:pt idx="2">
                  <c:v>29681.25</c:v>
                </c:pt>
              </c:numCache>
            </c:numRef>
          </c:val>
          <c:extLst>
            <c:ext xmlns:c16="http://schemas.microsoft.com/office/drawing/2014/chart" uri="{C3380CC4-5D6E-409C-BE32-E72D297353CC}">
              <c16:uniqueId val="{0000002E-5275-9E40-A1BD-85EB0178AA86}"/>
            </c:ext>
          </c:extLst>
        </c:ser>
        <c:ser>
          <c:idx val="2"/>
          <c:order val="2"/>
          <c:tx>
            <c:strRef>
              <c:f>model_sales_region!$D$3:$D$4</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model_sales_region!$D$5:$D$8</c:f>
              <c:numCache>
                <c:formatCode>_([$$-409]* #,##0_);_([$$-409]* \(#,##0\);_([$$-409]* "-"??_);_(@_)</c:formatCode>
                <c:ptCount val="3"/>
                <c:pt idx="0">
                  <c:v>36102.5</c:v>
                </c:pt>
                <c:pt idx="1">
                  <c:v>64172.5</c:v>
                </c:pt>
                <c:pt idx="2">
                  <c:v>25357.5</c:v>
                </c:pt>
              </c:numCache>
            </c:numRef>
          </c:val>
          <c:extLst>
            <c:ext xmlns:c16="http://schemas.microsoft.com/office/drawing/2014/chart" uri="{C3380CC4-5D6E-409C-BE32-E72D297353CC}">
              <c16:uniqueId val="{0000002F-5275-9E40-A1BD-85EB0178AA86}"/>
            </c:ext>
          </c:extLst>
        </c:ser>
        <c:ser>
          <c:idx val="3"/>
          <c:order val="3"/>
          <c:tx>
            <c:strRef>
              <c:f>model_sales_region!$E$3:$E$4</c:f>
              <c:strCache>
                <c:ptCount val="1"/>
                <c:pt idx="0">
                  <c:v>Flash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model_sales_region!$E$5:$E$8</c:f>
              <c:numCache>
                <c:formatCode>_([$$-409]* #,##0_);_([$$-409]* \(#,##0\);_([$$-409]* "-"??_);_(@_)</c:formatCode>
                <c:ptCount val="3"/>
                <c:pt idx="0">
                  <c:v>33464</c:v>
                </c:pt>
                <c:pt idx="1">
                  <c:v>22994.75</c:v>
                </c:pt>
                <c:pt idx="2">
                  <c:v>30315</c:v>
                </c:pt>
              </c:numCache>
            </c:numRef>
          </c:val>
          <c:extLst>
            <c:ext xmlns:c16="http://schemas.microsoft.com/office/drawing/2014/chart" uri="{C3380CC4-5D6E-409C-BE32-E72D297353CC}">
              <c16:uniqueId val="{00000030-5275-9E40-A1BD-85EB0178AA86}"/>
            </c:ext>
          </c:extLst>
        </c:ser>
        <c:ser>
          <c:idx val="4"/>
          <c:order val="4"/>
          <c:tx>
            <c:strRef>
              <c:f>model_sales_region!$F$3:$F$4</c:f>
              <c:strCache>
                <c:ptCount val="1"/>
                <c:pt idx="0">
                  <c:v>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model_sales_region!$F$5:$F$8</c:f>
              <c:numCache>
                <c:formatCode>_([$$-409]* #,##0_);_([$$-409]* \(#,##0\);_([$$-409]* "-"??_);_(@_)</c:formatCode>
                <c:ptCount val="3"/>
                <c:pt idx="0">
                  <c:v>62439</c:v>
                </c:pt>
                <c:pt idx="1">
                  <c:v>36556</c:v>
                </c:pt>
                <c:pt idx="2">
                  <c:v>4160</c:v>
                </c:pt>
              </c:numCache>
            </c:numRef>
          </c:val>
          <c:extLst>
            <c:ext xmlns:c16="http://schemas.microsoft.com/office/drawing/2014/chart" uri="{C3380CC4-5D6E-409C-BE32-E72D297353CC}">
              <c16:uniqueId val="{00000031-5275-9E40-A1BD-85EB0178AA86}"/>
            </c:ext>
          </c:extLst>
        </c:ser>
        <c:ser>
          <c:idx val="5"/>
          <c:order val="5"/>
          <c:tx>
            <c:strRef>
              <c:f>model_sales_region!$G$3:$G$4</c:f>
              <c:strCache>
                <c:ptCount val="1"/>
                <c:pt idx="0">
                  <c:v>Volt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model_sales_region!$A$5:$A$8</c:f>
              <c:strCache>
                <c:ptCount val="3"/>
                <c:pt idx="0">
                  <c:v>West</c:v>
                </c:pt>
                <c:pt idx="1">
                  <c:v>South</c:v>
                </c:pt>
                <c:pt idx="2">
                  <c:v>North</c:v>
                </c:pt>
              </c:strCache>
            </c:strRef>
          </c:cat>
          <c:val>
            <c:numRef>
              <c:f>model_sales_region!$G$5:$G$8</c:f>
              <c:numCache>
                <c:formatCode>_([$$-409]* #,##0_);_([$$-409]* \(#,##0\);_([$$-409]* "-"??_);_(@_)</c:formatCode>
                <c:ptCount val="3"/>
                <c:pt idx="0">
                  <c:v>30237.5</c:v>
                </c:pt>
                <c:pt idx="1">
                  <c:v>18998</c:v>
                </c:pt>
                <c:pt idx="2">
                  <c:v>52052.75</c:v>
                </c:pt>
              </c:numCache>
            </c:numRef>
          </c:val>
          <c:extLst>
            <c:ext xmlns:c16="http://schemas.microsoft.com/office/drawing/2014/chart" uri="{C3380CC4-5D6E-409C-BE32-E72D297353CC}">
              <c16:uniqueId val="{00000032-5275-9E40-A1BD-85EB0178AA86}"/>
            </c:ext>
          </c:extLst>
        </c:ser>
        <c:dLbls>
          <c:dLblPos val="inEnd"/>
          <c:showLegendKey val="0"/>
          <c:showVal val="1"/>
          <c:showCatName val="0"/>
          <c:showSerName val="0"/>
          <c:showPercent val="0"/>
          <c:showBubbleSize val="0"/>
        </c:dLbls>
        <c:gapWidth val="269"/>
        <c:overlap val="-20"/>
        <c:axId val="708128448"/>
        <c:axId val="708153808"/>
      </c:barChart>
      <c:catAx>
        <c:axId val="7081284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Resion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SA"/>
          </a:p>
        </c:txPr>
        <c:crossAx val="708153808"/>
        <c:crosses val="autoZero"/>
        <c:auto val="1"/>
        <c:lblAlgn val="ctr"/>
        <c:lblOffset val="100"/>
        <c:noMultiLvlLbl val="0"/>
      </c:catAx>
      <c:valAx>
        <c:axId val="708153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Sold Price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SA"/>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70812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[coursera_sales_data_analysis-dashboard.xlsx]sale_rep_sales!PivotTable3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Soled Units / Sale Representative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SA"/>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sale_rep_sales!$B$3:$B$4</c:f>
              <c:strCache>
                <c:ptCount val="1"/>
                <c:pt idx="0">
                  <c:v>Amy Brown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sale_rep_sales!$B$5:$B$11</c:f>
              <c:numCache>
                <c:formatCode>General</c:formatCode>
                <c:ptCount val="6"/>
                <c:pt idx="0">
                  <c:v>44</c:v>
                </c:pt>
                <c:pt idx="1">
                  <c:v>44</c:v>
                </c:pt>
                <c:pt idx="2">
                  <c:v>50</c:v>
                </c:pt>
                <c:pt idx="3">
                  <c:v>39</c:v>
                </c:pt>
                <c:pt idx="5">
                  <c:v>45</c:v>
                </c:pt>
              </c:numCache>
            </c:numRef>
          </c:val>
          <c:smooth val="0"/>
          <c:extLst>
            <c:ext xmlns:c16="http://schemas.microsoft.com/office/drawing/2014/chart" uri="{C3380CC4-5D6E-409C-BE32-E72D297353CC}">
              <c16:uniqueId val="{00000000-1DEF-B842-B0D3-8C754EA59BD0}"/>
            </c:ext>
          </c:extLst>
        </c:ser>
        <c:ser>
          <c:idx val="1"/>
          <c:order val="1"/>
          <c:tx>
            <c:strRef>
              <c:f>sale_rep_sales!$C$3:$C$4</c:f>
              <c:strCache>
                <c:ptCount val="1"/>
                <c:pt idx="0">
                  <c:v>David Garcia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sale_rep_sales!$C$5:$C$11</c:f>
              <c:numCache>
                <c:formatCode>General</c:formatCode>
                <c:ptCount val="6"/>
                <c:pt idx="0">
                  <c:v>41</c:v>
                </c:pt>
                <c:pt idx="1">
                  <c:v>35</c:v>
                </c:pt>
                <c:pt idx="3">
                  <c:v>38</c:v>
                </c:pt>
                <c:pt idx="4">
                  <c:v>45</c:v>
                </c:pt>
                <c:pt idx="5">
                  <c:v>94</c:v>
                </c:pt>
              </c:numCache>
            </c:numRef>
          </c:val>
          <c:smooth val="0"/>
          <c:extLst>
            <c:ext xmlns:c16="http://schemas.microsoft.com/office/drawing/2014/chart" uri="{C3380CC4-5D6E-409C-BE32-E72D297353CC}">
              <c16:uniqueId val="{00000012-1DEF-B842-B0D3-8C754EA59BD0}"/>
            </c:ext>
          </c:extLst>
        </c:ser>
        <c:ser>
          <c:idx val="2"/>
          <c:order val="2"/>
          <c:tx>
            <c:strRef>
              <c:f>sale_rep_sales!$D$3:$D$4</c:f>
              <c:strCache>
                <c:ptCount val="1"/>
                <c:pt idx="0">
                  <c:v>Emily Moore</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sale_rep_sales!$D$5:$D$11</c:f>
              <c:numCache>
                <c:formatCode>General</c:formatCode>
                <c:ptCount val="6"/>
                <c:pt idx="1">
                  <c:v>45</c:v>
                </c:pt>
                <c:pt idx="2">
                  <c:v>76</c:v>
                </c:pt>
                <c:pt idx="3">
                  <c:v>77</c:v>
                </c:pt>
                <c:pt idx="4">
                  <c:v>60</c:v>
                </c:pt>
                <c:pt idx="5">
                  <c:v>10</c:v>
                </c:pt>
              </c:numCache>
            </c:numRef>
          </c:val>
          <c:smooth val="0"/>
          <c:extLst>
            <c:ext xmlns:c16="http://schemas.microsoft.com/office/drawing/2014/chart" uri="{C3380CC4-5D6E-409C-BE32-E72D297353CC}">
              <c16:uniqueId val="{00000013-1DEF-B842-B0D3-8C754EA59BD0}"/>
            </c:ext>
          </c:extLst>
        </c:ser>
        <c:ser>
          <c:idx val="3"/>
          <c:order val="3"/>
          <c:tx>
            <c:strRef>
              <c:f>sale_rep_sales!$E$3:$E$4</c:f>
              <c:strCache>
                <c:ptCount val="1"/>
                <c:pt idx="0">
                  <c:v>Eric Jones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sale_rep_sales!$E$5:$E$11</c:f>
              <c:numCache>
                <c:formatCode>General</c:formatCode>
                <c:ptCount val="6"/>
                <c:pt idx="0">
                  <c:v>72</c:v>
                </c:pt>
                <c:pt idx="1">
                  <c:v>26</c:v>
                </c:pt>
                <c:pt idx="2">
                  <c:v>50</c:v>
                </c:pt>
                <c:pt idx="3">
                  <c:v>68</c:v>
                </c:pt>
                <c:pt idx="4">
                  <c:v>64</c:v>
                </c:pt>
                <c:pt idx="5">
                  <c:v>36</c:v>
                </c:pt>
              </c:numCache>
            </c:numRef>
          </c:val>
          <c:smooth val="0"/>
          <c:extLst>
            <c:ext xmlns:c16="http://schemas.microsoft.com/office/drawing/2014/chart" uri="{C3380CC4-5D6E-409C-BE32-E72D297353CC}">
              <c16:uniqueId val="{00000014-1DEF-B842-B0D3-8C754EA59BD0}"/>
            </c:ext>
          </c:extLst>
        </c:ser>
        <c:ser>
          <c:idx val="4"/>
          <c:order val="4"/>
          <c:tx>
            <c:strRef>
              <c:f>sale_rep_sales!$F$3:$F$4</c:f>
              <c:strCache>
                <c:ptCount val="1"/>
                <c:pt idx="0">
                  <c:v>Marc Williams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sale_rep_sales!$F$5:$F$11</c:f>
              <c:numCache>
                <c:formatCode>General</c:formatCode>
                <c:ptCount val="6"/>
                <c:pt idx="0">
                  <c:v>30</c:v>
                </c:pt>
                <c:pt idx="1">
                  <c:v>83</c:v>
                </c:pt>
                <c:pt idx="2">
                  <c:v>40</c:v>
                </c:pt>
                <c:pt idx="3">
                  <c:v>89</c:v>
                </c:pt>
                <c:pt idx="4">
                  <c:v>98</c:v>
                </c:pt>
                <c:pt idx="5">
                  <c:v>44</c:v>
                </c:pt>
              </c:numCache>
            </c:numRef>
          </c:val>
          <c:smooth val="0"/>
          <c:extLst>
            <c:ext xmlns:c16="http://schemas.microsoft.com/office/drawing/2014/chart" uri="{C3380CC4-5D6E-409C-BE32-E72D297353CC}">
              <c16:uniqueId val="{00000015-1DEF-B842-B0D3-8C754EA59BD0}"/>
            </c:ext>
          </c:extLst>
        </c:ser>
        <c:ser>
          <c:idx val="5"/>
          <c:order val="5"/>
          <c:tx>
            <c:strRef>
              <c:f>sale_rep_sales!$G$3:$G$4</c:f>
              <c:strCache>
                <c:ptCount val="1"/>
                <c:pt idx="0">
                  <c:v>Sara Davis</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sale_rep_sales!$G$5:$G$11</c:f>
              <c:numCache>
                <c:formatCode>General</c:formatCode>
                <c:ptCount val="6"/>
                <c:pt idx="0">
                  <c:v>56</c:v>
                </c:pt>
                <c:pt idx="1">
                  <c:v>10</c:v>
                </c:pt>
                <c:pt idx="2">
                  <c:v>25</c:v>
                </c:pt>
                <c:pt idx="3">
                  <c:v>40</c:v>
                </c:pt>
                <c:pt idx="4">
                  <c:v>48</c:v>
                </c:pt>
                <c:pt idx="5">
                  <c:v>90</c:v>
                </c:pt>
              </c:numCache>
            </c:numRef>
          </c:val>
          <c:smooth val="0"/>
          <c:extLst>
            <c:ext xmlns:c16="http://schemas.microsoft.com/office/drawing/2014/chart" uri="{C3380CC4-5D6E-409C-BE32-E72D297353CC}">
              <c16:uniqueId val="{00000016-1DEF-B842-B0D3-8C754EA59BD0}"/>
            </c:ext>
          </c:extLst>
        </c:ser>
        <c:ser>
          <c:idx val="6"/>
          <c:order val="6"/>
          <c:tx>
            <c:strRef>
              <c:f>sale_rep_sales!$H$3:$H$4</c:f>
              <c:strCache>
                <c:ptCount val="1"/>
                <c:pt idx="0">
                  <c:v>Stacy Peters</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sale_rep_sales!$A$5:$A$11</c:f>
              <c:strCache>
                <c:ptCount val="6"/>
                <c:pt idx="0">
                  <c:v>January</c:v>
                </c:pt>
                <c:pt idx="1">
                  <c:v>February</c:v>
                </c:pt>
                <c:pt idx="2">
                  <c:v>March</c:v>
                </c:pt>
                <c:pt idx="3">
                  <c:v>April</c:v>
                </c:pt>
                <c:pt idx="4">
                  <c:v>May</c:v>
                </c:pt>
                <c:pt idx="5">
                  <c:v>June</c:v>
                </c:pt>
              </c:strCache>
            </c:strRef>
          </c:cat>
          <c:val>
            <c:numRef>
              <c:f>sale_rep_sales!$H$5:$H$11</c:f>
              <c:numCache>
                <c:formatCode>General</c:formatCode>
                <c:ptCount val="6"/>
                <c:pt idx="0">
                  <c:v>14</c:v>
                </c:pt>
                <c:pt idx="1">
                  <c:v>10</c:v>
                </c:pt>
                <c:pt idx="2">
                  <c:v>55</c:v>
                </c:pt>
                <c:pt idx="3">
                  <c:v>92</c:v>
                </c:pt>
                <c:pt idx="4">
                  <c:v>93</c:v>
                </c:pt>
                <c:pt idx="5">
                  <c:v>57</c:v>
                </c:pt>
              </c:numCache>
            </c:numRef>
          </c:val>
          <c:smooth val="0"/>
          <c:extLst>
            <c:ext xmlns:c16="http://schemas.microsoft.com/office/drawing/2014/chart" uri="{C3380CC4-5D6E-409C-BE32-E72D297353CC}">
              <c16:uniqueId val="{00000017-1DEF-B842-B0D3-8C754EA59BD0}"/>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64691055"/>
        <c:axId val="708413168"/>
      </c:lineChart>
      <c:catAx>
        <c:axId val="2646910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Q1 - Q2 2020</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SA"/>
          </a:p>
        </c:txPr>
        <c:crossAx val="708413168"/>
        <c:crosses val="autoZero"/>
        <c:auto val="1"/>
        <c:lblAlgn val="ctr"/>
        <c:lblOffset val="100"/>
        <c:noMultiLvlLbl val="0"/>
      </c:catAx>
      <c:valAx>
        <c:axId val="7084131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Soled Units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SA"/>
          </a:p>
        </c:txPr>
        <c:crossAx val="2646910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[coursera_sales_data_analysis-dashboard.xlsx]%color_soled!PivotTable4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of color purchases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SA"/>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'%color_soled'!$B$3</c:f>
              <c:strCache>
                <c:ptCount val="1"/>
                <c:pt idx="0">
                  <c:v>Total</c:v>
                </c:pt>
              </c:strCache>
            </c:strRef>
          </c:tx>
          <c:dPt>
            <c:idx val="0"/>
            <c:bubble3D val="0"/>
            <c:spPr>
              <a:solidFill>
                <a:schemeClr val="accent1"/>
              </a:solidFill>
              <a:ln w="19050">
                <a:solidFill>
                  <a:schemeClr val="lt1"/>
                </a:solidFill>
              </a:ln>
              <a:effectLst/>
              <a:sp3d contourW="19050">
                <a:contourClr>
                  <a:schemeClr val="lt1"/>
                </a:contourClr>
              </a:sp3d>
            </c:spPr>
          </c:dPt>
          <c:dPt>
            <c:idx val="1"/>
            <c:bubble3D val="0"/>
            <c:spPr>
              <a:solidFill>
                <a:schemeClr val="accent2"/>
              </a:solidFill>
              <a:ln w="19050">
                <a:solidFill>
                  <a:schemeClr val="lt1"/>
                </a:solidFill>
              </a:ln>
              <a:effectLst/>
              <a:sp3d contourW="19050">
                <a:contourClr>
                  <a:schemeClr val="lt1"/>
                </a:contourClr>
              </a:sp3d>
            </c:spPr>
          </c:dPt>
          <c:dPt>
            <c:idx val="2"/>
            <c:bubble3D val="0"/>
            <c:spPr>
              <a:solidFill>
                <a:schemeClr val="accent3"/>
              </a:solidFill>
              <a:ln w="19050">
                <a:solidFill>
                  <a:schemeClr val="lt1"/>
                </a:solidFill>
              </a:ln>
              <a:effectLst/>
              <a:sp3d contourW="19050">
                <a:contourClr>
                  <a:schemeClr val="lt1"/>
                </a:contourClr>
              </a:sp3d>
            </c:spPr>
          </c:dPt>
          <c:dPt>
            <c:idx val="3"/>
            <c:bubble3D val="0"/>
            <c:spPr>
              <a:solidFill>
                <a:schemeClr val="accent4"/>
              </a:solidFill>
              <a:ln w="19050">
                <a:solidFill>
                  <a:schemeClr val="lt1"/>
                </a:solidFill>
              </a:ln>
              <a:effectLst/>
              <a:sp3d contourW="19050">
                <a:contourClr>
                  <a:schemeClr val="lt1"/>
                </a:contourClr>
              </a:sp3d>
            </c:spPr>
          </c:dPt>
          <c:dPt>
            <c:idx val="4"/>
            <c:bubble3D val="0"/>
            <c:spPr>
              <a:solidFill>
                <a:schemeClr val="accent5"/>
              </a:solidFill>
              <a:ln w="19050">
                <a:solidFill>
                  <a:schemeClr val="lt1"/>
                </a:solidFill>
              </a:ln>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SA"/>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'%color_soled'!$A$4:$A$9</c:f>
              <c:strCache>
                <c:ptCount val="5"/>
                <c:pt idx="0">
                  <c:v>black</c:v>
                </c:pt>
                <c:pt idx="1">
                  <c:v>gray</c:v>
                </c:pt>
                <c:pt idx="2">
                  <c:v>brown</c:v>
                </c:pt>
                <c:pt idx="3">
                  <c:v>white</c:v>
                </c:pt>
                <c:pt idx="4">
                  <c:v>red</c:v>
                </c:pt>
              </c:strCache>
            </c:strRef>
          </c:cat>
          <c:val>
            <c:numRef>
              <c:f>'%color_soled'!$B$4:$B$9</c:f>
              <c:numCache>
                <c:formatCode>General</c:formatCode>
                <c:ptCount val="5"/>
                <c:pt idx="0">
                  <c:v>767</c:v>
                </c:pt>
                <c:pt idx="1">
                  <c:v>468</c:v>
                </c:pt>
                <c:pt idx="2">
                  <c:v>337</c:v>
                </c:pt>
                <c:pt idx="3">
                  <c:v>288</c:v>
                </c:pt>
                <c:pt idx="4">
                  <c:v>173</c:v>
                </c:pt>
              </c:numCache>
            </c:numRef>
          </c:val>
          <c:extLst>
            <c:ext xmlns:c16="http://schemas.microsoft.com/office/drawing/2014/chart" uri="{C3380CC4-5D6E-409C-BE32-E72D297353CC}">
              <c16:uniqueId val="{00000000-D71A-0D4A-855F-5E42E926A181}"/>
            </c:ext>
          </c:extLst>
        </c:ser>
        <c:dLbls>
          <c:dLblPos val="in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330200</xdr:colOff>
      <xdr:row>1</xdr:row>
      <xdr:rowOff>25400</xdr:rowOff>
    </xdr:from>
    <xdr:to>
      <xdr:col>15</xdr:col>
      <xdr:colOff>585056</xdr:colOff>
      <xdr:row>4</xdr:row>
      <xdr:rowOff>127000</xdr:rowOff>
    </xdr:to>
    <xdr:sp macro="" textlink="">
      <xdr:nvSpPr>
        <xdr:cNvPr id="2" name="TextBox 1">
          <a:extLst>
            <a:ext uri="{FF2B5EF4-FFF2-40B4-BE49-F238E27FC236}">
              <a16:creationId xmlns:a16="http://schemas.microsoft.com/office/drawing/2014/main" id="{F71DD418-1757-7444-2DB7-3810232EBAD5}"/>
            </a:ext>
          </a:extLst>
        </xdr:cNvPr>
        <xdr:cNvSpPr txBox="1"/>
      </xdr:nvSpPr>
      <xdr:spPr>
        <a:xfrm>
          <a:off x="2813121" y="225175"/>
          <a:ext cx="10186542" cy="70092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t>OFFICE</a:t>
          </a:r>
          <a:r>
            <a:rPr lang="en-US" sz="5400" b="1" baseline="0"/>
            <a:t> CHAIR </a:t>
          </a:r>
          <a:r>
            <a:rPr lang="en-US" sz="5400" b="1"/>
            <a:t>SALES DASHBOARD</a:t>
          </a:r>
        </a:p>
      </xdr:txBody>
    </xdr:sp>
    <xdr:clientData/>
  </xdr:twoCellAnchor>
  <xdr:twoCellAnchor>
    <xdr:from>
      <xdr:col>3</xdr:col>
      <xdr:colOff>814868</xdr:colOff>
      <xdr:row>24</xdr:row>
      <xdr:rowOff>0</xdr:rowOff>
    </xdr:from>
    <xdr:to>
      <xdr:col>14</xdr:col>
      <xdr:colOff>592</xdr:colOff>
      <xdr:row>39</xdr:row>
      <xdr:rowOff>177800</xdr:rowOff>
    </xdr:to>
    <xdr:graphicFrame macro="">
      <xdr:nvGraphicFramePr>
        <xdr:cNvPr id="4" name="Chart 3">
          <a:extLst>
            <a:ext uri="{FF2B5EF4-FFF2-40B4-BE49-F238E27FC236}">
              <a16:creationId xmlns:a16="http://schemas.microsoft.com/office/drawing/2014/main" id="{76DC18F3-7088-6948-AE1E-85771509C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370368</xdr:colOff>
      <xdr:row>23</xdr:row>
      <xdr:rowOff>190500</xdr:rowOff>
    </xdr:from>
    <xdr:to>
      <xdr:col>25</xdr:col>
      <xdr:colOff>591</xdr:colOff>
      <xdr:row>57</xdr:row>
      <xdr:rowOff>12699</xdr:rowOff>
    </xdr:to>
    <xdr:graphicFrame macro="">
      <xdr:nvGraphicFramePr>
        <xdr:cNvPr id="5" name="Chart 4">
          <a:extLst>
            <a:ext uri="{FF2B5EF4-FFF2-40B4-BE49-F238E27FC236}">
              <a16:creationId xmlns:a16="http://schemas.microsoft.com/office/drawing/2014/main" id="{90183414-7104-5C41-B477-D449DA2EE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14768</xdr:colOff>
      <xdr:row>40</xdr:row>
      <xdr:rowOff>206744</xdr:rowOff>
    </xdr:from>
    <xdr:to>
      <xdr:col>14</xdr:col>
      <xdr:colOff>592</xdr:colOff>
      <xdr:row>57</xdr:row>
      <xdr:rowOff>12699</xdr:rowOff>
    </xdr:to>
    <xdr:graphicFrame macro="">
      <xdr:nvGraphicFramePr>
        <xdr:cNvPr id="6" name="Chart 5">
          <a:extLst>
            <a:ext uri="{FF2B5EF4-FFF2-40B4-BE49-F238E27FC236}">
              <a16:creationId xmlns:a16="http://schemas.microsoft.com/office/drawing/2014/main" id="{EF9B13C2-299E-C946-9678-AD1F23668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82401</xdr:colOff>
      <xdr:row>8</xdr:row>
      <xdr:rowOff>38100</xdr:rowOff>
    </xdr:from>
    <xdr:to>
      <xdr:col>2</xdr:col>
      <xdr:colOff>714448</xdr:colOff>
      <xdr:row>17</xdr:row>
      <xdr:rowOff>139700</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26C72EB6-30D8-B4FC-367D-CF599C44EF4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2401" y="1636302"/>
              <a:ext cx="2287328" cy="1899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82401</xdr:colOff>
      <xdr:row>18</xdr:row>
      <xdr:rowOff>139701</xdr:rowOff>
    </xdr:from>
    <xdr:to>
      <xdr:col>2</xdr:col>
      <xdr:colOff>714448</xdr:colOff>
      <xdr:row>24</xdr:row>
      <xdr:rowOff>127001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F7F2EA0-E19F-2285-3969-A6600AE2A9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401" y="3735656"/>
              <a:ext cx="2287328" cy="1185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82401</xdr:colOff>
      <xdr:row>25</xdr:row>
      <xdr:rowOff>127001</xdr:rowOff>
    </xdr:from>
    <xdr:to>
      <xdr:col>2</xdr:col>
      <xdr:colOff>714448</xdr:colOff>
      <xdr:row>35</xdr:row>
      <xdr:rowOff>50801</xdr:rowOff>
    </xdr:to>
    <mc:AlternateContent xmlns:mc="http://schemas.openxmlformats.org/markup-compatibility/2006">
      <mc:Choice xmlns:a14="http://schemas.microsoft.com/office/drawing/2010/main" Requires="a14">
        <xdr:graphicFrame macro="">
          <xdr:nvGraphicFramePr>
            <xdr:cNvPr id="11" name="Model">
              <a:extLst>
                <a:ext uri="{FF2B5EF4-FFF2-40B4-BE49-F238E27FC236}">
                  <a16:creationId xmlns:a16="http://schemas.microsoft.com/office/drawing/2014/main" id="{794FEB1B-D4BB-E24B-AEBD-C7D349FDBBE1}"/>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82401" y="5121383"/>
              <a:ext cx="2287328" cy="1921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723605</xdr:colOff>
      <xdr:row>7</xdr:row>
      <xdr:rowOff>0</xdr:rowOff>
    </xdr:from>
    <xdr:to>
      <xdr:col>25</xdr:col>
      <xdr:colOff>10631</xdr:colOff>
      <xdr:row>22</xdr:row>
      <xdr:rowOff>200638</xdr:rowOff>
    </xdr:to>
    <xdr:graphicFrame macro="">
      <xdr:nvGraphicFramePr>
        <xdr:cNvPr id="12" name="Chart 11">
          <a:extLst>
            <a:ext uri="{FF2B5EF4-FFF2-40B4-BE49-F238E27FC236}">
              <a16:creationId xmlns:a16="http://schemas.microsoft.com/office/drawing/2014/main" id="{C77565A8-D21A-2446-BADE-22E12104B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398722</xdr:colOff>
      <xdr:row>7</xdr:row>
      <xdr:rowOff>5255</xdr:rowOff>
    </xdr:from>
    <xdr:to>
      <xdr:col>19</xdr:col>
      <xdr:colOff>738371</xdr:colOff>
      <xdr:row>22</xdr:row>
      <xdr:rowOff>200638</xdr:rowOff>
    </xdr:to>
    <xdr:graphicFrame macro="">
      <xdr:nvGraphicFramePr>
        <xdr:cNvPr id="13" name="Chart 12">
          <a:extLst>
            <a:ext uri="{FF2B5EF4-FFF2-40B4-BE49-F238E27FC236}">
              <a16:creationId xmlns:a16="http://schemas.microsoft.com/office/drawing/2014/main" id="{D032B7A3-08A6-B344-A08C-4B1F2173A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xdr:colOff>
      <xdr:row>7</xdr:row>
      <xdr:rowOff>0</xdr:rowOff>
    </xdr:from>
    <xdr:to>
      <xdr:col>14</xdr:col>
      <xdr:colOff>1</xdr:colOff>
      <xdr:row>23</xdr:row>
      <xdr:rowOff>0</xdr:rowOff>
    </xdr:to>
    <xdr:sp macro="" textlink="">
      <xdr:nvSpPr>
        <xdr:cNvPr id="14" name="Rounded Rectangle 13">
          <a:extLst>
            <a:ext uri="{FF2B5EF4-FFF2-40B4-BE49-F238E27FC236}">
              <a16:creationId xmlns:a16="http://schemas.microsoft.com/office/drawing/2014/main" id="{9A227D01-B5E0-A0E1-DA4C-C0CE8AB53716}"/>
            </a:ext>
          </a:extLst>
        </xdr:cNvPr>
        <xdr:cNvSpPr/>
      </xdr:nvSpPr>
      <xdr:spPr>
        <a:xfrm>
          <a:off x="3310563" y="1398427"/>
          <a:ext cx="8276404" cy="3196404"/>
        </a:xfrm>
        <a:prstGeom prst="roundRect">
          <a:avLst>
            <a:gd name="adj" fmla="val 1866"/>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99887</xdr:colOff>
      <xdr:row>8</xdr:row>
      <xdr:rowOff>1</xdr:rowOff>
    </xdr:from>
    <xdr:to>
      <xdr:col>8</xdr:col>
      <xdr:colOff>799101</xdr:colOff>
      <xdr:row>20</xdr:row>
      <xdr:rowOff>99887</xdr:rowOff>
    </xdr:to>
    <xdr:grpSp>
      <xdr:nvGrpSpPr>
        <xdr:cNvPr id="19" name="Group 18">
          <a:extLst>
            <a:ext uri="{FF2B5EF4-FFF2-40B4-BE49-F238E27FC236}">
              <a16:creationId xmlns:a16="http://schemas.microsoft.com/office/drawing/2014/main" id="{0D735951-860F-9CF7-9B09-CC8586D66FEE}"/>
            </a:ext>
          </a:extLst>
        </xdr:cNvPr>
        <xdr:cNvGrpSpPr/>
      </xdr:nvGrpSpPr>
      <xdr:grpSpPr>
        <a:xfrm>
          <a:off x="3410449" y="1598203"/>
          <a:ext cx="4009776" cy="2497190"/>
          <a:chOff x="3453258" y="1583933"/>
          <a:chExt cx="4009776" cy="2497190"/>
        </a:xfrm>
      </xdr:grpSpPr>
      <xdr:sp macro="" textlink="">
        <xdr:nvSpPr>
          <xdr:cNvPr id="15" name="Rectangle 14">
            <a:extLst>
              <a:ext uri="{FF2B5EF4-FFF2-40B4-BE49-F238E27FC236}">
                <a16:creationId xmlns:a16="http://schemas.microsoft.com/office/drawing/2014/main" id="{BAFEC47B-7F58-4FD5-D453-E022CC7B0C1C}"/>
              </a:ext>
            </a:extLst>
          </xdr:cNvPr>
          <xdr:cNvSpPr/>
        </xdr:nvSpPr>
        <xdr:spPr>
          <a:xfrm>
            <a:off x="3453258" y="1583933"/>
            <a:ext cx="4009776" cy="249719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16" name="TextBox 15">
            <a:extLst>
              <a:ext uri="{FF2B5EF4-FFF2-40B4-BE49-F238E27FC236}">
                <a16:creationId xmlns:a16="http://schemas.microsoft.com/office/drawing/2014/main" id="{AFC866C1-345C-0249-8C93-4CAAB68C5923}"/>
              </a:ext>
            </a:extLst>
          </xdr:cNvPr>
          <xdr:cNvSpPr txBox="1"/>
        </xdr:nvSpPr>
        <xdr:spPr>
          <a:xfrm>
            <a:off x="3681573" y="1726629"/>
            <a:ext cx="2497191" cy="37101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mj-lt"/>
              </a:rPr>
              <a:t>Bestsallers</a:t>
            </a:r>
          </a:p>
        </xdr:txBody>
      </xdr:sp>
      <xdr:sp macro="" textlink="">
        <xdr:nvSpPr>
          <xdr:cNvPr id="17" name="TextBox 16">
            <a:extLst>
              <a:ext uri="{FF2B5EF4-FFF2-40B4-BE49-F238E27FC236}">
                <a16:creationId xmlns:a16="http://schemas.microsoft.com/office/drawing/2014/main" id="{51363EA4-42F0-8239-9142-0D1F40234BC0}"/>
              </a:ext>
            </a:extLst>
          </xdr:cNvPr>
          <xdr:cNvSpPr txBox="1"/>
        </xdr:nvSpPr>
        <xdr:spPr>
          <a:xfrm>
            <a:off x="4081125" y="2340225"/>
            <a:ext cx="1098764" cy="55651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a:solidFill>
                  <a:schemeClr val="bg1"/>
                </a:solidFill>
                <a:latin typeface="+mn-lt"/>
                <a:ea typeface="+mn-ea"/>
                <a:cs typeface="+mn-cs"/>
              </a:rPr>
              <a:t>Urban</a:t>
            </a:r>
          </a:p>
          <a:p>
            <a:endParaRPr lang="en-US" sz="1100"/>
          </a:p>
        </xdr:txBody>
      </xdr:sp>
      <xdr:sp macro="" textlink="">
        <xdr:nvSpPr>
          <xdr:cNvPr id="18" name="TextBox 17">
            <a:extLst>
              <a:ext uri="{FF2B5EF4-FFF2-40B4-BE49-F238E27FC236}">
                <a16:creationId xmlns:a16="http://schemas.microsoft.com/office/drawing/2014/main" id="{75010EAB-0F4B-6A7D-7A72-EA0818979D2E}"/>
              </a:ext>
            </a:extLst>
          </xdr:cNvPr>
          <xdr:cNvSpPr txBox="1"/>
        </xdr:nvSpPr>
        <xdr:spPr>
          <a:xfrm>
            <a:off x="4851686" y="2554269"/>
            <a:ext cx="2240338" cy="5137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416 units sold</a:t>
            </a:r>
            <a:r>
              <a:rPr lang="en-US" sz="1800" baseline="0">
                <a:solidFill>
                  <a:schemeClr val="bg1"/>
                </a:solidFill>
              </a:rPr>
              <a:t> / </a:t>
            </a:r>
            <a:r>
              <a:rPr lang="en-US" sz="1800">
                <a:solidFill>
                  <a:schemeClr val="bg1"/>
                </a:solidFill>
              </a:rPr>
              <a:t>$260</a:t>
            </a:r>
            <a:endParaRPr lang="en-US" sz="1100">
              <a:solidFill>
                <a:schemeClr val="bg1"/>
              </a:solidFill>
            </a:endParaRPr>
          </a:p>
        </xdr:txBody>
      </xdr:sp>
    </xdr:grpSp>
    <xdr:clientData/>
  </xdr:twoCellAnchor>
  <xdr:twoCellAnchor>
    <xdr:from>
      <xdr:col>9</xdr:col>
      <xdr:colOff>23973</xdr:colOff>
      <xdr:row>7</xdr:row>
      <xdr:rowOff>195210</xdr:rowOff>
    </xdr:from>
    <xdr:to>
      <xdr:col>13</xdr:col>
      <xdr:colOff>723187</xdr:colOff>
      <xdr:row>20</xdr:row>
      <xdr:rowOff>99887</xdr:rowOff>
    </xdr:to>
    <xdr:grpSp>
      <xdr:nvGrpSpPr>
        <xdr:cNvPr id="21" name="Group 20">
          <a:extLst>
            <a:ext uri="{FF2B5EF4-FFF2-40B4-BE49-F238E27FC236}">
              <a16:creationId xmlns:a16="http://schemas.microsoft.com/office/drawing/2014/main" id="{2BF76B10-38CE-7646-8242-B3F3E197B8CD}"/>
            </a:ext>
          </a:extLst>
        </xdr:cNvPr>
        <xdr:cNvGrpSpPr/>
      </xdr:nvGrpSpPr>
      <xdr:grpSpPr>
        <a:xfrm>
          <a:off x="7472737" y="1593637"/>
          <a:ext cx="4009776" cy="2501756"/>
          <a:chOff x="3453258" y="1583933"/>
          <a:chExt cx="4009776" cy="2501756"/>
        </a:xfrm>
      </xdr:grpSpPr>
      <xdr:sp macro="" textlink="">
        <xdr:nvSpPr>
          <xdr:cNvPr id="22" name="Rectangle 21">
            <a:extLst>
              <a:ext uri="{FF2B5EF4-FFF2-40B4-BE49-F238E27FC236}">
                <a16:creationId xmlns:a16="http://schemas.microsoft.com/office/drawing/2014/main" id="{98DA53D1-9646-530D-7FE6-46F4BD545875}"/>
              </a:ext>
            </a:extLst>
          </xdr:cNvPr>
          <xdr:cNvSpPr/>
        </xdr:nvSpPr>
        <xdr:spPr>
          <a:xfrm>
            <a:off x="3453258" y="1583933"/>
            <a:ext cx="4009776" cy="250175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C5A7216E-52ED-BE9C-ECE2-A4ACA3F6151C}"/>
              </a:ext>
            </a:extLst>
          </xdr:cNvPr>
          <xdr:cNvSpPr txBox="1"/>
        </xdr:nvSpPr>
        <xdr:spPr>
          <a:xfrm>
            <a:off x="3681573" y="1726629"/>
            <a:ext cx="2497191" cy="37101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mj-lt"/>
              </a:rPr>
              <a:t>Revenue </a:t>
            </a:r>
          </a:p>
        </xdr:txBody>
      </xdr:sp>
      <xdr:sp macro="" textlink="">
        <xdr:nvSpPr>
          <xdr:cNvPr id="24" name="TextBox 23">
            <a:extLst>
              <a:ext uri="{FF2B5EF4-FFF2-40B4-BE49-F238E27FC236}">
                <a16:creationId xmlns:a16="http://schemas.microsoft.com/office/drawing/2014/main" id="{2F01B010-3FB2-D802-E0E5-75BB31D61CE1}"/>
              </a:ext>
            </a:extLst>
          </xdr:cNvPr>
          <xdr:cNvSpPr txBox="1"/>
        </xdr:nvSpPr>
        <xdr:spPr>
          <a:xfrm>
            <a:off x="3681573" y="2240335"/>
            <a:ext cx="1460071" cy="55651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a:solidFill>
                  <a:schemeClr val="bg1"/>
                </a:solidFill>
                <a:latin typeface="+mn-lt"/>
                <a:ea typeface="+mn-ea"/>
                <a:cs typeface="+mn-cs"/>
              </a:rPr>
              <a:t>$585,890</a:t>
            </a:r>
            <a:endParaRPr lang="en-US" sz="1100"/>
          </a:p>
        </xdr:txBody>
      </xdr:sp>
    </xdr:grpSp>
    <xdr:clientData/>
  </xdr:twoCellAnchor>
  <xdr:twoCellAnchor>
    <xdr:from>
      <xdr:col>4</xdr:col>
      <xdr:colOff>727752</xdr:colOff>
      <xdr:row>15</xdr:row>
      <xdr:rowOff>156967</xdr:rowOff>
    </xdr:from>
    <xdr:to>
      <xdr:col>6</xdr:col>
      <xdr:colOff>171235</xdr:colOff>
      <xdr:row>18</xdr:row>
      <xdr:rowOff>114158</xdr:rowOff>
    </xdr:to>
    <xdr:sp macro="" textlink="">
      <xdr:nvSpPr>
        <xdr:cNvPr id="26" name="TextBox 25">
          <a:extLst>
            <a:ext uri="{FF2B5EF4-FFF2-40B4-BE49-F238E27FC236}">
              <a16:creationId xmlns:a16="http://schemas.microsoft.com/office/drawing/2014/main" id="{BB62E62D-E60F-2443-A0CF-68C39717F793}"/>
            </a:ext>
          </a:extLst>
        </xdr:cNvPr>
        <xdr:cNvSpPr txBox="1"/>
      </xdr:nvSpPr>
      <xdr:spPr>
        <a:xfrm>
          <a:off x="4038314" y="3153596"/>
          <a:ext cx="1098764" cy="55651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a:solidFill>
                <a:schemeClr val="bg1"/>
              </a:solidFill>
              <a:latin typeface="+mn-lt"/>
              <a:ea typeface="+mn-ea"/>
              <a:cs typeface="+mn-cs"/>
            </a:rPr>
            <a:t>Flash</a:t>
          </a:r>
        </a:p>
        <a:p>
          <a:endParaRPr lang="en-US" sz="1100"/>
        </a:p>
      </xdr:txBody>
    </xdr:sp>
    <xdr:clientData/>
  </xdr:twoCellAnchor>
  <xdr:twoCellAnchor>
    <xdr:from>
      <xdr:col>5</xdr:col>
      <xdr:colOff>585054</xdr:colOff>
      <xdr:row>16</xdr:row>
      <xdr:rowOff>142697</xdr:rowOff>
    </xdr:from>
    <xdr:to>
      <xdr:col>8</xdr:col>
      <xdr:colOff>342470</xdr:colOff>
      <xdr:row>19</xdr:row>
      <xdr:rowOff>57079</xdr:rowOff>
    </xdr:to>
    <xdr:sp macro="" textlink="">
      <xdr:nvSpPr>
        <xdr:cNvPr id="27" name="TextBox 26">
          <a:extLst>
            <a:ext uri="{FF2B5EF4-FFF2-40B4-BE49-F238E27FC236}">
              <a16:creationId xmlns:a16="http://schemas.microsoft.com/office/drawing/2014/main" id="{BAB8D8F1-DB34-F341-BEBB-9FECB836BF55}"/>
            </a:ext>
          </a:extLst>
        </xdr:cNvPr>
        <xdr:cNvSpPr txBox="1"/>
      </xdr:nvSpPr>
      <xdr:spPr>
        <a:xfrm>
          <a:off x="4723256" y="3339101"/>
          <a:ext cx="2240338" cy="5137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385 units sold</a:t>
          </a:r>
          <a:r>
            <a:rPr lang="en-US" sz="1800" baseline="0">
              <a:solidFill>
                <a:schemeClr val="bg1"/>
              </a:solidFill>
            </a:rPr>
            <a:t> / </a:t>
          </a:r>
          <a:r>
            <a:rPr lang="en-US" sz="1800">
              <a:solidFill>
                <a:schemeClr val="bg1"/>
              </a:solidFill>
            </a:rPr>
            <a:t>$235</a:t>
          </a:r>
          <a:endParaRPr lang="en-US" sz="1100">
            <a:solidFill>
              <a:schemeClr val="bg1"/>
            </a:solidFill>
          </a:endParaRPr>
        </a:p>
      </xdr:txBody>
    </xdr:sp>
    <xdr:clientData/>
  </xdr:twoCellAnchor>
  <xdr:twoCellAnchor editAs="oneCell">
    <xdr:from>
      <xdr:col>4</xdr:col>
      <xdr:colOff>199775</xdr:colOff>
      <xdr:row>11</xdr:row>
      <xdr:rowOff>85618</xdr:rowOff>
    </xdr:from>
    <xdr:to>
      <xdr:col>4</xdr:col>
      <xdr:colOff>756292</xdr:colOff>
      <xdr:row>14</xdr:row>
      <xdr:rowOff>42809</xdr:rowOff>
    </xdr:to>
    <xdr:pic>
      <xdr:nvPicPr>
        <xdr:cNvPr id="29" name="Graphic 28" descr="Badge 1 with solid fill">
          <a:extLst>
            <a:ext uri="{FF2B5EF4-FFF2-40B4-BE49-F238E27FC236}">
              <a16:creationId xmlns:a16="http://schemas.microsoft.com/office/drawing/2014/main" id="{D8D216FC-3F09-F7E3-103C-3F7A97614B6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510337" y="2283146"/>
          <a:ext cx="556517" cy="556517"/>
        </a:xfrm>
        <a:prstGeom prst="rect">
          <a:avLst/>
        </a:prstGeom>
      </xdr:spPr>
    </xdr:pic>
    <xdr:clientData/>
  </xdr:twoCellAnchor>
  <xdr:twoCellAnchor editAs="oneCell">
    <xdr:from>
      <xdr:col>4</xdr:col>
      <xdr:colOff>199775</xdr:colOff>
      <xdr:row>15</xdr:row>
      <xdr:rowOff>85618</xdr:rowOff>
    </xdr:from>
    <xdr:to>
      <xdr:col>4</xdr:col>
      <xdr:colOff>756292</xdr:colOff>
      <xdr:row>18</xdr:row>
      <xdr:rowOff>42809</xdr:rowOff>
    </xdr:to>
    <xdr:pic>
      <xdr:nvPicPr>
        <xdr:cNvPr id="31" name="Graphic 30" descr="Badge with solid fill">
          <a:extLst>
            <a:ext uri="{FF2B5EF4-FFF2-40B4-BE49-F238E27FC236}">
              <a16:creationId xmlns:a16="http://schemas.microsoft.com/office/drawing/2014/main" id="{0970C5A3-2B0A-55FF-F69A-596502E7122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510337" y="3082247"/>
          <a:ext cx="556517" cy="556517"/>
        </a:xfrm>
        <a:prstGeom prst="rect">
          <a:avLst/>
        </a:prstGeom>
      </xdr:spPr>
    </xdr:pic>
    <xdr:clientData/>
  </xdr:twoCellAnchor>
  <xdr:twoCellAnchor>
    <xdr:from>
      <xdr:col>9</xdr:col>
      <xdr:colOff>723188</xdr:colOff>
      <xdr:row>16</xdr:row>
      <xdr:rowOff>109595</xdr:rowOff>
    </xdr:from>
    <xdr:to>
      <xdr:col>12</xdr:col>
      <xdr:colOff>737458</xdr:colOff>
      <xdr:row>18</xdr:row>
      <xdr:rowOff>81055</xdr:rowOff>
    </xdr:to>
    <xdr:sp macro="" textlink="">
      <xdr:nvSpPr>
        <xdr:cNvPr id="32" name="TextBox 31">
          <a:extLst>
            <a:ext uri="{FF2B5EF4-FFF2-40B4-BE49-F238E27FC236}">
              <a16:creationId xmlns:a16="http://schemas.microsoft.com/office/drawing/2014/main" id="{5676D929-CFC5-284E-B16E-514978BF563C}"/>
            </a:ext>
          </a:extLst>
        </xdr:cNvPr>
        <xdr:cNvSpPr txBox="1"/>
      </xdr:nvSpPr>
      <xdr:spPr>
        <a:xfrm>
          <a:off x="8171952" y="3305999"/>
          <a:ext cx="2497191" cy="37101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latin typeface="+mn-lt"/>
            </a:rPr>
            <a:t> </a:t>
          </a:r>
          <a:r>
            <a:rPr lang="en-US" sz="2400" b="0">
              <a:solidFill>
                <a:schemeClr val="bg1"/>
              </a:solidFill>
              <a:latin typeface="+mn-lt"/>
            </a:rPr>
            <a:t>Marc</a:t>
          </a:r>
          <a:r>
            <a:rPr lang="en-US" sz="2400" b="0">
              <a:latin typeface="+mn-lt"/>
            </a:rPr>
            <a:t> </a:t>
          </a:r>
          <a:r>
            <a:rPr lang="en-US" sz="2400" b="0">
              <a:solidFill>
                <a:schemeClr val="bg1"/>
              </a:solidFill>
              <a:latin typeface="+mn-lt"/>
            </a:rPr>
            <a:t>Williams</a:t>
          </a:r>
        </a:p>
      </xdr:txBody>
    </xdr:sp>
    <xdr:clientData/>
  </xdr:twoCellAnchor>
  <xdr:twoCellAnchor>
    <xdr:from>
      <xdr:col>9</xdr:col>
      <xdr:colOff>266557</xdr:colOff>
      <xdr:row>14</xdr:row>
      <xdr:rowOff>62219</xdr:rowOff>
    </xdr:from>
    <xdr:to>
      <xdr:col>13</xdr:col>
      <xdr:colOff>304230</xdr:colOff>
      <xdr:row>16</xdr:row>
      <xdr:rowOff>33680</xdr:rowOff>
    </xdr:to>
    <xdr:sp macro="" textlink="">
      <xdr:nvSpPr>
        <xdr:cNvPr id="33" name="TextBox 32">
          <a:extLst>
            <a:ext uri="{FF2B5EF4-FFF2-40B4-BE49-F238E27FC236}">
              <a16:creationId xmlns:a16="http://schemas.microsoft.com/office/drawing/2014/main" id="{CB1FAFE9-EF50-0647-BC45-290874D7F229}"/>
            </a:ext>
          </a:extLst>
        </xdr:cNvPr>
        <xdr:cNvSpPr txBox="1"/>
      </xdr:nvSpPr>
      <xdr:spPr>
        <a:xfrm>
          <a:off x="7715321" y="2859073"/>
          <a:ext cx="3348235" cy="37101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mj-lt"/>
            </a:rPr>
            <a:t>Best Sale Representative</a:t>
          </a:r>
        </a:p>
      </xdr:txBody>
    </xdr:sp>
    <xdr:clientData/>
  </xdr:twoCellAnchor>
  <xdr:twoCellAnchor editAs="oneCell">
    <xdr:from>
      <xdr:col>9</xdr:col>
      <xdr:colOff>223748</xdr:colOff>
      <xdr:row>16</xdr:row>
      <xdr:rowOff>52513</xdr:rowOff>
    </xdr:from>
    <xdr:to>
      <xdr:col>9</xdr:col>
      <xdr:colOff>780265</xdr:colOff>
      <xdr:row>19</xdr:row>
      <xdr:rowOff>9704</xdr:rowOff>
    </xdr:to>
    <xdr:pic>
      <xdr:nvPicPr>
        <xdr:cNvPr id="34" name="Graphic 33" descr="Badge 1 with solid fill">
          <a:extLst>
            <a:ext uri="{FF2B5EF4-FFF2-40B4-BE49-F238E27FC236}">
              <a16:creationId xmlns:a16="http://schemas.microsoft.com/office/drawing/2014/main" id="{E881F05F-2B6A-D84C-BF3E-259F2883EA2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672512" y="3248917"/>
          <a:ext cx="556517" cy="5565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14029</xdr:colOff>
      <xdr:row>13</xdr:row>
      <xdr:rowOff>0</xdr:rowOff>
    </xdr:from>
    <xdr:to>
      <xdr:col>11</xdr:col>
      <xdr:colOff>428256</xdr:colOff>
      <xdr:row>27</xdr:row>
      <xdr:rowOff>149594</xdr:rowOff>
    </xdr:to>
    <xdr:graphicFrame macro="">
      <xdr:nvGraphicFramePr>
        <xdr:cNvPr id="2" name="Chart 1">
          <a:extLst>
            <a:ext uri="{FF2B5EF4-FFF2-40B4-BE49-F238E27FC236}">
              <a16:creationId xmlns:a16="http://schemas.microsoft.com/office/drawing/2014/main" id="{BAB87E9F-6B17-8AFA-2A15-C672E1B54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1130300</xdr:colOff>
      <xdr:row>10</xdr:row>
      <xdr:rowOff>0</xdr:rowOff>
    </xdr:from>
    <xdr:to>
      <xdr:col>9</xdr:col>
      <xdr:colOff>499533</xdr:colOff>
      <xdr:row>24</xdr:row>
      <xdr:rowOff>177800</xdr:rowOff>
    </xdr:to>
    <xdr:graphicFrame macro="">
      <xdr:nvGraphicFramePr>
        <xdr:cNvPr id="2" name="Chart 1">
          <a:extLst>
            <a:ext uri="{FF2B5EF4-FFF2-40B4-BE49-F238E27FC236}">
              <a16:creationId xmlns:a16="http://schemas.microsoft.com/office/drawing/2014/main" id="{ABF10886-F5AB-A56F-DCEC-48E6ADDCA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1092200</xdr:colOff>
      <xdr:row>15</xdr:row>
      <xdr:rowOff>12700</xdr:rowOff>
    </xdr:from>
    <xdr:to>
      <xdr:col>11</xdr:col>
      <xdr:colOff>0</xdr:colOff>
      <xdr:row>33</xdr:row>
      <xdr:rowOff>63500</xdr:rowOff>
    </xdr:to>
    <xdr:graphicFrame macro="">
      <xdr:nvGraphicFramePr>
        <xdr:cNvPr id="2" name="Chart 1">
          <a:extLst>
            <a:ext uri="{FF2B5EF4-FFF2-40B4-BE49-F238E27FC236}">
              <a16:creationId xmlns:a16="http://schemas.microsoft.com/office/drawing/2014/main" id="{FB5ABF03-FC12-73A5-2C08-84228F3AF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3628</xdr:colOff>
      <xdr:row>12</xdr:row>
      <xdr:rowOff>1264</xdr:rowOff>
    </xdr:from>
    <xdr:to>
      <xdr:col>13</xdr:col>
      <xdr:colOff>788277</xdr:colOff>
      <xdr:row>36</xdr:row>
      <xdr:rowOff>10946</xdr:rowOff>
    </xdr:to>
    <xdr:graphicFrame macro="">
      <xdr:nvGraphicFramePr>
        <xdr:cNvPr id="2" name="Chart 1">
          <a:extLst>
            <a:ext uri="{FF2B5EF4-FFF2-40B4-BE49-F238E27FC236}">
              <a16:creationId xmlns:a16="http://schemas.microsoft.com/office/drawing/2014/main" id="{37441082-EC44-374D-39D4-6011432A1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12700</xdr:colOff>
      <xdr:row>15</xdr:row>
      <xdr:rowOff>38100</xdr:rowOff>
    </xdr:from>
    <xdr:to>
      <xdr:col>13</xdr:col>
      <xdr:colOff>25400</xdr:colOff>
      <xdr:row>31</xdr:row>
      <xdr:rowOff>57150</xdr:rowOff>
    </xdr:to>
    <xdr:graphicFrame macro="">
      <xdr:nvGraphicFramePr>
        <xdr:cNvPr id="2" name="Chart 1">
          <a:extLst>
            <a:ext uri="{FF2B5EF4-FFF2-40B4-BE49-F238E27FC236}">
              <a16:creationId xmlns:a16="http://schemas.microsoft.com/office/drawing/2014/main" id="{B660A76A-FA71-A3C7-0CE3-5D6C886D1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9.883198263888" createdVersion="8" refreshedVersion="8" minRefreshableVersion="3" recordCount="80" xr:uid="{9AC1FE8A-687D-2143-94A2-D34CB0E7E9DF}">
  <cacheSource type="worksheet">
    <worksheetSource name="Table3"/>
  </cacheSource>
  <cacheFields count="16">
    <cacheField name="Num" numFmtId="0">
      <sharedItems containsSemiMixedTypes="0" containsString="0" containsNumber="1" containsInteger="1" minValue="1" maxValue="80"/>
    </cacheField>
    <cacheField name="Date" numFmtId="14">
      <sharedItems containsSemiMixedTypes="0" containsNonDate="0" containsDate="1" containsString="0" minDate="2020-01-02T00:00:00" maxDate="2020-06-30T00:00:00" count="72">
        <d v="2020-01-02T00:00:00"/>
        <d v="2020-01-06T00:00:00"/>
        <d v="2020-01-09T00:00:00"/>
        <d v="2020-01-12T00:00:00"/>
        <d v="2020-01-15T00:00:00"/>
        <d v="2020-01-18T00:00:00"/>
        <d v="2020-01-22T00:00:00"/>
        <d v="2020-01-26T00:00:00"/>
        <d v="2020-01-28T00:00:00"/>
        <d v="2020-02-04T00:00:00"/>
        <d v="2020-02-07T00:00:00"/>
        <d v="2020-02-08T00:00:00"/>
        <d v="2020-02-10T00:00:00"/>
        <d v="2020-02-12T00:00:00"/>
        <d v="2020-02-14T00:00:00"/>
        <d v="2020-02-15T00:00:00"/>
        <d v="2020-02-19T00:00:00"/>
        <d v="2020-02-21T00:00:00"/>
        <d v="2020-02-26T00:00:00"/>
        <d v="2020-02-28T00:00:00"/>
        <d v="2020-03-01T00:00:00"/>
        <d v="2020-03-04T00:00:00"/>
        <d v="2020-03-07T00:00:00"/>
        <d v="2020-03-09T00:00:00"/>
        <d v="2020-03-11T00:00:00"/>
        <d v="2020-03-12T00:00:00"/>
        <d v="2020-03-14T00:00:00"/>
        <d v="2020-03-18T00:00:00"/>
        <d v="2020-03-23T00:00:00"/>
        <d v="2020-03-24T00:00:00"/>
        <d v="2020-03-26T00:00:00"/>
        <d v="2020-03-28T00:00:00"/>
        <d v="2020-04-02T00:00:00"/>
        <d v="2020-04-06T00:00:00"/>
        <d v="2020-04-07T00:00:00"/>
        <d v="2020-04-11T00:00:00"/>
        <d v="2020-04-12T00:00:00"/>
        <d v="2020-04-14T00:00:00"/>
        <d v="2020-04-15T00:00:00"/>
        <d v="2020-04-16T00:00:00"/>
        <d v="2020-04-19T00:00:00"/>
        <d v="2020-04-20T00:00:00"/>
        <d v="2020-04-22T00:00:00"/>
        <d v="2020-04-23T00:00:00"/>
        <d v="2020-04-27T00:00:00"/>
        <d v="2020-04-30T00:00:00"/>
        <d v="2020-05-01T00:00:00"/>
        <d v="2020-05-03T00:00:00"/>
        <d v="2020-05-07T00:00:00"/>
        <d v="2020-05-08T00:00:00"/>
        <d v="2020-05-12T00:00:00"/>
        <d v="2020-05-13T00:00:00"/>
        <d v="2020-05-15T00:00:00"/>
        <d v="2020-05-17T00:00:00"/>
        <d v="2020-05-19T00:00:00"/>
        <d v="2020-05-21T00:00:00"/>
        <d v="2020-05-24T00:00:00"/>
        <d v="2020-05-26T00:00:00"/>
        <d v="2020-05-27T00:00:00"/>
        <d v="2020-05-28T00:00:00"/>
        <d v="2020-06-02T00:00:00"/>
        <d v="2020-06-05T00:00:00"/>
        <d v="2020-06-08T00:00:00"/>
        <d v="2020-06-09T00:00:00"/>
        <d v="2020-06-12T00:00:00"/>
        <d v="2020-06-14T00:00:00"/>
        <d v="2020-06-15T00:00:00"/>
        <d v="2020-06-18T00:00:00"/>
        <d v="2020-06-23T00:00:00"/>
        <d v="2020-06-24T00:00:00"/>
        <d v="2020-06-27T00:00:00"/>
        <d v="2020-06-29T00:00:00"/>
      </sharedItems>
    </cacheField>
    <cacheField name="Month" numFmtId="0">
      <sharedItems count="6">
        <s v="January"/>
        <s v="February"/>
        <s v="March"/>
        <s v="April"/>
        <s v="May"/>
        <s v="June"/>
      </sharedItems>
    </cacheField>
    <cacheField name="Sales Rep" numFmtId="0">
      <sharedItems count="7">
        <s v="Eric Jones"/>
        <s v="Amy Brown"/>
        <s v="Sara Davis"/>
        <s v="Marc Williams"/>
        <s v="Stacy Peters"/>
        <s v="David Garcia"/>
        <s v="Emily Moore"/>
      </sharedItems>
    </cacheField>
    <cacheField name="Region" numFmtId="0">
      <sharedItems count="3">
        <s v="North"/>
        <s v="West"/>
        <s v="South"/>
      </sharedItems>
    </cacheField>
    <cacheField name="Customer ID" numFmtId="0">
      <sharedItems containsSemiMixedTypes="0" containsString="0" containsNumber="1" containsInteger="1" minValue="132" maxValue="180"/>
    </cacheField>
    <cacheField name="Company Name" numFmtId="0">
      <sharedItems count="9">
        <s v="Bankia"/>
        <s v="Affinity"/>
        <s v="Telmark"/>
        <s v="Port Royale"/>
        <s v="Secspace"/>
        <s v="MarkPlus"/>
        <s v="Vento"/>
        <s v="Milago"/>
        <s v="Cruise"/>
      </sharedItems>
    </cacheField>
    <cacheField name="Clinet Representative" numFmtId="0">
      <sharedItems/>
    </cacheField>
    <cacheField name="Model" numFmtId="0">
      <sharedItems count="6">
        <s v="Flash"/>
        <s v="Urban"/>
        <s v="Energy"/>
        <s v="Volt"/>
        <s v="Cosmo"/>
        <s v="Aero"/>
      </sharedItems>
    </cacheField>
    <cacheField name="Color" numFmtId="0">
      <sharedItems count="5">
        <s v="black"/>
        <s v="red"/>
        <s v="brown"/>
        <s v="gray"/>
        <s v="white"/>
      </sharedItems>
    </cacheField>
    <cacheField name="Item Code" numFmtId="0">
      <sharedItems/>
    </cacheField>
    <cacheField name="Number" numFmtId="0">
      <sharedItems containsSemiMixedTypes="0" containsString="0" containsNumber="1" containsInteger="1" minValue="8" maxValue="50"/>
    </cacheField>
    <cacheField name="Price / Unit" numFmtId="164">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 name="5% Discount" numFmtId="164">
      <sharedItems count="2">
        <s v="N"/>
        <s v="Y"/>
      </sharedItems>
    </cacheField>
    <cacheField name="Final Price" numFmtId="164">
      <sharedItems containsSemiMixedTypes="0" containsString="0" containsNumber="1" minValue="2200" maxValue="14962.5"/>
    </cacheField>
  </cacheFields>
  <extLst>
    <ext xmlns:x14="http://schemas.microsoft.com/office/spreadsheetml/2009/9/main" uri="{725AE2AE-9491-48be-B2B4-4EB974FC3084}">
      <x14:pivotCacheDefinition pivotCacheId="852324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x v="0"/>
    <x v="0"/>
    <x v="0"/>
    <x v="0"/>
    <n v="132"/>
    <x v="0"/>
    <s v="Lucas Adams"/>
    <x v="0"/>
    <x v="0"/>
    <s v="F2248bl"/>
    <n v="15"/>
    <n v="235"/>
    <n v="3525"/>
    <x v="0"/>
    <n v="3525"/>
  </r>
  <r>
    <n v="2"/>
    <x v="1"/>
    <x v="0"/>
    <x v="1"/>
    <x v="1"/>
    <n v="144"/>
    <x v="1"/>
    <s v="Christina Bell"/>
    <x v="1"/>
    <x v="1"/>
    <s v="U2683rd"/>
    <n v="22"/>
    <n v="260"/>
    <n v="5720"/>
    <x v="1"/>
    <n v="5434"/>
  </r>
  <r>
    <n v="3"/>
    <x v="2"/>
    <x v="0"/>
    <x v="2"/>
    <x v="1"/>
    <n v="136"/>
    <x v="2"/>
    <s v="Emily Flores"/>
    <x v="2"/>
    <x v="0"/>
    <s v="E2376bl"/>
    <n v="16"/>
    <n v="350"/>
    <n v="5600"/>
    <x v="0"/>
    <n v="5600"/>
  </r>
  <r>
    <n v="4"/>
    <x v="3"/>
    <x v="0"/>
    <x v="3"/>
    <x v="2"/>
    <n v="144"/>
    <x v="1"/>
    <s v="Christina Bell"/>
    <x v="0"/>
    <x v="2"/>
    <s v="F2248br"/>
    <n v="30"/>
    <n v="235"/>
    <n v="7050"/>
    <x v="1"/>
    <n v="6697.5"/>
  </r>
  <r>
    <n v="5"/>
    <x v="3"/>
    <x v="0"/>
    <x v="0"/>
    <x v="0"/>
    <n v="166"/>
    <x v="3"/>
    <s v="Dan Hill"/>
    <x v="3"/>
    <x v="3"/>
    <s v="V2944gr"/>
    <n v="32"/>
    <n v="295"/>
    <n v="9440"/>
    <x v="1"/>
    <n v="8968"/>
  </r>
  <r>
    <n v="6"/>
    <x v="4"/>
    <x v="0"/>
    <x v="4"/>
    <x v="0"/>
    <n v="136"/>
    <x v="2"/>
    <s v="Emily Flores"/>
    <x v="2"/>
    <x v="2"/>
    <s v="E2376br"/>
    <n v="14"/>
    <n v="350"/>
    <n v="4900"/>
    <x v="0"/>
    <n v="4900"/>
  </r>
  <r>
    <n v="7"/>
    <x v="5"/>
    <x v="0"/>
    <x v="5"/>
    <x v="2"/>
    <n v="152"/>
    <x v="4"/>
    <s v="Rob Nelson"/>
    <x v="4"/>
    <x v="4"/>
    <s v="C2699wh"/>
    <n v="8"/>
    <n v="375"/>
    <n v="3000"/>
    <x v="0"/>
    <n v="3000"/>
  </r>
  <r>
    <n v="8"/>
    <x v="6"/>
    <x v="0"/>
    <x v="1"/>
    <x v="1"/>
    <n v="132"/>
    <x v="0"/>
    <s v="Lucas Adams"/>
    <x v="0"/>
    <x v="2"/>
    <s v="F2248br"/>
    <n v="22"/>
    <n v="235"/>
    <n v="5170"/>
    <x v="1"/>
    <n v="4911.5"/>
  </r>
  <r>
    <n v="9"/>
    <x v="6"/>
    <x v="0"/>
    <x v="2"/>
    <x v="1"/>
    <n v="136"/>
    <x v="2"/>
    <s v="Emily Flores"/>
    <x v="1"/>
    <x v="2"/>
    <s v="U2683br"/>
    <n v="40"/>
    <n v="260"/>
    <n v="10400"/>
    <x v="1"/>
    <n v="9880"/>
  </r>
  <r>
    <n v="10"/>
    <x v="7"/>
    <x v="0"/>
    <x v="0"/>
    <x v="0"/>
    <n v="166"/>
    <x v="3"/>
    <s v="Dan Hill"/>
    <x v="2"/>
    <x v="0"/>
    <s v="E2376bl"/>
    <n v="25"/>
    <n v="350"/>
    <n v="8750"/>
    <x v="1"/>
    <n v="8312.5"/>
  </r>
  <r>
    <n v="11"/>
    <x v="8"/>
    <x v="0"/>
    <x v="5"/>
    <x v="2"/>
    <n v="157"/>
    <x v="5"/>
    <s v="Matt Reed"/>
    <x v="2"/>
    <x v="0"/>
    <s v="E2376bl"/>
    <n v="33"/>
    <n v="350"/>
    <n v="11550"/>
    <x v="1"/>
    <n v="10972.5"/>
  </r>
  <r>
    <n v="12"/>
    <x v="9"/>
    <x v="1"/>
    <x v="3"/>
    <x v="2"/>
    <n v="178"/>
    <x v="6"/>
    <s v="Amanda Wood"/>
    <x v="3"/>
    <x v="4"/>
    <s v="V2944wh"/>
    <n v="15"/>
    <n v="295"/>
    <n v="4425"/>
    <x v="0"/>
    <n v="4425"/>
  </r>
  <r>
    <n v="13"/>
    <x v="10"/>
    <x v="1"/>
    <x v="0"/>
    <x v="0"/>
    <n v="180"/>
    <x v="7"/>
    <s v="Sam Cooper"/>
    <x v="4"/>
    <x v="3"/>
    <s v="C2699gr"/>
    <n v="10"/>
    <n v="375"/>
    <n v="3750"/>
    <x v="0"/>
    <n v="3750"/>
  </r>
  <r>
    <n v="14"/>
    <x v="11"/>
    <x v="1"/>
    <x v="6"/>
    <x v="1"/>
    <n v="132"/>
    <x v="0"/>
    <s v="Lucas Adams"/>
    <x v="1"/>
    <x v="2"/>
    <s v="U2683br"/>
    <n v="45"/>
    <n v="260"/>
    <n v="11700"/>
    <x v="1"/>
    <n v="11115"/>
  </r>
  <r>
    <n v="15"/>
    <x v="12"/>
    <x v="1"/>
    <x v="1"/>
    <x v="1"/>
    <n v="180"/>
    <x v="7"/>
    <s v="Sam Cooper"/>
    <x v="2"/>
    <x v="4"/>
    <s v="E2376wh"/>
    <n v="32"/>
    <n v="350"/>
    <n v="11200"/>
    <x v="1"/>
    <n v="10640"/>
  </r>
  <r>
    <n v="16"/>
    <x v="13"/>
    <x v="1"/>
    <x v="3"/>
    <x v="2"/>
    <n v="166"/>
    <x v="3"/>
    <s v="Dan Hill"/>
    <x v="2"/>
    <x v="0"/>
    <s v="E2376bl"/>
    <n v="28"/>
    <n v="350"/>
    <n v="9800"/>
    <x v="1"/>
    <n v="9310"/>
  </r>
  <r>
    <n v="17"/>
    <x v="14"/>
    <x v="1"/>
    <x v="2"/>
    <x v="1"/>
    <n v="162"/>
    <x v="8"/>
    <s v="Denise Harris"/>
    <x v="5"/>
    <x v="1"/>
    <s v="A2258rd"/>
    <n v="10"/>
    <n v="220"/>
    <n v="2200"/>
    <x v="0"/>
    <n v="2200"/>
  </r>
  <r>
    <n v="18"/>
    <x v="15"/>
    <x v="1"/>
    <x v="0"/>
    <x v="0"/>
    <n v="136"/>
    <x v="2"/>
    <s v="Emily Flores"/>
    <x v="1"/>
    <x v="2"/>
    <s v="U2683br"/>
    <n v="16"/>
    <n v="260"/>
    <n v="4160"/>
    <x v="0"/>
    <n v="4160"/>
  </r>
  <r>
    <n v="19"/>
    <x v="16"/>
    <x v="1"/>
    <x v="5"/>
    <x v="2"/>
    <n v="132"/>
    <x v="0"/>
    <s v="Lucas Adams"/>
    <x v="0"/>
    <x v="2"/>
    <s v="F2248br"/>
    <n v="35"/>
    <n v="235"/>
    <n v="8225"/>
    <x v="1"/>
    <n v="7813.75"/>
  </r>
  <r>
    <n v="20"/>
    <x v="17"/>
    <x v="1"/>
    <x v="1"/>
    <x v="1"/>
    <n v="132"/>
    <x v="0"/>
    <s v="Lucas Adams"/>
    <x v="3"/>
    <x v="0"/>
    <s v="V2944bl"/>
    <n v="12"/>
    <n v="295"/>
    <n v="3540"/>
    <x v="0"/>
    <n v="3540"/>
  </r>
  <r>
    <n v="21"/>
    <x v="18"/>
    <x v="1"/>
    <x v="3"/>
    <x v="2"/>
    <n v="136"/>
    <x v="2"/>
    <s v="Emily Flores"/>
    <x v="4"/>
    <x v="3"/>
    <s v="C2699gr"/>
    <n v="40"/>
    <n v="375"/>
    <n v="15000"/>
    <x v="1"/>
    <n v="14250"/>
  </r>
  <r>
    <n v="22"/>
    <x v="19"/>
    <x v="1"/>
    <x v="4"/>
    <x v="0"/>
    <n v="144"/>
    <x v="1"/>
    <s v="Christina Bell"/>
    <x v="2"/>
    <x v="2"/>
    <s v="E2376br"/>
    <n v="10"/>
    <n v="350"/>
    <n v="3500"/>
    <x v="0"/>
    <n v="3500"/>
  </r>
  <r>
    <n v="23"/>
    <x v="20"/>
    <x v="2"/>
    <x v="2"/>
    <x v="1"/>
    <n v="132"/>
    <x v="0"/>
    <s v="Lucas Adams"/>
    <x v="4"/>
    <x v="0"/>
    <s v="C2699bl"/>
    <n v="25"/>
    <n v="375"/>
    <n v="9375"/>
    <x v="1"/>
    <n v="8906.25"/>
  </r>
  <r>
    <n v="24"/>
    <x v="21"/>
    <x v="2"/>
    <x v="6"/>
    <x v="1"/>
    <n v="162"/>
    <x v="8"/>
    <s v="Denise Harris"/>
    <x v="1"/>
    <x v="0"/>
    <s v="U2683bl"/>
    <n v="50"/>
    <n v="260"/>
    <n v="13000"/>
    <x v="1"/>
    <n v="12350"/>
  </r>
  <r>
    <n v="25"/>
    <x v="22"/>
    <x v="2"/>
    <x v="1"/>
    <x v="1"/>
    <n v="180"/>
    <x v="7"/>
    <s v="Sam Cooper"/>
    <x v="0"/>
    <x v="4"/>
    <s v="F2248wh"/>
    <n v="22"/>
    <n v="235"/>
    <n v="5170"/>
    <x v="1"/>
    <n v="4911.5"/>
  </r>
  <r>
    <n v="26"/>
    <x v="23"/>
    <x v="2"/>
    <x v="0"/>
    <x v="0"/>
    <n v="144"/>
    <x v="1"/>
    <s v="Christina Bell"/>
    <x v="3"/>
    <x v="2"/>
    <s v="V2944br"/>
    <n v="15"/>
    <n v="295"/>
    <n v="4425"/>
    <x v="0"/>
    <n v="4425"/>
  </r>
  <r>
    <n v="27"/>
    <x v="24"/>
    <x v="2"/>
    <x v="4"/>
    <x v="0"/>
    <n v="166"/>
    <x v="3"/>
    <s v="Dan Hill"/>
    <x v="5"/>
    <x v="4"/>
    <s v="A2258wh"/>
    <n v="10"/>
    <n v="220"/>
    <n v="2200"/>
    <x v="0"/>
    <n v="2200"/>
  </r>
  <r>
    <n v="28"/>
    <x v="25"/>
    <x v="2"/>
    <x v="3"/>
    <x v="2"/>
    <n v="178"/>
    <x v="6"/>
    <s v="Amanda Wood"/>
    <x v="2"/>
    <x v="0"/>
    <s v="E2376bl"/>
    <n v="20"/>
    <n v="350"/>
    <n v="7000"/>
    <x v="1"/>
    <n v="6650"/>
  </r>
  <r>
    <n v="29"/>
    <x v="26"/>
    <x v="2"/>
    <x v="6"/>
    <x v="1"/>
    <n v="157"/>
    <x v="5"/>
    <s v="Matt Reed"/>
    <x v="0"/>
    <x v="3"/>
    <s v="F2248gr"/>
    <n v="14"/>
    <n v="235"/>
    <n v="3290"/>
    <x v="0"/>
    <n v="3290"/>
  </r>
  <r>
    <n v="30"/>
    <x v="27"/>
    <x v="2"/>
    <x v="1"/>
    <x v="1"/>
    <n v="152"/>
    <x v="4"/>
    <s v="Rob Nelson"/>
    <x v="5"/>
    <x v="3"/>
    <s v="A2258gr"/>
    <n v="28"/>
    <n v="220"/>
    <n v="6160"/>
    <x v="1"/>
    <n v="5852"/>
  </r>
  <r>
    <n v="31"/>
    <x v="28"/>
    <x v="2"/>
    <x v="6"/>
    <x v="1"/>
    <n v="162"/>
    <x v="8"/>
    <s v="Denise Harris"/>
    <x v="0"/>
    <x v="0"/>
    <s v="F2248bl"/>
    <n v="12"/>
    <n v="235"/>
    <n v="2820"/>
    <x v="0"/>
    <n v="2820"/>
  </r>
  <r>
    <n v="32"/>
    <x v="29"/>
    <x v="2"/>
    <x v="0"/>
    <x v="0"/>
    <n v="180"/>
    <x v="7"/>
    <s v="Sam Cooper"/>
    <x v="3"/>
    <x v="4"/>
    <s v="V2944wh"/>
    <n v="35"/>
    <n v="295"/>
    <n v="10325"/>
    <x v="1"/>
    <n v="9808.75"/>
  </r>
  <r>
    <n v="33"/>
    <x v="30"/>
    <x v="2"/>
    <x v="3"/>
    <x v="2"/>
    <n v="178"/>
    <x v="6"/>
    <s v="Amanda Wood"/>
    <x v="4"/>
    <x v="4"/>
    <s v="C2699wh"/>
    <n v="20"/>
    <n v="375"/>
    <n v="7500"/>
    <x v="1"/>
    <n v="7125"/>
  </r>
  <r>
    <n v="34"/>
    <x v="31"/>
    <x v="2"/>
    <x v="4"/>
    <x v="0"/>
    <n v="152"/>
    <x v="4"/>
    <s v="Rob Nelson"/>
    <x v="5"/>
    <x v="3"/>
    <s v="A2258gr"/>
    <n v="45"/>
    <n v="220"/>
    <n v="9900"/>
    <x v="1"/>
    <n v="9405"/>
  </r>
  <r>
    <n v="35"/>
    <x v="32"/>
    <x v="3"/>
    <x v="1"/>
    <x v="1"/>
    <n v="136"/>
    <x v="2"/>
    <s v="Emily Flores"/>
    <x v="4"/>
    <x v="0"/>
    <s v="C2699bl"/>
    <n v="15"/>
    <n v="375"/>
    <n v="5625"/>
    <x v="0"/>
    <n v="5625"/>
  </r>
  <r>
    <n v="36"/>
    <x v="33"/>
    <x v="3"/>
    <x v="6"/>
    <x v="1"/>
    <n v="132"/>
    <x v="0"/>
    <s v="Lucas Adams"/>
    <x v="2"/>
    <x v="0"/>
    <s v="E2376bl"/>
    <n v="14"/>
    <n v="350"/>
    <n v="4900"/>
    <x v="0"/>
    <n v="4900"/>
  </r>
  <r>
    <n v="37"/>
    <x v="34"/>
    <x v="3"/>
    <x v="3"/>
    <x v="2"/>
    <n v="157"/>
    <x v="5"/>
    <s v="Matt Reed"/>
    <x v="3"/>
    <x v="3"/>
    <s v="V2944gr"/>
    <n v="32"/>
    <n v="295"/>
    <n v="9440"/>
    <x v="1"/>
    <n v="8968"/>
  </r>
  <r>
    <n v="38"/>
    <x v="35"/>
    <x v="3"/>
    <x v="2"/>
    <x v="1"/>
    <n v="132"/>
    <x v="0"/>
    <s v="Lucas Adams"/>
    <x v="1"/>
    <x v="0"/>
    <s v="U2683bl"/>
    <n v="40"/>
    <n v="260"/>
    <n v="10400"/>
    <x v="1"/>
    <n v="9880"/>
  </r>
  <r>
    <n v="39"/>
    <x v="36"/>
    <x v="3"/>
    <x v="4"/>
    <x v="0"/>
    <n v="166"/>
    <x v="3"/>
    <s v="Dan Hill"/>
    <x v="0"/>
    <x v="0"/>
    <s v="F2248bl"/>
    <n v="45"/>
    <n v="235"/>
    <n v="10575"/>
    <x v="1"/>
    <n v="10046.25"/>
  </r>
  <r>
    <n v="40"/>
    <x v="36"/>
    <x v="3"/>
    <x v="1"/>
    <x v="1"/>
    <n v="180"/>
    <x v="7"/>
    <s v="Sam Cooper"/>
    <x v="5"/>
    <x v="4"/>
    <s v="A2258wh"/>
    <n v="24"/>
    <n v="220"/>
    <n v="5280"/>
    <x v="1"/>
    <n v="5016"/>
  </r>
  <r>
    <n v="41"/>
    <x v="37"/>
    <x v="3"/>
    <x v="6"/>
    <x v="1"/>
    <n v="132"/>
    <x v="0"/>
    <s v="Lucas Adams"/>
    <x v="4"/>
    <x v="0"/>
    <s v="C2699bl"/>
    <n v="30"/>
    <n v="375"/>
    <n v="11250"/>
    <x v="1"/>
    <n v="10687.5"/>
  </r>
  <r>
    <n v="42"/>
    <x v="38"/>
    <x v="3"/>
    <x v="6"/>
    <x v="1"/>
    <n v="144"/>
    <x v="1"/>
    <s v="Christina Bell"/>
    <x v="1"/>
    <x v="1"/>
    <s v="U2683rd"/>
    <n v="15"/>
    <n v="260"/>
    <n v="3900"/>
    <x v="0"/>
    <n v="3900"/>
  </r>
  <r>
    <n v="43"/>
    <x v="39"/>
    <x v="3"/>
    <x v="4"/>
    <x v="0"/>
    <n v="157"/>
    <x v="5"/>
    <s v="Matt Reed"/>
    <x v="4"/>
    <x v="0"/>
    <s v="C2699bl"/>
    <n v="15"/>
    <n v="375"/>
    <n v="5625"/>
    <x v="0"/>
    <n v="5625"/>
  </r>
  <r>
    <n v="44"/>
    <x v="40"/>
    <x v="3"/>
    <x v="0"/>
    <x v="0"/>
    <n v="180"/>
    <x v="7"/>
    <s v="Sam Cooper"/>
    <x v="3"/>
    <x v="2"/>
    <s v="V2944br"/>
    <n v="42"/>
    <n v="295"/>
    <n v="12390"/>
    <x v="1"/>
    <n v="11770.5"/>
  </r>
  <r>
    <n v="45"/>
    <x v="41"/>
    <x v="3"/>
    <x v="0"/>
    <x v="0"/>
    <n v="132"/>
    <x v="0"/>
    <s v="Lucas Adams"/>
    <x v="2"/>
    <x v="0"/>
    <s v="E2376bl"/>
    <n v="26"/>
    <n v="350"/>
    <n v="9100"/>
    <x v="1"/>
    <n v="8645"/>
  </r>
  <r>
    <n v="46"/>
    <x v="42"/>
    <x v="3"/>
    <x v="3"/>
    <x v="2"/>
    <n v="162"/>
    <x v="8"/>
    <s v="Denise Harris"/>
    <x v="1"/>
    <x v="3"/>
    <s v="U2683gr"/>
    <n v="35"/>
    <n v="260"/>
    <n v="9100"/>
    <x v="1"/>
    <n v="8645"/>
  </r>
  <r>
    <n v="47"/>
    <x v="43"/>
    <x v="3"/>
    <x v="4"/>
    <x v="0"/>
    <n v="144"/>
    <x v="1"/>
    <s v="Christina Bell"/>
    <x v="5"/>
    <x v="4"/>
    <s v="A2258wh"/>
    <n v="32"/>
    <n v="220"/>
    <n v="7040"/>
    <x v="1"/>
    <n v="6688"/>
  </r>
  <r>
    <n v="48"/>
    <x v="44"/>
    <x v="3"/>
    <x v="6"/>
    <x v="1"/>
    <n v="132"/>
    <x v="0"/>
    <s v="Lucas Adams"/>
    <x v="3"/>
    <x v="2"/>
    <s v="V2944br"/>
    <n v="18"/>
    <n v="295"/>
    <n v="5310"/>
    <x v="0"/>
    <n v="5310"/>
  </r>
  <r>
    <n v="49"/>
    <x v="44"/>
    <x v="3"/>
    <x v="3"/>
    <x v="2"/>
    <n v="180"/>
    <x v="7"/>
    <s v="Sam Cooper"/>
    <x v="2"/>
    <x v="0"/>
    <s v="E2376bl"/>
    <n v="22"/>
    <n v="350"/>
    <n v="7700"/>
    <x v="1"/>
    <n v="7315"/>
  </r>
  <r>
    <n v="50"/>
    <x v="45"/>
    <x v="3"/>
    <x v="5"/>
    <x v="2"/>
    <n v="162"/>
    <x v="8"/>
    <s v="Denise Harris"/>
    <x v="0"/>
    <x v="3"/>
    <s v="F2248gr"/>
    <n v="38"/>
    <n v="235"/>
    <n v="8930"/>
    <x v="1"/>
    <n v="8483.5"/>
  </r>
  <r>
    <n v="51"/>
    <x v="46"/>
    <x v="4"/>
    <x v="0"/>
    <x v="0"/>
    <n v="180"/>
    <x v="7"/>
    <s v="Sam Cooper"/>
    <x v="5"/>
    <x v="0"/>
    <s v="A2258bl"/>
    <n v="42"/>
    <n v="220"/>
    <n v="9240"/>
    <x v="1"/>
    <n v="8778"/>
  </r>
  <r>
    <n v="52"/>
    <x v="47"/>
    <x v="4"/>
    <x v="6"/>
    <x v="1"/>
    <n v="162"/>
    <x v="8"/>
    <s v="Denise Harris"/>
    <x v="3"/>
    <x v="1"/>
    <s v="V2944rd"/>
    <n v="15"/>
    <n v="295"/>
    <n v="4425"/>
    <x v="0"/>
    <n v="4425"/>
  </r>
  <r>
    <n v="53"/>
    <x v="48"/>
    <x v="4"/>
    <x v="3"/>
    <x v="2"/>
    <n v="136"/>
    <x v="2"/>
    <s v="Emily Flores"/>
    <x v="4"/>
    <x v="3"/>
    <s v="C2699gr"/>
    <n v="10"/>
    <n v="375"/>
    <n v="3750"/>
    <x v="0"/>
    <n v="3750"/>
  </r>
  <r>
    <n v="54"/>
    <x v="49"/>
    <x v="4"/>
    <x v="2"/>
    <x v="1"/>
    <n v="136"/>
    <x v="2"/>
    <s v="Emily Flores"/>
    <x v="0"/>
    <x v="0"/>
    <s v="F2248bl"/>
    <n v="26"/>
    <n v="235"/>
    <n v="6110"/>
    <x v="1"/>
    <n v="5804.5"/>
  </r>
  <r>
    <n v="55"/>
    <x v="50"/>
    <x v="4"/>
    <x v="4"/>
    <x v="0"/>
    <n v="152"/>
    <x v="4"/>
    <s v="Rob Nelson"/>
    <x v="0"/>
    <x v="1"/>
    <s v="F2248rd"/>
    <n v="40"/>
    <n v="235"/>
    <n v="9400"/>
    <x v="1"/>
    <n v="8930"/>
  </r>
  <r>
    <n v="56"/>
    <x v="51"/>
    <x v="4"/>
    <x v="5"/>
    <x v="2"/>
    <n v="180"/>
    <x v="7"/>
    <s v="Sam Cooper"/>
    <x v="1"/>
    <x v="0"/>
    <s v="U2683bl"/>
    <n v="30"/>
    <n v="260"/>
    <n v="7800"/>
    <x v="1"/>
    <n v="7410"/>
  </r>
  <r>
    <n v="57"/>
    <x v="52"/>
    <x v="4"/>
    <x v="3"/>
    <x v="2"/>
    <n v="152"/>
    <x v="4"/>
    <s v="Rob Nelson"/>
    <x v="2"/>
    <x v="3"/>
    <s v="E2376gr"/>
    <n v="26"/>
    <n v="350"/>
    <n v="9100"/>
    <x v="1"/>
    <n v="8645"/>
  </r>
  <r>
    <n v="58"/>
    <x v="53"/>
    <x v="4"/>
    <x v="4"/>
    <x v="0"/>
    <n v="132"/>
    <x v="0"/>
    <s v="Lucas Adams"/>
    <x v="3"/>
    <x v="0"/>
    <s v="V2944bl"/>
    <n v="18"/>
    <n v="295"/>
    <n v="5310"/>
    <x v="0"/>
    <n v="5310"/>
  </r>
  <r>
    <n v="59"/>
    <x v="54"/>
    <x v="4"/>
    <x v="2"/>
    <x v="1"/>
    <n v="180"/>
    <x v="7"/>
    <s v="Sam Cooper"/>
    <x v="0"/>
    <x v="3"/>
    <s v="F2248gr"/>
    <n v="22"/>
    <n v="235"/>
    <n v="5170"/>
    <x v="1"/>
    <n v="4911.5"/>
  </r>
  <r>
    <n v="60"/>
    <x v="55"/>
    <x v="4"/>
    <x v="3"/>
    <x v="2"/>
    <n v="144"/>
    <x v="1"/>
    <s v="Christina Bell"/>
    <x v="2"/>
    <x v="0"/>
    <s v="E2376bl"/>
    <n v="42"/>
    <n v="350"/>
    <n v="14700"/>
    <x v="1"/>
    <n v="13965"/>
  </r>
  <r>
    <n v="61"/>
    <x v="55"/>
    <x v="4"/>
    <x v="6"/>
    <x v="1"/>
    <n v="162"/>
    <x v="8"/>
    <s v="Denise Harris"/>
    <x v="2"/>
    <x v="4"/>
    <s v="E2376wh"/>
    <n v="45"/>
    <n v="350"/>
    <n v="15750"/>
    <x v="1"/>
    <n v="14962.5"/>
  </r>
  <r>
    <n v="62"/>
    <x v="56"/>
    <x v="4"/>
    <x v="3"/>
    <x v="2"/>
    <n v="132"/>
    <x v="0"/>
    <s v="Lucas Adams"/>
    <x v="3"/>
    <x v="1"/>
    <s v="V2944rd"/>
    <n v="20"/>
    <n v="295"/>
    <n v="5900"/>
    <x v="1"/>
    <n v="5605"/>
  </r>
  <r>
    <n v="63"/>
    <x v="57"/>
    <x v="4"/>
    <x v="0"/>
    <x v="0"/>
    <n v="136"/>
    <x v="2"/>
    <s v="Emily Flores"/>
    <x v="3"/>
    <x v="0"/>
    <s v="V2944bl"/>
    <n v="22"/>
    <n v="295"/>
    <n v="6490"/>
    <x v="1"/>
    <n v="6165.5"/>
  </r>
  <r>
    <n v="64"/>
    <x v="58"/>
    <x v="4"/>
    <x v="5"/>
    <x v="2"/>
    <n v="157"/>
    <x v="5"/>
    <s v="Matt Reed"/>
    <x v="5"/>
    <x v="4"/>
    <s v="A2258wh"/>
    <n v="15"/>
    <n v="220"/>
    <n v="3300"/>
    <x v="0"/>
    <n v="3300"/>
  </r>
  <r>
    <n v="65"/>
    <x v="59"/>
    <x v="4"/>
    <x v="4"/>
    <x v="0"/>
    <n v="132"/>
    <x v="0"/>
    <s v="Lucas Adams"/>
    <x v="0"/>
    <x v="2"/>
    <s v="F2248br"/>
    <n v="35"/>
    <n v="235"/>
    <n v="8225"/>
    <x v="1"/>
    <n v="7813.75"/>
  </r>
  <r>
    <n v="66"/>
    <x v="60"/>
    <x v="5"/>
    <x v="5"/>
    <x v="2"/>
    <n v="178"/>
    <x v="6"/>
    <s v="Amanda Wood"/>
    <x v="4"/>
    <x v="3"/>
    <s v="C2699gr"/>
    <n v="33"/>
    <n v="375"/>
    <n v="12375"/>
    <x v="1"/>
    <n v="11756.25"/>
  </r>
  <r>
    <n v="67"/>
    <x v="61"/>
    <x v="5"/>
    <x v="3"/>
    <x v="2"/>
    <n v="144"/>
    <x v="1"/>
    <s v="Christina Bell"/>
    <x v="1"/>
    <x v="0"/>
    <s v="U2683bl"/>
    <n v="22"/>
    <n v="260"/>
    <n v="5720"/>
    <x v="1"/>
    <n v="5434"/>
  </r>
  <r>
    <n v="68"/>
    <x v="61"/>
    <x v="5"/>
    <x v="5"/>
    <x v="2"/>
    <n v="136"/>
    <x v="2"/>
    <s v="Emily Flores"/>
    <x v="1"/>
    <x v="3"/>
    <s v="U2683gr"/>
    <n v="26"/>
    <n v="260"/>
    <n v="6760"/>
    <x v="1"/>
    <n v="6422"/>
  </r>
  <r>
    <n v="69"/>
    <x v="62"/>
    <x v="5"/>
    <x v="0"/>
    <x v="0"/>
    <n v="132"/>
    <x v="0"/>
    <s v="Lucas Adams"/>
    <x v="5"/>
    <x v="1"/>
    <s v="A2258rd"/>
    <n v="16"/>
    <n v="220"/>
    <n v="3520"/>
    <x v="0"/>
    <n v="3520"/>
  </r>
  <r>
    <n v="70"/>
    <x v="63"/>
    <x v="5"/>
    <x v="6"/>
    <x v="1"/>
    <n v="178"/>
    <x v="6"/>
    <s v="Amanda Wood"/>
    <x v="3"/>
    <x v="0"/>
    <s v="V2944bl"/>
    <n v="10"/>
    <n v="295"/>
    <n v="2950"/>
    <x v="0"/>
    <n v="2950"/>
  </r>
  <r>
    <n v="71"/>
    <x v="63"/>
    <x v="5"/>
    <x v="2"/>
    <x v="1"/>
    <n v="162"/>
    <x v="8"/>
    <s v="Denise Harris"/>
    <x v="1"/>
    <x v="0"/>
    <s v="U2683bl"/>
    <n v="40"/>
    <n v="260"/>
    <n v="10400"/>
    <x v="1"/>
    <n v="9880"/>
  </r>
  <r>
    <n v="72"/>
    <x v="64"/>
    <x v="5"/>
    <x v="1"/>
    <x v="1"/>
    <n v="157"/>
    <x v="5"/>
    <s v="Matt Reed"/>
    <x v="0"/>
    <x v="2"/>
    <s v="F2248br"/>
    <n v="15"/>
    <n v="235"/>
    <n v="3525"/>
    <x v="0"/>
    <n v="3525"/>
  </r>
  <r>
    <n v="73"/>
    <x v="65"/>
    <x v="5"/>
    <x v="4"/>
    <x v="0"/>
    <n v="132"/>
    <x v="0"/>
    <s v="Lucas Adams"/>
    <x v="4"/>
    <x v="3"/>
    <s v="C2699gr"/>
    <n v="25"/>
    <n v="375"/>
    <n v="9375"/>
    <x v="1"/>
    <n v="8906.25"/>
  </r>
  <r>
    <n v="74"/>
    <x v="66"/>
    <x v="5"/>
    <x v="0"/>
    <x v="0"/>
    <n v="144"/>
    <x v="1"/>
    <s v="Christina Bell"/>
    <x v="3"/>
    <x v="3"/>
    <s v="V2944gr"/>
    <n v="20"/>
    <n v="295"/>
    <n v="5900"/>
    <x v="1"/>
    <n v="5605"/>
  </r>
  <r>
    <n v="75"/>
    <x v="67"/>
    <x v="5"/>
    <x v="5"/>
    <x v="2"/>
    <n v="166"/>
    <x v="3"/>
    <s v="Dan Hill"/>
    <x v="1"/>
    <x v="1"/>
    <s v="U2683rd"/>
    <n v="35"/>
    <n v="260"/>
    <n v="9100"/>
    <x v="1"/>
    <n v="8645"/>
  </r>
  <r>
    <n v="76"/>
    <x v="68"/>
    <x v="5"/>
    <x v="3"/>
    <x v="2"/>
    <n v="178"/>
    <x v="6"/>
    <s v="Amanda Wood"/>
    <x v="2"/>
    <x v="0"/>
    <s v="E2376bl"/>
    <n v="22"/>
    <n v="350"/>
    <n v="7700"/>
    <x v="1"/>
    <n v="7315"/>
  </r>
  <r>
    <n v="77"/>
    <x v="69"/>
    <x v="5"/>
    <x v="1"/>
    <x v="1"/>
    <n v="166"/>
    <x v="3"/>
    <s v="Dan Hill"/>
    <x v="5"/>
    <x v="4"/>
    <s v="A2258wh"/>
    <n v="16"/>
    <n v="220"/>
    <n v="3520"/>
    <x v="0"/>
    <n v="3520"/>
  </r>
  <r>
    <n v="78"/>
    <x v="70"/>
    <x v="5"/>
    <x v="2"/>
    <x v="1"/>
    <n v="162"/>
    <x v="8"/>
    <s v="Denise Harris"/>
    <x v="3"/>
    <x v="0"/>
    <s v="V2944bl"/>
    <n v="50"/>
    <n v="295"/>
    <n v="14750"/>
    <x v="1"/>
    <n v="14012.5"/>
  </r>
  <r>
    <n v="79"/>
    <x v="71"/>
    <x v="5"/>
    <x v="4"/>
    <x v="0"/>
    <n v="178"/>
    <x v="6"/>
    <s v="Amanda Wood"/>
    <x v="4"/>
    <x v="3"/>
    <s v="C2699gr"/>
    <n v="32"/>
    <n v="375"/>
    <n v="12000"/>
    <x v="1"/>
    <n v="11400"/>
  </r>
  <r>
    <n v="80"/>
    <x v="71"/>
    <x v="5"/>
    <x v="1"/>
    <x v="1"/>
    <n v="136"/>
    <x v="2"/>
    <s v="Emily Flores"/>
    <x v="0"/>
    <x v="4"/>
    <s v="F2248wh"/>
    <n v="14"/>
    <n v="235"/>
    <n v="3290"/>
    <x v="0"/>
    <n v="3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E8DE6-89AF-1748-BCB1-2FA90D681478}"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colHeaderCaption="Model">
  <location ref="A3:H11" firstHeaderRow="1" firstDataRow="2" firstDataCol="1"/>
  <pivotFields count="16">
    <pivotField showAll="0"/>
    <pivotField numFmtId="14" showAll="0"/>
    <pivotField axis="axisRow" showAll="0">
      <items count="7">
        <item x="0"/>
        <item x="1"/>
        <item x="2"/>
        <item x="3"/>
        <item x="4"/>
        <item x="5"/>
        <item t="default"/>
      </items>
    </pivotField>
    <pivotField showAll="0"/>
    <pivotField showAll="0">
      <items count="4">
        <item x="0"/>
        <item x="2"/>
        <item x="1"/>
        <item t="default"/>
      </items>
    </pivotField>
    <pivotField showAll="0"/>
    <pivotField showAll="0"/>
    <pivotField showAll="0"/>
    <pivotField axis="axisCol" showAll="0">
      <items count="7">
        <item x="5"/>
        <item x="4"/>
        <item x="2"/>
        <item x="0"/>
        <item x="1"/>
        <item x="3"/>
        <item t="default"/>
      </items>
    </pivotField>
    <pivotField showAll="0"/>
    <pivotField showAll="0"/>
    <pivotField dataField="1" showAll="0"/>
    <pivotField numFmtId="164" showAll="0"/>
    <pivotField numFmtId="164" showAll="0"/>
    <pivotField showAll="0"/>
    <pivotField numFmtId="164" showAll="0"/>
  </pivotFields>
  <rowFields count="1">
    <field x="2"/>
  </rowFields>
  <rowItems count="7">
    <i>
      <x/>
    </i>
    <i>
      <x v="1"/>
    </i>
    <i>
      <x v="2"/>
    </i>
    <i>
      <x v="3"/>
    </i>
    <i>
      <x v="4"/>
    </i>
    <i>
      <x v="5"/>
    </i>
    <i t="grand">
      <x/>
    </i>
  </rowItems>
  <colFields count="1">
    <field x="8"/>
  </colFields>
  <colItems count="7">
    <i>
      <x/>
    </i>
    <i>
      <x v="1"/>
    </i>
    <i>
      <x v="2"/>
    </i>
    <i>
      <x v="3"/>
    </i>
    <i>
      <x v="4"/>
    </i>
    <i>
      <x v="5"/>
    </i>
    <i t="grand">
      <x/>
    </i>
  </colItems>
  <dataFields count="1">
    <dataField name="Sum of Number" fld="11" baseField="0" baseItem="0"/>
  </dataFields>
  <chartFormats count="2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8" count="1" selected="0">
            <x v="1"/>
          </reference>
        </references>
      </pivotArea>
    </chartFormat>
    <chartFormat chart="0" format="8" series="1">
      <pivotArea type="data" outline="0" fieldPosition="0">
        <references count="2">
          <reference field="4294967294" count="1" selected="0">
            <x v="0"/>
          </reference>
          <reference field="8" count="1" selected="0">
            <x v="2"/>
          </reference>
        </references>
      </pivotArea>
    </chartFormat>
    <chartFormat chart="0" format="9" series="1">
      <pivotArea type="data" outline="0" fieldPosition="0">
        <references count="2">
          <reference field="4294967294" count="1" selected="0">
            <x v="0"/>
          </reference>
          <reference field="8" count="1" selected="0">
            <x v="3"/>
          </reference>
        </references>
      </pivotArea>
    </chartFormat>
    <chartFormat chart="0" format="10" series="1">
      <pivotArea type="data" outline="0" fieldPosition="0">
        <references count="2">
          <reference field="4294967294" count="1" selected="0">
            <x v="0"/>
          </reference>
          <reference field="8" count="1" selected="0">
            <x v="4"/>
          </reference>
        </references>
      </pivotArea>
    </chartFormat>
    <chartFormat chart="0" format="11" series="1">
      <pivotArea type="data" outline="0" fieldPosition="0">
        <references count="2">
          <reference field="4294967294" count="1" selected="0">
            <x v="0"/>
          </reference>
          <reference field="8" count="1" selected="0">
            <x v="5"/>
          </reference>
        </references>
      </pivotArea>
    </chartFormat>
    <chartFormat chart="0" format="12" series="1">
      <pivotArea type="data" outline="0" fieldPosition="0">
        <references count="2">
          <reference field="4294967294" count="1" selected="0">
            <x v="0"/>
          </reference>
          <reference field="8" count="1" selected="0">
            <x v="0"/>
          </reference>
        </references>
      </pivotArea>
    </chartFormat>
    <chartFormat chart="0" format="13">
      <pivotArea type="data" outline="0" fieldPosition="0">
        <references count="3">
          <reference field="4294967294" count="1" selected="0">
            <x v="0"/>
          </reference>
          <reference field="2" count="1" selected="0">
            <x v="5"/>
          </reference>
          <reference field="8" count="1" selected="0">
            <x v="0"/>
          </reference>
        </references>
      </pivotArea>
    </chartFormat>
    <chartFormat chart="0" format="14">
      <pivotArea type="data" outline="0" fieldPosition="0">
        <references count="3">
          <reference field="4294967294" count="1" selected="0">
            <x v="0"/>
          </reference>
          <reference field="2" count="1" selected="0">
            <x v="5"/>
          </reference>
          <reference field="8" count="1" selected="0">
            <x v="1"/>
          </reference>
        </references>
      </pivotArea>
    </chartFormat>
    <chartFormat chart="0" format="15">
      <pivotArea type="data" outline="0" fieldPosition="0">
        <references count="3">
          <reference field="4294967294" count="1" selected="0">
            <x v="0"/>
          </reference>
          <reference field="2" count="1" selected="0">
            <x v="5"/>
          </reference>
          <reference field="8" count="1" selected="0">
            <x v="2"/>
          </reference>
        </references>
      </pivotArea>
    </chartFormat>
    <chartFormat chart="0" format="16">
      <pivotArea type="data" outline="0" fieldPosition="0">
        <references count="3">
          <reference field="4294967294" count="1" selected="0">
            <x v="0"/>
          </reference>
          <reference field="2" count="1" selected="0">
            <x v="5"/>
          </reference>
          <reference field="8" count="1" selected="0">
            <x v="3"/>
          </reference>
        </references>
      </pivotArea>
    </chartFormat>
    <chartFormat chart="0" format="17">
      <pivotArea type="data" outline="0" fieldPosition="0">
        <references count="3">
          <reference field="4294967294" count="1" selected="0">
            <x v="0"/>
          </reference>
          <reference field="2" count="1" selected="0">
            <x v="5"/>
          </reference>
          <reference field="8" count="1" selected="0">
            <x v="4"/>
          </reference>
        </references>
      </pivotArea>
    </chartFormat>
    <chartFormat chart="0" format="18">
      <pivotArea type="data" outline="0" fieldPosition="0">
        <references count="3">
          <reference field="4294967294" count="1" selected="0">
            <x v="0"/>
          </reference>
          <reference field="2" count="1" selected="0">
            <x v="5"/>
          </reference>
          <reference field="8" count="1" selected="0">
            <x v="5"/>
          </reference>
        </references>
      </pivotArea>
    </chartFormat>
    <chartFormat chart="2" format="25" series="1">
      <pivotArea type="data" outline="0" fieldPosition="0">
        <references count="2">
          <reference field="4294967294" count="1" selected="0">
            <x v="0"/>
          </reference>
          <reference field="8" count="1" selected="0">
            <x v="0"/>
          </reference>
        </references>
      </pivotArea>
    </chartFormat>
    <chartFormat chart="2" format="26" series="1">
      <pivotArea type="data" outline="0" fieldPosition="0">
        <references count="2">
          <reference field="4294967294" count="1" selected="0">
            <x v="0"/>
          </reference>
          <reference field="8" count="1" selected="0">
            <x v="1"/>
          </reference>
        </references>
      </pivotArea>
    </chartFormat>
    <chartFormat chart="2" format="27" series="1">
      <pivotArea type="data" outline="0" fieldPosition="0">
        <references count="2">
          <reference field="4294967294" count="1" selected="0">
            <x v="0"/>
          </reference>
          <reference field="8" count="1" selected="0">
            <x v="2"/>
          </reference>
        </references>
      </pivotArea>
    </chartFormat>
    <chartFormat chart="2" format="28" series="1">
      <pivotArea type="data" outline="0" fieldPosition="0">
        <references count="2">
          <reference field="4294967294" count="1" selected="0">
            <x v="0"/>
          </reference>
          <reference field="8" count="1" selected="0">
            <x v="3"/>
          </reference>
        </references>
      </pivotArea>
    </chartFormat>
    <chartFormat chart="2" format="29" series="1">
      <pivotArea type="data" outline="0" fieldPosition="0">
        <references count="2">
          <reference field="4294967294" count="1" selected="0">
            <x v="0"/>
          </reference>
          <reference field="8" count="1" selected="0">
            <x v="4"/>
          </reference>
        </references>
      </pivotArea>
    </chartFormat>
    <chartFormat chart="2" format="30" series="1">
      <pivotArea type="data" outline="0" fieldPosition="0">
        <references count="2">
          <reference field="4294967294" count="1" selected="0">
            <x v="0"/>
          </reference>
          <reference field="8"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ADAE05-C93D-DC4B-96E0-C35BF194382A}"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sion" colHeaderCaption="Model">
  <location ref="A3:H8" firstHeaderRow="1" firstDataRow="2" firstDataCol="1"/>
  <pivotFields count="16">
    <pivotField showAll="0"/>
    <pivotField numFmtId="14" showAll="0"/>
    <pivotField showAll="0">
      <items count="7">
        <item x="0"/>
        <item x="1"/>
        <item x="2"/>
        <item x="3"/>
        <item x="4"/>
        <item x="5"/>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7">
        <item x="5"/>
        <item x="4"/>
        <item x="2"/>
        <item x="0"/>
        <item x="1"/>
        <item x="3"/>
        <item t="default"/>
      </items>
    </pivotField>
    <pivotField showAll="0"/>
    <pivotField showAll="0"/>
    <pivotField showAll="0"/>
    <pivotField numFmtId="164" showAll="0"/>
    <pivotField numFmtId="164" showAll="0"/>
    <pivotField showAll="0"/>
    <pivotField dataField="1" numFmtId="164" showAll="0"/>
  </pivotFields>
  <rowFields count="1">
    <field x="4"/>
  </rowFields>
  <rowItems count="4">
    <i>
      <x v="2"/>
    </i>
    <i>
      <x v="1"/>
    </i>
    <i>
      <x/>
    </i>
    <i t="grand">
      <x/>
    </i>
  </rowItems>
  <colFields count="1">
    <field x="8"/>
  </colFields>
  <colItems count="7">
    <i>
      <x/>
    </i>
    <i>
      <x v="1"/>
    </i>
    <i>
      <x v="2"/>
    </i>
    <i>
      <x v="3"/>
    </i>
    <i>
      <x v="4"/>
    </i>
    <i>
      <x v="5"/>
    </i>
    <i t="grand">
      <x/>
    </i>
  </colItems>
  <dataFields count="1">
    <dataField name="Sum of Final Price" fld="15" baseField="0" baseItem="0" numFmtId="167"/>
  </dataFields>
  <formats count="1">
    <format dxfId="2">
      <pivotArea outline="0" collapsedLevelsAreSubtotals="1" fieldPosition="0"/>
    </format>
  </formats>
  <chartFormats count="37">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pivotArea type="data" outline="0" fieldPosition="0">
        <references count="3">
          <reference field="4294967294" count="1" selected="0">
            <x v="0"/>
          </reference>
          <reference field="4" count="1" selected="0">
            <x v="2"/>
          </reference>
          <reference field="8" count="1" selected="0">
            <x v="0"/>
          </reference>
        </references>
      </pivotArea>
    </chartFormat>
    <chartFormat chart="0" format="7">
      <pivotArea type="data" outline="0" fieldPosition="0">
        <references count="3">
          <reference field="4294967294" count="1" selected="0">
            <x v="0"/>
          </reference>
          <reference field="4" count="1" selected="0">
            <x v="2"/>
          </reference>
          <reference field="8" count="1" selected="0">
            <x v="1"/>
          </reference>
        </references>
      </pivotArea>
    </chartFormat>
    <chartFormat chart="0" format="8">
      <pivotArea type="data" outline="0" fieldPosition="0">
        <references count="3">
          <reference field="4294967294" count="1" selected="0">
            <x v="0"/>
          </reference>
          <reference field="4" count="1" selected="0">
            <x v="2"/>
          </reference>
          <reference field="8" count="1" selected="0">
            <x v="2"/>
          </reference>
        </references>
      </pivotArea>
    </chartFormat>
    <chartFormat chart="0" format="9">
      <pivotArea type="data" outline="0" fieldPosition="0">
        <references count="3">
          <reference field="4294967294" count="1" selected="0">
            <x v="0"/>
          </reference>
          <reference field="4" count="1" selected="0">
            <x v="2"/>
          </reference>
          <reference field="8" count="1" selected="0">
            <x v="3"/>
          </reference>
        </references>
      </pivotArea>
    </chartFormat>
    <chartFormat chart="0" format="10">
      <pivotArea type="data" outline="0" fieldPosition="0">
        <references count="3">
          <reference field="4294967294" count="1" selected="0">
            <x v="0"/>
          </reference>
          <reference field="4" count="1" selected="0">
            <x v="2"/>
          </reference>
          <reference field="8" count="1" selected="0">
            <x v="4"/>
          </reference>
        </references>
      </pivotArea>
    </chartFormat>
    <chartFormat chart="0" format="11">
      <pivotArea type="data" outline="0" fieldPosition="0">
        <references count="3">
          <reference field="4294967294" count="1" selected="0">
            <x v="0"/>
          </reference>
          <reference field="4" count="1" selected="0">
            <x v="2"/>
          </reference>
          <reference field="8" count="1" selected="0">
            <x v="5"/>
          </reference>
        </references>
      </pivotArea>
    </chartFormat>
    <chartFormat chart="0" format="12" series="1">
      <pivotArea type="data" outline="0" fieldPosition="0">
        <references count="3">
          <reference field="4294967294" count="1" selected="0">
            <x v="0"/>
          </reference>
          <reference field="4" count="1" selected="0">
            <x v="0"/>
          </reference>
          <reference field="8" count="1" selected="0">
            <x v="2"/>
          </reference>
        </references>
      </pivotArea>
    </chartFormat>
    <chartFormat chart="0" format="13" series="1">
      <pivotArea type="data" outline="0" fieldPosition="0">
        <references count="3">
          <reference field="4294967294" count="1" selected="0">
            <x v="0"/>
          </reference>
          <reference field="4" count="1" selected="0">
            <x v="1"/>
          </reference>
          <reference field="8" count="1" selected="0">
            <x v="2"/>
          </reference>
        </references>
      </pivotArea>
    </chartFormat>
    <chartFormat chart="0" format="14" series="1">
      <pivotArea type="data" outline="0" fieldPosition="0">
        <references count="3">
          <reference field="4294967294" count="1" selected="0">
            <x v="0"/>
          </reference>
          <reference field="4" count="1" selected="0">
            <x v="2"/>
          </reference>
          <reference field="8" count="1" selected="0">
            <x v="2"/>
          </reference>
        </references>
      </pivotArea>
    </chartFormat>
    <chartFormat chart="0" format="15" series="1">
      <pivotArea type="data" outline="0" fieldPosition="0">
        <references count="3">
          <reference field="4294967294" count="1" selected="0">
            <x v="0"/>
          </reference>
          <reference field="4" count="1" selected="0">
            <x v="0"/>
          </reference>
          <reference field="8" count="1" selected="0">
            <x v="3"/>
          </reference>
        </references>
      </pivotArea>
    </chartFormat>
    <chartFormat chart="0" format="16" series="1">
      <pivotArea type="data" outline="0" fieldPosition="0">
        <references count="3">
          <reference field="4294967294" count="1" selected="0">
            <x v="0"/>
          </reference>
          <reference field="4" count="1" selected="0">
            <x v="1"/>
          </reference>
          <reference field="8" count="1" selected="0">
            <x v="3"/>
          </reference>
        </references>
      </pivotArea>
    </chartFormat>
    <chartFormat chart="0" format="17" series="1">
      <pivotArea type="data" outline="0" fieldPosition="0">
        <references count="3">
          <reference field="4294967294" count="1" selected="0">
            <x v="0"/>
          </reference>
          <reference field="4" count="1" selected="0">
            <x v="2"/>
          </reference>
          <reference field="8" count="1" selected="0">
            <x v="3"/>
          </reference>
        </references>
      </pivotArea>
    </chartFormat>
    <chartFormat chart="0" format="18" series="1">
      <pivotArea type="data" outline="0" fieldPosition="0">
        <references count="3">
          <reference field="4294967294" count="1" selected="0">
            <x v="0"/>
          </reference>
          <reference field="4" count="1" selected="0">
            <x v="0"/>
          </reference>
          <reference field="8" count="1" selected="0">
            <x v="4"/>
          </reference>
        </references>
      </pivotArea>
    </chartFormat>
    <chartFormat chart="0" format="19" series="1">
      <pivotArea type="data" outline="0" fieldPosition="0">
        <references count="3">
          <reference field="4294967294" count="1" selected="0">
            <x v="0"/>
          </reference>
          <reference field="4" count="1" selected="0">
            <x v="1"/>
          </reference>
          <reference field="8" count="1" selected="0">
            <x v="4"/>
          </reference>
        </references>
      </pivotArea>
    </chartFormat>
    <chartFormat chart="0" format="20" series="1">
      <pivotArea type="data" outline="0" fieldPosition="0">
        <references count="3">
          <reference field="4294967294" count="1" selected="0">
            <x v="0"/>
          </reference>
          <reference field="4" count="1" selected="0">
            <x v="2"/>
          </reference>
          <reference field="8" count="1" selected="0">
            <x v="4"/>
          </reference>
        </references>
      </pivotArea>
    </chartFormat>
    <chartFormat chart="0" format="21" series="1">
      <pivotArea type="data" outline="0" fieldPosition="0">
        <references count="3">
          <reference field="4294967294" count="1" selected="0">
            <x v="0"/>
          </reference>
          <reference field="4" count="1" selected="0">
            <x v="0"/>
          </reference>
          <reference field="8" count="1" selected="0">
            <x v="5"/>
          </reference>
        </references>
      </pivotArea>
    </chartFormat>
    <chartFormat chart="0" format="22" series="1">
      <pivotArea type="data" outline="0" fieldPosition="0">
        <references count="3">
          <reference field="4294967294" count="1" selected="0">
            <x v="0"/>
          </reference>
          <reference field="4" count="1" selected="0">
            <x v="1"/>
          </reference>
          <reference field="8" count="1" selected="0">
            <x v="5"/>
          </reference>
        </references>
      </pivotArea>
    </chartFormat>
    <chartFormat chart="0" format="23" series="1">
      <pivotArea type="data" outline="0" fieldPosition="0">
        <references count="3">
          <reference field="4294967294" count="1" selected="0">
            <x v="0"/>
          </reference>
          <reference field="4" count="1" selected="0">
            <x v="2"/>
          </reference>
          <reference field="8" count="1" selected="0">
            <x v="5"/>
          </reference>
        </references>
      </pivotArea>
    </chartFormat>
    <chartFormat chart="0" format="24" series="1">
      <pivotArea type="data" outline="0" fieldPosition="0">
        <references count="2">
          <reference field="4294967294" count="1" selected="0">
            <x v="0"/>
          </reference>
          <reference field="4" count="1" selected="0">
            <x v="0"/>
          </reference>
        </references>
      </pivotArea>
    </chartFormat>
    <chartFormat chart="0" format="25" series="1">
      <pivotArea type="data" outline="0" fieldPosition="0">
        <references count="2">
          <reference field="4294967294" count="1" selected="0">
            <x v="0"/>
          </reference>
          <reference field="4" count="1" selected="0">
            <x v="1"/>
          </reference>
        </references>
      </pivotArea>
    </chartFormat>
    <chartFormat chart="0" format="26"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3">
          <reference field="4294967294" count="1" selected="0">
            <x v="0"/>
          </reference>
          <reference field="4" count="1" selected="0">
            <x v="1"/>
          </reference>
          <reference field="8" count="1" selected="0">
            <x v="0"/>
          </reference>
        </references>
      </pivotArea>
    </chartFormat>
    <chartFormat chart="0" format="28" series="1">
      <pivotArea type="data" outline="0" fieldPosition="0">
        <references count="3">
          <reference field="4294967294" count="1" selected="0">
            <x v="0"/>
          </reference>
          <reference field="4" count="1" selected="0">
            <x v="1"/>
          </reference>
          <reference field="8" count="1" selected="0">
            <x v="1"/>
          </reference>
        </references>
      </pivotArea>
    </chartFormat>
    <chartFormat chart="0" format="29" series="1">
      <pivotArea type="data" outline="0" fieldPosition="0">
        <references count="3">
          <reference field="4294967294" count="1" selected="0">
            <x v="0"/>
          </reference>
          <reference field="4" count="1" selected="0">
            <x v="2"/>
          </reference>
          <reference field="8" count="1" selected="0">
            <x v="0"/>
          </reference>
        </references>
      </pivotArea>
    </chartFormat>
    <chartFormat chart="0" format="30" series="1">
      <pivotArea type="data" outline="0" fieldPosition="0">
        <references count="3">
          <reference field="4294967294" count="1" selected="0">
            <x v="0"/>
          </reference>
          <reference field="4" count="1" selected="0">
            <x v="2"/>
          </reference>
          <reference field="8" count="1" selected="0">
            <x v="1"/>
          </reference>
        </references>
      </pivotArea>
    </chartFormat>
    <chartFormat chart="2" format="37" series="1">
      <pivotArea type="data" outline="0" fieldPosition="0">
        <references count="2">
          <reference field="4294967294" count="1" selected="0">
            <x v="0"/>
          </reference>
          <reference field="8" count="1" selected="0">
            <x v="0"/>
          </reference>
        </references>
      </pivotArea>
    </chartFormat>
    <chartFormat chart="2" format="38" series="1">
      <pivotArea type="data" outline="0" fieldPosition="0">
        <references count="2">
          <reference field="4294967294" count="1" selected="0">
            <x v="0"/>
          </reference>
          <reference field="8" count="1" selected="0">
            <x v="1"/>
          </reference>
        </references>
      </pivotArea>
    </chartFormat>
    <chartFormat chart="2" format="39" series="1">
      <pivotArea type="data" outline="0" fieldPosition="0">
        <references count="2">
          <reference field="4294967294" count="1" selected="0">
            <x v="0"/>
          </reference>
          <reference field="8" count="1" selected="0">
            <x v="2"/>
          </reference>
        </references>
      </pivotArea>
    </chartFormat>
    <chartFormat chart="2" format="40" series="1">
      <pivotArea type="data" outline="0" fieldPosition="0">
        <references count="2">
          <reference field="4294967294" count="1" selected="0">
            <x v="0"/>
          </reference>
          <reference field="8" count="1" selected="0">
            <x v="3"/>
          </reference>
        </references>
      </pivotArea>
    </chartFormat>
    <chartFormat chart="2" format="41" series="1">
      <pivotArea type="data" outline="0" fieldPosition="0">
        <references count="2">
          <reference field="4294967294" count="1" selected="0">
            <x v="0"/>
          </reference>
          <reference field="8" count="1" selected="0">
            <x v="4"/>
          </reference>
        </references>
      </pivotArea>
    </chartFormat>
    <chartFormat chart="2" format="42" series="1">
      <pivotArea type="data" outline="0" fieldPosition="0">
        <references count="2">
          <reference field="4294967294" count="1" selected="0">
            <x v="0"/>
          </reference>
          <reference field="8"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4BDED-2A5C-8B40-91DB-F857B7DDAA8A}"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colHeaderCaption="Sale Rep">
  <location ref="A3:I11" firstHeaderRow="1" firstDataRow="2" firstDataCol="1"/>
  <pivotFields count="16">
    <pivotField showAll="0"/>
    <pivotField numFmtId="14"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Col" showAll="0">
      <items count="8">
        <item x="1"/>
        <item x="5"/>
        <item x="6"/>
        <item x="0"/>
        <item x="3"/>
        <item x="2"/>
        <item x="4"/>
        <item t="default"/>
      </items>
    </pivotField>
    <pivotField showAll="0">
      <items count="4">
        <item x="0"/>
        <item x="2"/>
        <item x="1"/>
        <item t="default"/>
      </items>
    </pivotField>
    <pivotField showAll="0"/>
    <pivotField showAll="0"/>
    <pivotField showAll="0"/>
    <pivotField showAll="0">
      <items count="7">
        <item x="5"/>
        <item x="4"/>
        <item x="2"/>
        <item x="0"/>
        <item x="1"/>
        <item x="3"/>
        <item t="default"/>
      </items>
    </pivotField>
    <pivotField showAll="0"/>
    <pivotField showAll="0"/>
    <pivotField dataField="1" showAll="0"/>
    <pivotField numFmtId="164" showAll="0"/>
    <pivotField numFmtId="164" showAll="0"/>
    <pivotField showAll="0"/>
    <pivotField numFmtId="164" showAll="0"/>
  </pivotFields>
  <rowFields count="1">
    <field x="2"/>
  </rowFields>
  <rowItems count="7">
    <i>
      <x/>
    </i>
    <i>
      <x v="1"/>
    </i>
    <i>
      <x v="2"/>
    </i>
    <i>
      <x v="3"/>
    </i>
    <i>
      <x v="4"/>
    </i>
    <i>
      <x v="5"/>
    </i>
    <i t="grand">
      <x/>
    </i>
  </rowItems>
  <colFields count="1">
    <field x="3"/>
  </colFields>
  <colItems count="8">
    <i>
      <x/>
    </i>
    <i>
      <x v="1"/>
    </i>
    <i>
      <x v="2"/>
    </i>
    <i>
      <x v="3"/>
    </i>
    <i>
      <x v="4"/>
    </i>
    <i>
      <x v="5"/>
    </i>
    <i>
      <x v="6"/>
    </i>
    <i t="grand">
      <x/>
    </i>
  </colItems>
  <dataFields count="1">
    <dataField name="Sum of Number" fld="11"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2" format="14" series="1">
      <pivotArea type="data" outline="0" fieldPosition="0">
        <references count="2">
          <reference field="4294967294" count="1" selected="0">
            <x v="0"/>
          </reference>
          <reference field="3" count="1" selected="0">
            <x v="0"/>
          </reference>
        </references>
      </pivotArea>
    </chartFormat>
    <chartFormat chart="2" format="15" series="1">
      <pivotArea type="data" outline="0" fieldPosition="0">
        <references count="2">
          <reference field="4294967294" count="1" selected="0">
            <x v="0"/>
          </reference>
          <reference field="3" count="1" selected="0">
            <x v="1"/>
          </reference>
        </references>
      </pivotArea>
    </chartFormat>
    <chartFormat chart="2" format="16" series="1">
      <pivotArea type="data" outline="0" fieldPosition="0">
        <references count="2">
          <reference field="4294967294" count="1" selected="0">
            <x v="0"/>
          </reference>
          <reference field="3" count="1" selected="0">
            <x v="2"/>
          </reference>
        </references>
      </pivotArea>
    </chartFormat>
    <chartFormat chart="2" format="17" series="1">
      <pivotArea type="data" outline="0" fieldPosition="0">
        <references count="2">
          <reference field="4294967294" count="1" selected="0">
            <x v="0"/>
          </reference>
          <reference field="3" count="1" selected="0">
            <x v="3"/>
          </reference>
        </references>
      </pivotArea>
    </chartFormat>
    <chartFormat chart="2" format="18" series="1">
      <pivotArea type="data" outline="0" fieldPosition="0">
        <references count="2">
          <reference field="4294967294" count="1" selected="0">
            <x v="0"/>
          </reference>
          <reference field="3" count="1" selected="0">
            <x v="4"/>
          </reference>
        </references>
      </pivotArea>
    </chartFormat>
    <chartFormat chart="2" format="19" series="1">
      <pivotArea type="data" outline="0" fieldPosition="0">
        <references count="2">
          <reference field="4294967294" count="1" selected="0">
            <x v="0"/>
          </reference>
          <reference field="3" count="1" selected="0">
            <x v="5"/>
          </reference>
        </references>
      </pivotArea>
    </chartFormat>
    <chartFormat chart="2" format="20" series="1">
      <pivotArea type="data" outline="0" fieldPosition="0">
        <references count="2">
          <reference field="4294967294" count="1" selected="0">
            <x v="0"/>
          </reference>
          <reference field="3"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BD7C34-DC81-7F40-B26C-3C8556FE9B20}"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lor">
  <location ref="A3:B9" firstHeaderRow="1" firstDataRow="1" firstDataCol="1"/>
  <pivotFields count="16">
    <pivotField showAll="0"/>
    <pivotField numFmtId="14" showAll="0"/>
    <pivotField showAll="0">
      <items count="7">
        <item x="0"/>
        <item x="1"/>
        <item x="2"/>
        <item x="3"/>
        <item x="4"/>
        <item x="5"/>
        <item t="default"/>
      </items>
    </pivotField>
    <pivotField showAll="0"/>
    <pivotField showAll="0">
      <items count="4">
        <item x="0"/>
        <item x="2"/>
        <item x="1"/>
        <item t="default"/>
      </items>
    </pivotField>
    <pivotField showAll="0"/>
    <pivotField showAll="0"/>
    <pivotField showAll="0"/>
    <pivotField showAll="0">
      <items count="7">
        <item x="5"/>
        <item x="4"/>
        <item x="2"/>
        <item x="0"/>
        <item x="1"/>
        <item x="3"/>
        <item t="default"/>
      </items>
    </pivotField>
    <pivotField axis="axisRow" showAll="0" sortType="descending">
      <items count="6">
        <item x="0"/>
        <item x="2"/>
        <item x="3"/>
        <item x="1"/>
        <item x="4"/>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showAll="0"/>
    <pivotField numFmtId="164" showAll="0"/>
  </pivotFields>
  <rowFields count="1">
    <field x="9"/>
  </rowFields>
  <rowItems count="6">
    <i>
      <x/>
    </i>
    <i>
      <x v="2"/>
    </i>
    <i>
      <x v="1"/>
    </i>
    <i>
      <x v="4"/>
    </i>
    <i>
      <x v="3"/>
    </i>
    <i t="grand">
      <x/>
    </i>
  </rowItems>
  <colItems count="1">
    <i/>
  </colItems>
  <dataFields count="1">
    <dataField name="Sum of Number" fld="11" baseField="0" baseItem="0"/>
  </dataFields>
  <chartFormats count="7">
    <chartFormat chart="0" format="6"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4" format="26">
      <pivotArea type="data" outline="0" fieldPosition="0">
        <references count="2">
          <reference field="4294967294" count="1" selected="0">
            <x v="0"/>
          </reference>
          <reference field="9" count="1" selected="0">
            <x v="0"/>
          </reference>
        </references>
      </pivotArea>
    </chartFormat>
    <chartFormat chart="4" format="27">
      <pivotArea type="data" outline="0" fieldPosition="0">
        <references count="2">
          <reference field="4294967294" count="1" selected="0">
            <x v="0"/>
          </reference>
          <reference field="9" count="1" selected="0">
            <x v="2"/>
          </reference>
        </references>
      </pivotArea>
    </chartFormat>
    <chartFormat chart="4" format="28">
      <pivotArea type="data" outline="0" fieldPosition="0">
        <references count="2">
          <reference field="4294967294" count="1" selected="0">
            <x v="0"/>
          </reference>
          <reference field="9" count="1" selected="0">
            <x v="1"/>
          </reference>
        </references>
      </pivotArea>
    </chartFormat>
    <chartFormat chart="4" format="29">
      <pivotArea type="data" outline="0" fieldPosition="0">
        <references count="2">
          <reference field="4294967294" count="1" selected="0">
            <x v="0"/>
          </reference>
          <reference field="9" count="1" selected="0">
            <x v="4"/>
          </reference>
        </references>
      </pivotArea>
    </chartFormat>
    <chartFormat chart="4" format="30">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F55503-7049-EB45-85FB-40EF1892216F}"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mpany">
  <location ref="A3:B13" firstHeaderRow="1" firstDataRow="1" firstDataCol="1"/>
  <pivotFields count="16">
    <pivotField showAll="0"/>
    <pivotField numFmtId="14" showAll="0"/>
    <pivotField showAll="0">
      <items count="7">
        <item x="0"/>
        <item x="1"/>
        <item x="2"/>
        <item x="3"/>
        <item x="4"/>
        <item x="5"/>
        <item t="default"/>
      </items>
    </pivotField>
    <pivotField showAll="0"/>
    <pivotField showAll="0">
      <items count="4">
        <item x="0"/>
        <item x="2"/>
        <item x="1"/>
        <item t="default"/>
      </items>
    </pivotField>
    <pivotField showAll="0"/>
    <pivotField axis="axisRow" showAll="0" sortType="descending">
      <items count="10">
        <item x="1"/>
        <item x="0"/>
        <item x="8"/>
        <item x="5"/>
        <item x="7"/>
        <item x="3"/>
        <item x="4"/>
        <item x="2"/>
        <item x="6"/>
        <item t="default"/>
      </items>
      <autoSortScope>
        <pivotArea dataOnly="0" outline="0" fieldPosition="0">
          <references count="1">
            <reference field="4294967294" count="1" selected="0">
              <x v="0"/>
            </reference>
          </references>
        </pivotArea>
      </autoSortScope>
    </pivotField>
    <pivotField showAll="0"/>
    <pivotField showAll="0">
      <items count="7">
        <item x="5"/>
        <item x="4"/>
        <item x="2"/>
        <item x="0"/>
        <item x="1"/>
        <item x="3"/>
        <item t="default"/>
      </items>
    </pivotField>
    <pivotField showAll="0"/>
    <pivotField showAll="0"/>
    <pivotField dataField="1" showAll="0"/>
    <pivotField numFmtId="164" showAll="0"/>
    <pivotField numFmtId="164" showAll="0"/>
    <pivotField showAll="0"/>
    <pivotField numFmtId="164" showAll="0"/>
  </pivotFields>
  <rowFields count="1">
    <field x="6"/>
  </rowFields>
  <rowItems count="10">
    <i>
      <x v="1"/>
    </i>
    <i>
      <x v="2"/>
    </i>
    <i>
      <x v="4"/>
    </i>
    <i>
      <x v="7"/>
    </i>
    <i>
      <x/>
    </i>
    <i>
      <x v="5"/>
    </i>
    <i>
      <x v="8"/>
    </i>
    <i>
      <x v="6"/>
    </i>
    <i>
      <x v="3"/>
    </i>
    <i t="grand">
      <x/>
    </i>
  </rowItems>
  <colItems count="1">
    <i/>
  </colItems>
  <dataFields count="1">
    <dataField name="Sum of Number" fld="11"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4" format="40" series="1">
      <pivotArea type="data" outline="0" fieldPosition="0">
        <references count="1">
          <reference field="4294967294" count="1" selected="0">
            <x v="0"/>
          </reference>
        </references>
      </pivotArea>
    </chartFormat>
    <chartFormat chart="4" format="41">
      <pivotArea type="data" outline="0" fieldPosition="0">
        <references count="2">
          <reference field="4294967294" count="1" selected="0">
            <x v="0"/>
          </reference>
          <reference field="6" count="1" selected="0">
            <x v="1"/>
          </reference>
        </references>
      </pivotArea>
    </chartFormat>
    <chartFormat chart="4" format="42">
      <pivotArea type="data" outline="0" fieldPosition="0">
        <references count="2">
          <reference field="4294967294" count="1" selected="0">
            <x v="0"/>
          </reference>
          <reference field="6" count="1" selected="0">
            <x v="2"/>
          </reference>
        </references>
      </pivotArea>
    </chartFormat>
    <chartFormat chart="4" format="43">
      <pivotArea type="data" outline="0" fieldPosition="0">
        <references count="2">
          <reference field="4294967294" count="1" selected="0">
            <x v="0"/>
          </reference>
          <reference field="6" count="1" selected="0">
            <x v="4"/>
          </reference>
        </references>
      </pivotArea>
    </chartFormat>
    <chartFormat chart="4" format="44">
      <pivotArea type="data" outline="0" fieldPosition="0">
        <references count="2">
          <reference field="4294967294" count="1" selected="0">
            <x v="0"/>
          </reference>
          <reference field="6" count="1" selected="0">
            <x v="7"/>
          </reference>
        </references>
      </pivotArea>
    </chartFormat>
    <chartFormat chart="4" format="45">
      <pivotArea type="data" outline="0" fieldPosition="0">
        <references count="2">
          <reference field="4294967294" count="1" selected="0">
            <x v="0"/>
          </reference>
          <reference field="6" count="1" selected="0">
            <x v="0"/>
          </reference>
        </references>
      </pivotArea>
    </chartFormat>
    <chartFormat chart="4" format="46">
      <pivotArea type="data" outline="0" fieldPosition="0">
        <references count="2">
          <reference field="4294967294" count="1" selected="0">
            <x v="0"/>
          </reference>
          <reference field="6" count="1" selected="0">
            <x v="5"/>
          </reference>
        </references>
      </pivotArea>
    </chartFormat>
    <chartFormat chart="4" format="47">
      <pivotArea type="data" outline="0" fieldPosition="0">
        <references count="2">
          <reference field="4294967294" count="1" selected="0">
            <x v="0"/>
          </reference>
          <reference field="6" count="1" selected="0">
            <x v="8"/>
          </reference>
        </references>
      </pivotArea>
    </chartFormat>
    <chartFormat chart="4" format="48">
      <pivotArea type="data" outline="0" fieldPosition="0">
        <references count="2">
          <reference field="4294967294" count="1" selected="0">
            <x v="0"/>
          </reference>
          <reference field="6" count="1" selected="0">
            <x v="6"/>
          </reference>
        </references>
      </pivotArea>
    </chartFormat>
    <chartFormat chart="4" format="49">
      <pivotArea type="data" outline="0" fieldPosition="0">
        <references count="2">
          <reference field="4294967294" count="1" selected="0">
            <x v="0"/>
          </reference>
          <reference field="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54490E-C3CE-DB44-891E-34F22D6B00A7}"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 Rep" colHeaderCaption="Resion">
  <location ref="A14:E23" firstHeaderRow="1" firstDataRow="2" firstDataCol="1"/>
  <pivotFields count="16">
    <pivotField showAll="0"/>
    <pivotField numFmtId="14" showAll="0"/>
    <pivotField showAll="0"/>
    <pivotField axis="axisRow" showAll="0" sortType="descending">
      <items count="8">
        <item x="1"/>
        <item x="5"/>
        <item x="6"/>
        <item x="0"/>
        <item x="3"/>
        <item x="2"/>
        <item x="4"/>
        <item t="default"/>
      </items>
      <autoSortScope>
        <pivotArea dataOnly="0" outline="0" fieldPosition="0">
          <references count="1">
            <reference field="4294967294" count="1" selected="0">
              <x v="0"/>
            </reference>
          </references>
        </pivotArea>
      </autoSortScope>
    </pivotField>
    <pivotField axis="axisCol" showAll="0">
      <items count="4">
        <item x="0"/>
        <item x="2"/>
        <item x="1"/>
        <item t="default"/>
      </items>
    </pivotField>
    <pivotField showAll="0"/>
    <pivotField showAll="0" sortType="descending">
      <items count="10">
        <item x="1"/>
        <item x="0"/>
        <item x="8"/>
        <item x="5"/>
        <item x="7"/>
        <item x="3"/>
        <item x="4"/>
        <item x="2"/>
        <item x="6"/>
        <item t="default"/>
      </items>
      <autoSortScope>
        <pivotArea dataOnly="0" outline="0" fieldPosition="0">
          <references count="1">
            <reference field="4294967294" count="1" selected="0">
              <x v="0"/>
            </reference>
          </references>
        </pivotArea>
      </autoSortScope>
    </pivotField>
    <pivotField showAll="0"/>
    <pivotField showAll="0" sortType="descending">
      <items count="7">
        <item x="5"/>
        <item x="4"/>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numFmtId="164" showAll="0"/>
    <pivotField multipleItemSelectionAllowed="1" showAll="0">
      <items count="3">
        <item h="1" x="0"/>
        <item x="1"/>
        <item t="default"/>
      </items>
    </pivotField>
    <pivotField numFmtId="164" showAll="0"/>
  </pivotFields>
  <rowFields count="1">
    <field x="3"/>
  </rowFields>
  <rowItems count="8">
    <i>
      <x v="4"/>
    </i>
    <i>
      <x v="6"/>
    </i>
    <i>
      <x v="3"/>
    </i>
    <i>
      <x v="5"/>
    </i>
    <i>
      <x v="2"/>
    </i>
    <i>
      <x v="1"/>
    </i>
    <i>
      <x/>
    </i>
    <i t="grand">
      <x/>
    </i>
  </rowItems>
  <colFields count="1">
    <field x="4"/>
  </colFields>
  <colItems count="4">
    <i>
      <x/>
    </i>
    <i>
      <x v="1"/>
    </i>
    <i>
      <x v="2"/>
    </i>
    <i t="grand">
      <x/>
    </i>
  </colItems>
  <dataFields count="1">
    <dataField name="Sum of Number" fld="11" baseField="0" baseItem="0"/>
  </dataFields>
  <formats count="1">
    <format dxfId="1">
      <pivotArea collapsedLevelsAreSubtotals="1" fieldPosition="0">
        <references count="1">
          <reference field="3" count="1">
            <x v="4"/>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2DF833-DBE1-B347-A1DE-1B34254D15B4}"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del">
  <location ref="A3:B10" firstHeaderRow="1" firstDataRow="1" firstDataCol="1"/>
  <pivotFields count="16">
    <pivotField showAll="0"/>
    <pivotField numFmtId="14" showAll="0"/>
    <pivotField showAll="0"/>
    <pivotField showAll="0"/>
    <pivotField showAll="0"/>
    <pivotField showAll="0"/>
    <pivotField showAll="0" sortType="descending">
      <items count="10">
        <item x="1"/>
        <item x="0"/>
        <item x="8"/>
        <item x="5"/>
        <item x="7"/>
        <item x="3"/>
        <item x="4"/>
        <item x="2"/>
        <item x="6"/>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7">
        <item x="5"/>
        <item x="4"/>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numFmtId="164" showAll="0"/>
    <pivotField multipleItemSelectionAllowed="1" showAll="0">
      <items count="3">
        <item h="1" x="0"/>
        <item x="1"/>
        <item t="default"/>
      </items>
    </pivotField>
    <pivotField numFmtId="164" showAll="0"/>
  </pivotFields>
  <rowFields count="1">
    <field x="8"/>
  </rowFields>
  <rowItems count="7">
    <i>
      <x v="4"/>
    </i>
    <i>
      <x v="3"/>
    </i>
    <i>
      <x v="2"/>
    </i>
    <i>
      <x v="5"/>
    </i>
    <i>
      <x v="1"/>
    </i>
    <i>
      <x/>
    </i>
    <i t="grand">
      <x/>
    </i>
  </rowItems>
  <colItems count="1">
    <i/>
  </colItems>
  <dataFields count="1">
    <dataField name="Sum of Number" fld="11" baseField="0" baseItem="0"/>
  </dataFields>
  <formats count="1">
    <format dxfId="0">
      <pivotArea collapsedLevelsAreSubtotals="1" fieldPosition="0">
        <references count="1">
          <reference field="8" count="2">
            <x v="3"/>
            <x v="4"/>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CE95501-147C-A842-9142-E7A5DF9A27F9}" sourceName="Month">
  <pivotTables>
    <pivotTable tabId="8" name="PivotTable4"/>
    <pivotTable tabId="9" name="PivotTable5"/>
    <pivotTable tabId="5" name="PivotTable1"/>
    <pivotTable tabId="6" name="PivotTable2"/>
    <pivotTable tabId="7" name="PivotTable3"/>
  </pivotTables>
  <data>
    <tabular pivotCacheId="852324754">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A7564A-0C94-C144-B412-369707D60073}" sourceName="Region">
  <pivotTables>
    <pivotTable tabId="8" name="PivotTable4"/>
    <pivotTable tabId="9" name="PivotTable5"/>
    <pivotTable tabId="5" name="PivotTable1"/>
    <pivotTable tabId="6" name="PivotTable2"/>
    <pivotTable tabId="7" name="PivotTable3"/>
  </pivotTables>
  <data>
    <tabular pivotCacheId="8523247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6BA2B085-7B31-CB41-90B5-A8E24E1A11FE}" sourceName="Model">
  <pivotTables>
    <pivotTable tabId="8" name="PivotTable4"/>
    <pivotTable tabId="9" name="PivotTable5"/>
    <pivotTable tabId="5" name="PivotTable1"/>
    <pivotTable tabId="6" name="PivotTable2"/>
    <pivotTable tabId="7" name="PivotTable3"/>
  </pivotTables>
  <data>
    <tabular pivotCacheId="852324754">
      <items count="6">
        <i x="5"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A6F4BEB-2892-3E48-AF64-CFF630A4582F}" cache="Slicer_Month" caption="Month" style="SlicerStyleDark3" rowHeight="230716"/>
  <slicer name="Region" xr10:uid="{0A47E515-8690-7143-829C-72232EC00C67}" cache="Slicer_Region" caption="Region" style="SlicerStyleDark3" rowHeight="230716"/>
  <slicer name="Model" xr10:uid="{30B8B224-A9F2-A545-9D1E-A56B34E4120C}" cache="Slicer_Model" caption="Model"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89A7DE-B711-6F4E-B506-58B4380730CF}" name="Table3" displayName="Table3" ref="A4:P84" totalsRowShown="0" headerRowDxfId="12">
  <autoFilter ref="A4:P84" xr:uid="{B289A7DE-B711-6F4E-B506-58B4380730CF}"/>
  <tableColumns count="16">
    <tableColumn id="1" xr3:uid="{7BAE3C7A-92DF-0948-B2CC-F42C3BA4BF4B}" name="Num"/>
    <tableColumn id="2" xr3:uid="{5636FC23-5D35-6E45-953F-3479794587D8}" name="Date" dataDxfId="19"/>
    <tableColumn id="3" xr3:uid="{41B16120-EDC2-5442-8B1E-65094C1B4DC2}" name="Month" dataDxfId="18"/>
    <tableColumn id="4" xr3:uid="{29BA82D5-5874-8D47-8F6D-5664701AF1D0}" name="Sales Rep" dataDxfId="17"/>
    <tableColumn id="5" xr3:uid="{29B0C573-6F72-2242-BA95-0077C665A171}" name="Region" dataDxfId="16"/>
    <tableColumn id="6" xr3:uid="{D154DFA9-C488-C045-A7E0-F727E4F04B27}" name="Customer ID" dataDxfId="15"/>
    <tableColumn id="14" xr3:uid="{D8D776B0-7F87-CA46-9DE7-7F93856DAB29}" name="Company Name" dataDxfId="6">
      <calculatedColumnFormula>VLOOKUP(F5,'Customer Info'!$A$4:$C$12,2,FALSE)</calculatedColumnFormula>
    </tableColumn>
    <tableColumn id="13" xr3:uid="{961E58EC-626E-564E-8525-CAEEF38E0C16}" name="Client Representative" dataDxfId="5">
      <calculatedColumnFormula>VLOOKUP(F5,'Customer Info'!$A$4:$C$12,3,FALSE)</calculatedColumnFormula>
    </tableColumn>
    <tableColumn id="7" xr3:uid="{9EC8DEBB-4A82-D147-9F44-6E1F50F0337D}" name="Model"/>
    <tableColumn id="8" xr3:uid="{B3061D0F-C1E6-4B4B-ABFE-33669D6E789E}" name="Color"/>
    <tableColumn id="9" xr3:uid="{ACEFF9C5-EB52-064D-B0F1-EED76959D9CC}" name="Item Code"/>
    <tableColumn id="10" xr3:uid="{36C882C6-A380-D343-BB01-E18275DA0D72}" name="Number"/>
    <tableColumn id="11" xr3:uid="{DFB083D0-48AD-4B4B-9BB6-AF92F7E31F6F}" name="Price / Unit" dataDxfId="14"/>
    <tableColumn id="12" xr3:uid="{F52037BB-59BB-B341-B3D1-4731C9AEDC29}" name="Total" dataDxfId="13"/>
    <tableColumn id="15" xr3:uid="{EA54004F-64B6-1445-8431-EAB4293CD0A3}" name="5% Discount" dataDxfId="4">
      <calculatedColumnFormula>IF(L5&gt;=20,"Y","N")</calculatedColumnFormula>
    </tableColumn>
    <tableColumn id="16" xr3:uid="{1BB404E6-7AE8-BA43-BDFB-26BA9A1E50CD}" name="Final Price" dataDxfId="3">
      <calculatedColumnFormula>IF(O5="Y",(N5*0.95),N5)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883916-4D56-0E4B-8406-571812E93690}" name="Table4" displayName="Table4" ref="A3:C12" totalsRowShown="0" headerRowDxfId="7" tableBorderDxfId="11">
  <autoFilter ref="A3:C12" xr:uid="{FE883916-4D56-0E4B-8406-571812E93690}"/>
  <tableColumns count="3">
    <tableColumn id="1" xr3:uid="{D068C2A1-6841-CC43-AC39-2F679A62D47A}" name="Customer ID" dataDxfId="10"/>
    <tableColumn id="2" xr3:uid="{B28DFB74-E10E-6F42-B8A7-3E830334F9A0}" name="Company Name" dataDxfId="9"/>
    <tableColumn id="3" xr3:uid="{B97AA1B8-5941-EE45-87A3-ACEA24CA0C76}" name="Representativ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45ABA-AE40-9A4A-9ADA-0BBEFC54909C}">
  <dimension ref="A1:C6"/>
  <sheetViews>
    <sheetView showGridLines="0" tabSelected="1" zoomScale="89" workbookViewId="0">
      <selection activeCell="AE30" sqref="AE30"/>
    </sheetView>
  </sheetViews>
  <sheetFormatPr baseColWidth="10" defaultRowHeight="16" x14ac:dyDescent="0.2"/>
  <cols>
    <col min="1" max="3" width="10.83203125" style="19"/>
  </cols>
  <sheetData>
    <row r="1" s="19" customFormat="1" x14ac:dyDescent="0.2"/>
    <row r="2" s="19" customFormat="1" x14ac:dyDescent="0.2"/>
    <row r="3" s="19" customFormat="1" x14ac:dyDescent="0.2"/>
    <row r="4" s="19" customFormat="1" x14ac:dyDescent="0.2"/>
    <row r="5" s="19" customFormat="1" x14ac:dyDescent="0.2"/>
    <row r="6" s="19"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0DB7-EEC7-F94B-BC4C-DC791CF2B24F}">
  <dimension ref="A1:L84"/>
  <sheetViews>
    <sheetView zoomScaleNormal="100" workbookViewId="0">
      <selection activeCell="A4" sqref="A4:L84"/>
    </sheetView>
  </sheetViews>
  <sheetFormatPr baseColWidth="10" defaultColWidth="8.83203125" defaultRowHeight="15" x14ac:dyDescent="0.2"/>
  <cols>
    <col min="2" max="2" width="10.5" bestFit="1" customWidth="1"/>
    <col min="3" max="3" width="9" bestFit="1" customWidth="1"/>
    <col min="4" max="4" width="13.6640625" bestFit="1" customWidth="1"/>
    <col min="6" max="6" width="12" bestFit="1" customWidth="1"/>
    <col min="8" max="8" width="9" customWidth="1"/>
    <col min="9" max="9" width="10.33203125" bestFit="1" customWidth="1"/>
    <col min="11" max="11" width="11" bestFit="1" customWidth="1"/>
    <col min="12" max="12" width="11.1640625" bestFit="1" customWidth="1"/>
  </cols>
  <sheetData>
    <row r="1" spans="1:12" ht="21" x14ac:dyDescent="0.25">
      <c r="A1" s="1" t="s">
        <v>0</v>
      </c>
    </row>
    <row r="2" spans="1:12" ht="21" x14ac:dyDescent="0.25">
      <c r="A2" s="1" t="s">
        <v>1</v>
      </c>
    </row>
    <row r="4" spans="1:12" x14ac:dyDescent="0.2">
      <c r="A4" s="3" t="s">
        <v>2</v>
      </c>
      <c r="B4" s="3" t="s">
        <v>3</v>
      </c>
      <c r="C4" s="3" t="s">
        <v>4</v>
      </c>
      <c r="D4" s="3" t="s">
        <v>5</v>
      </c>
      <c r="E4" s="3" t="s">
        <v>6</v>
      </c>
      <c r="F4" s="3" t="s">
        <v>7</v>
      </c>
      <c r="G4" s="3" t="s">
        <v>8</v>
      </c>
      <c r="H4" s="3" t="s">
        <v>9</v>
      </c>
      <c r="I4" s="3" t="s">
        <v>10</v>
      </c>
      <c r="J4" s="3" t="s">
        <v>11</v>
      </c>
      <c r="K4" s="3" t="s">
        <v>12</v>
      </c>
      <c r="L4" s="3" t="s">
        <v>13</v>
      </c>
    </row>
    <row r="5" spans="1:12" x14ac:dyDescent="0.2">
      <c r="A5">
        <v>1</v>
      </c>
      <c r="B5" s="2">
        <v>43832</v>
      </c>
      <c r="C5" s="3" t="s">
        <v>14</v>
      </c>
      <c r="D5" s="6" t="s">
        <v>15</v>
      </c>
      <c r="E5" s="3" t="s">
        <v>16</v>
      </c>
      <c r="F5" s="3">
        <v>132</v>
      </c>
      <c r="G5" t="s">
        <v>17</v>
      </c>
      <c r="H5" t="s">
        <v>18</v>
      </c>
      <c r="I5" t="s">
        <v>19</v>
      </c>
      <c r="J5">
        <v>15</v>
      </c>
      <c r="K5" s="4">
        <v>235</v>
      </c>
      <c r="L5" s="5">
        <v>3525</v>
      </c>
    </row>
    <row r="6" spans="1:12" x14ac:dyDescent="0.2">
      <c r="A6">
        <v>2</v>
      </c>
      <c r="B6" s="2">
        <v>43836</v>
      </c>
      <c r="C6" s="3" t="s">
        <v>14</v>
      </c>
      <c r="D6" s="6" t="s">
        <v>20</v>
      </c>
      <c r="E6" s="3" t="s">
        <v>21</v>
      </c>
      <c r="F6" s="3">
        <v>144</v>
      </c>
      <c r="G6" t="s">
        <v>22</v>
      </c>
      <c r="H6" t="s">
        <v>23</v>
      </c>
      <c r="I6" t="s">
        <v>24</v>
      </c>
      <c r="J6">
        <v>22</v>
      </c>
      <c r="K6" s="5">
        <v>260</v>
      </c>
      <c r="L6" s="5">
        <v>5720</v>
      </c>
    </row>
    <row r="7" spans="1:12" x14ac:dyDescent="0.2">
      <c r="A7">
        <v>3</v>
      </c>
      <c r="B7" s="2">
        <v>43839</v>
      </c>
      <c r="C7" s="3" t="s">
        <v>14</v>
      </c>
      <c r="D7" s="6" t="s">
        <v>25</v>
      </c>
      <c r="E7" s="3" t="s">
        <v>21</v>
      </c>
      <c r="F7" s="3">
        <v>136</v>
      </c>
      <c r="G7" t="s">
        <v>26</v>
      </c>
      <c r="H7" t="s">
        <v>18</v>
      </c>
      <c r="I7" t="s">
        <v>27</v>
      </c>
      <c r="J7">
        <v>16</v>
      </c>
      <c r="K7" s="5">
        <v>350</v>
      </c>
      <c r="L7" s="5">
        <v>5600</v>
      </c>
    </row>
    <row r="8" spans="1:12" x14ac:dyDescent="0.2">
      <c r="A8">
        <v>4</v>
      </c>
      <c r="B8" s="2">
        <v>43842</v>
      </c>
      <c r="C8" s="3" t="s">
        <v>14</v>
      </c>
      <c r="D8" s="6" t="s">
        <v>28</v>
      </c>
      <c r="E8" s="3" t="s">
        <v>29</v>
      </c>
      <c r="F8" s="3">
        <v>144</v>
      </c>
      <c r="G8" t="s">
        <v>17</v>
      </c>
      <c r="H8" t="s">
        <v>30</v>
      </c>
      <c r="I8" t="s">
        <v>31</v>
      </c>
      <c r="J8">
        <v>30</v>
      </c>
      <c r="K8" s="5">
        <v>235</v>
      </c>
      <c r="L8" s="5">
        <v>7050</v>
      </c>
    </row>
    <row r="9" spans="1:12" x14ac:dyDescent="0.2">
      <c r="A9">
        <v>5</v>
      </c>
      <c r="B9" s="2">
        <v>43842</v>
      </c>
      <c r="C9" s="3" t="s">
        <v>14</v>
      </c>
      <c r="D9" s="6" t="s">
        <v>15</v>
      </c>
      <c r="E9" s="3" t="s">
        <v>16</v>
      </c>
      <c r="F9" s="3">
        <v>166</v>
      </c>
      <c r="G9" t="s">
        <v>32</v>
      </c>
      <c r="H9" t="s">
        <v>33</v>
      </c>
      <c r="I9" t="s">
        <v>34</v>
      </c>
      <c r="J9">
        <v>32</v>
      </c>
      <c r="K9" s="5">
        <v>295</v>
      </c>
      <c r="L9" s="5">
        <v>9440</v>
      </c>
    </row>
    <row r="10" spans="1:12" x14ac:dyDescent="0.2">
      <c r="A10">
        <v>6</v>
      </c>
      <c r="B10" s="2">
        <v>43845</v>
      </c>
      <c r="C10" s="3" t="s">
        <v>14</v>
      </c>
      <c r="D10" s="6" t="s">
        <v>35</v>
      </c>
      <c r="E10" s="3" t="s">
        <v>16</v>
      </c>
      <c r="F10" s="3">
        <v>136</v>
      </c>
      <c r="G10" t="s">
        <v>26</v>
      </c>
      <c r="H10" t="s">
        <v>30</v>
      </c>
      <c r="I10" t="s">
        <v>36</v>
      </c>
      <c r="J10">
        <v>14</v>
      </c>
      <c r="K10" s="5">
        <v>350</v>
      </c>
      <c r="L10" s="5">
        <v>4900</v>
      </c>
    </row>
    <row r="11" spans="1:12" x14ac:dyDescent="0.2">
      <c r="A11">
        <v>7</v>
      </c>
      <c r="B11" s="2">
        <v>43848</v>
      </c>
      <c r="C11" s="3" t="s">
        <v>14</v>
      </c>
      <c r="D11" s="6" t="s">
        <v>37</v>
      </c>
      <c r="E11" s="3" t="s">
        <v>29</v>
      </c>
      <c r="F11" s="3">
        <v>152</v>
      </c>
      <c r="G11" t="s">
        <v>38</v>
      </c>
      <c r="H11" t="s">
        <v>39</v>
      </c>
      <c r="I11" t="s">
        <v>40</v>
      </c>
      <c r="J11">
        <v>8</v>
      </c>
      <c r="K11" s="5">
        <v>375</v>
      </c>
      <c r="L11" s="5">
        <v>3000</v>
      </c>
    </row>
    <row r="12" spans="1:12" x14ac:dyDescent="0.2">
      <c r="A12">
        <v>8</v>
      </c>
      <c r="B12" s="2">
        <v>43852</v>
      </c>
      <c r="C12" s="3" t="s">
        <v>14</v>
      </c>
      <c r="D12" s="6" t="s">
        <v>20</v>
      </c>
      <c r="E12" s="3" t="s">
        <v>21</v>
      </c>
      <c r="F12" s="3">
        <v>132</v>
      </c>
      <c r="G12" t="s">
        <v>17</v>
      </c>
      <c r="H12" t="s">
        <v>30</v>
      </c>
      <c r="I12" t="s">
        <v>31</v>
      </c>
      <c r="J12">
        <v>22</v>
      </c>
      <c r="K12" s="5">
        <v>235</v>
      </c>
      <c r="L12" s="5">
        <v>5170</v>
      </c>
    </row>
    <row r="13" spans="1:12" x14ac:dyDescent="0.2">
      <c r="A13">
        <v>9</v>
      </c>
      <c r="B13" s="2">
        <v>43852</v>
      </c>
      <c r="C13" s="3" t="s">
        <v>14</v>
      </c>
      <c r="D13" s="6" t="s">
        <v>25</v>
      </c>
      <c r="E13" s="3" t="s">
        <v>21</v>
      </c>
      <c r="F13" s="3">
        <v>136</v>
      </c>
      <c r="G13" t="s">
        <v>22</v>
      </c>
      <c r="H13" t="s">
        <v>30</v>
      </c>
      <c r="I13" t="s">
        <v>41</v>
      </c>
      <c r="J13">
        <v>40</v>
      </c>
      <c r="K13" s="5">
        <v>260</v>
      </c>
      <c r="L13" s="5">
        <v>10400</v>
      </c>
    </row>
    <row r="14" spans="1:12" x14ac:dyDescent="0.2">
      <c r="A14">
        <v>10</v>
      </c>
      <c r="B14" s="2">
        <v>43856</v>
      </c>
      <c r="C14" s="3" t="s">
        <v>14</v>
      </c>
      <c r="D14" s="6" t="s">
        <v>15</v>
      </c>
      <c r="E14" s="3" t="s">
        <v>16</v>
      </c>
      <c r="F14" s="3">
        <v>166</v>
      </c>
      <c r="G14" t="s">
        <v>26</v>
      </c>
      <c r="H14" t="s">
        <v>18</v>
      </c>
      <c r="I14" t="s">
        <v>27</v>
      </c>
      <c r="J14">
        <v>25</v>
      </c>
      <c r="K14" s="5">
        <v>350</v>
      </c>
      <c r="L14" s="5">
        <v>8750</v>
      </c>
    </row>
    <row r="15" spans="1:12" x14ac:dyDescent="0.2">
      <c r="A15">
        <v>11</v>
      </c>
      <c r="B15" s="2">
        <v>43858</v>
      </c>
      <c r="C15" s="3" t="s">
        <v>14</v>
      </c>
      <c r="D15" s="6" t="s">
        <v>37</v>
      </c>
      <c r="E15" s="3" t="s">
        <v>29</v>
      </c>
      <c r="F15" s="3">
        <v>157</v>
      </c>
      <c r="G15" t="s">
        <v>26</v>
      </c>
      <c r="H15" t="s">
        <v>18</v>
      </c>
      <c r="I15" t="s">
        <v>27</v>
      </c>
      <c r="J15">
        <v>33</v>
      </c>
      <c r="K15" s="5">
        <v>350</v>
      </c>
      <c r="L15" s="5">
        <v>11550</v>
      </c>
    </row>
    <row r="16" spans="1:12" x14ac:dyDescent="0.2">
      <c r="A16">
        <v>12</v>
      </c>
      <c r="B16" s="2">
        <v>43865</v>
      </c>
      <c r="C16" s="3" t="s">
        <v>42</v>
      </c>
      <c r="D16" s="6" t="s">
        <v>28</v>
      </c>
      <c r="E16" s="3" t="s">
        <v>29</v>
      </c>
      <c r="F16" s="3">
        <v>178</v>
      </c>
      <c r="G16" t="s">
        <v>32</v>
      </c>
      <c r="H16" t="s">
        <v>39</v>
      </c>
      <c r="I16" t="s">
        <v>43</v>
      </c>
      <c r="J16">
        <v>15</v>
      </c>
      <c r="K16" s="5">
        <v>295</v>
      </c>
      <c r="L16" s="5">
        <v>4425</v>
      </c>
    </row>
    <row r="17" spans="1:12" x14ac:dyDescent="0.2">
      <c r="A17">
        <v>13</v>
      </c>
      <c r="B17" s="2">
        <v>43868</v>
      </c>
      <c r="C17" s="3" t="s">
        <v>42</v>
      </c>
      <c r="D17" s="6" t="s">
        <v>15</v>
      </c>
      <c r="E17" s="3" t="s">
        <v>16</v>
      </c>
      <c r="F17" s="3">
        <v>180</v>
      </c>
      <c r="G17" t="s">
        <v>38</v>
      </c>
      <c r="H17" t="s">
        <v>33</v>
      </c>
      <c r="I17" t="s">
        <v>44</v>
      </c>
      <c r="J17">
        <v>10</v>
      </c>
      <c r="K17" s="5">
        <v>375</v>
      </c>
      <c r="L17" s="5">
        <v>3750</v>
      </c>
    </row>
    <row r="18" spans="1:12" x14ac:dyDescent="0.2">
      <c r="A18">
        <v>14</v>
      </c>
      <c r="B18" s="2">
        <v>43869</v>
      </c>
      <c r="C18" s="3" t="s">
        <v>42</v>
      </c>
      <c r="D18" s="6" t="s">
        <v>45</v>
      </c>
      <c r="E18" s="3" t="s">
        <v>21</v>
      </c>
      <c r="F18" s="3">
        <v>132</v>
      </c>
      <c r="G18" t="s">
        <v>22</v>
      </c>
      <c r="H18" t="s">
        <v>30</v>
      </c>
      <c r="I18" t="s">
        <v>41</v>
      </c>
      <c r="J18">
        <v>45</v>
      </c>
      <c r="K18" s="5">
        <v>260</v>
      </c>
      <c r="L18" s="5">
        <v>11700</v>
      </c>
    </row>
    <row r="19" spans="1:12" x14ac:dyDescent="0.2">
      <c r="A19">
        <v>15</v>
      </c>
      <c r="B19" s="2">
        <v>43871</v>
      </c>
      <c r="C19" s="3" t="s">
        <v>42</v>
      </c>
      <c r="D19" s="6" t="s">
        <v>20</v>
      </c>
      <c r="E19" s="3" t="s">
        <v>21</v>
      </c>
      <c r="F19" s="3">
        <v>180</v>
      </c>
      <c r="G19" t="s">
        <v>26</v>
      </c>
      <c r="H19" t="s">
        <v>39</v>
      </c>
      <c r="I19" t="s">
        <v>46</v>
      </c>
      <c r="J19">
        <v>32</v>
      </c>
      <c r="K19" s="5">
        <v>350</v>
      </c>
      <c r="L19" s="5">
        <v>11200</v>
      </c>
    </row>
    <row r="20" spans="1:12" x14ac:dyDescent="0.2">
      <c r="A20">
        <v>16</v>
      </c>
      <c r="B20" s="2">
        <v>43873</v>
      </c>
      <c r="C20" s="3" t="s">
        <v>42</v>
      </c>
      <c r="D20" s="6" t="s">
        <v>28</v>
      </c>
      <c r="E20" s="3" t="s">
        <v>29</v>
      </c>
      <c r="F20" s="3">
        <v>166</v>
      </c>
      <c r="G20" t="s">
        <v>26</v>
      </c>
      <c r="H20" t="s">
        <v>18</v>
      </c>
      <c r="I20" t="s">
        <v>27</v>
      </c>
      <c r="J20">
        <v>28</v>
      </c>
      <c r="K20" s="5">
        <v>350</v>
      </c>
      <c r="L20" s="5">
        <v>9800</v>
      </c>
    </row>
    <row r="21" spans="1:12" x14ac:dyDescent="0.2">
      <c r="A21">
        <v>17</v>
      </c>
      <c r="B21" s="2">
        <v>43875</v>
      </c>
      <c r="C21" s="3" t="s">
        <v>42</v>
      </c>
      <c r="D21" s="6" t="s">
        <v>25</v>
      </c>
      <c r="E21" s="3" t="s">
        <v>21</v>
      </c>
      <c r="F21" s="3">
        <v>162</v>
      </c>
      <c r="G21" t="s">
        <v>47</v>
      </c>
      <c r="H21" t="s">
        <v>23</v>
      </c>
      <c r="I21" t="s">
        <v>48</v>
      </c>
      <c r="J21">
        <v>10</v>
      </c>
      <c r="K21" s="5">
        <v>220</v>
      </c>
      <c r="L21" s="5">
        <v>2200</v>
      </c>
    </row>
    <row r="22" spans="1:12" x14ac:dyDescent="0.2">
      <c r="A22">
        <v>18</v>
      </c>
      <c r="B22" s="2">
        <v>43876</v>
      </c>
      <c r="C22" s="3" t="s">
        <v>42</v>
      </c>
      <c r="D22" s="6" t="s">
        <v>15</v>
      </c>
      <c r="E22" s="3" t="s">
        <v>16</v>
      </c>
      <c r="F22" s="3">
        <v>136</v>
      </c>
      <c r="G22" t="s">
        <v>22</v>
      </c>
      <c r="H22" t="s">
        <v>30</v>
      </c>
      <c r="I22" t="s">
        <v>41</v>
      </c>
      <c r="J22">
        <v>16</v>
      </c>
      <c r="K22" s="5">
        <v>260</v>
      </c>
      <c r="L22" s="5">
        <v>4160</v>
      </c>
    </row>
    <row r="23" spans="1:12" x14ac:dyDescent="0.2">
      <c r="A23">
        <v>19</v>
      </c>
      <c r="B23" s="2">
        <v>43880</v>
      </c>
      <c r="C23" s="3" t="s">
        <v>42</v>
      </c>
      <c r="D23" s="6" t="s">
        <v>37</v>
      </c>
      <c r="E23" s="3" t="s">
        <v>29</v>
      </c>
      <c r="F23" s="3">
        <v>132</v>
      </c>
      <c r="G23" t="s">
        <v>17</v>
      </c>
      <c r="H23" t="s">
        <v>30</v>
      </c>
      <c r="I23" t="s">
        <v>31</v>
      </c>
      <c r="J23">
        <v>35</v>
      </c>
      <c r="K23" s="5">
        <v>235</v>
      </c>
      <c r="L23" s="5">
        <v>8225</v>
      </c>
    </row>
    <row r="24" spans="1:12" x14ac:dyDescent="0.2">
      <c r="A24">
        <v>20</v>
      </c>
      <c r="B24" s="2">
        <v>43882</v>
      </c>
      <c r="C24" s="3" t="s">
        <v>42</v>
      </c>
      <c r="D24" s="6" t="s">
        <v>20</v>
      </c>
      <c r="E24" s="3" t="s">
        <v>21</v>
      </c>
      <c r="F24" s="3">
        <v>132</v>
      </c>
      <c r="G24" t="s">
        <v>32</v>
      </c>
      <c r="H24" t="s">
        <v>18</v>
      </c>
      <c r="I24" t="s">
        <v>49</v>
      </c>
      <c r="J24">
        <v>12</v>
      </c>
      <c r="K24" s="5">
        <v>295</v>
      </c>
      <c r="L24" s="5">
        <v>3540</v>
      </c>
    </row>
    <row r="25" spans="1:12" x14ac:dyDescent="0.2">
      <c r="A25">
        <v>21</v>
      </c>
      <c r="B25" s="2">
        <v>43887</v>
      </c>
      <c r="C25" s="3" t="s">
        <v>42</v>
      </c>
      <c r="D25" s="6" t="s">
        <v>28</v>
      </c>
      <c r="E25" s="3" t="s">
        <v>29</v>
      </c>
      <c r="F25" s="3">
        <v>136</v>
      </c>
      <c r="G25" t="s">
        <v>38</v>
      </c>
      <c r="H25" t="s">
        <v>33</v>
      </c>
      <c r="I25" t="s">
        <v>44</v>
      </c>
      <c r="J25">
        <v>40</v>
      </c>
      <c r="K25" s="5">
        <v>375</v>
      </c>
      <c r="L25" s="5">
        <v>15000</v>
      </c>
    </row>
    <row r="26" spans="1:12" x14ac:dyDescent="0.2">
      <c r="A26">
        <v>22</v>
      </c>
      <c r="B26" s="2">
        <v>43889</v>
      </c>
      <c r="C26" s="3" t="s">
        <v>42</v>
      </c>
      <c r="D26" s="6" t="s">
        <v>35</v>
      </c>
      <c r="E26" s="3" t="s">
        <v>16</v>
      </c>
      <c r="F26" s="3">
        <v>144</v>
      </c>
      <c r="G26" t="s">
        <v>26</v>
      </c>
      <c r="H26" t="s">
        <v>30</v>
      </c>
      <c r="I26" t="s">
        <v>36</v>
      </c>
      <c r="J26">
        <v>10</v>
      </c>
      <c r="K26" s="5">
        <v>350</v>
      </c>
      <c r="L26" s="5">
        <v>3500</v>
      </c>
    </row>
    <row r="27" spans="1:12" x14ac:dyDescent="0.2">
      <c r="A27">
        <v>23</v>
      </c>
      <c r="B27" s="2">
        <v>43891</v>
      </c>
      <c r="C27" s="3" t="s">
        <v>50</v>
      </c>
      <c r="D27" s="6" t="s">
        <v>25</v>
      </c>
      <c r="E27" s="3" t="s">
        <v>21</v>
      </c>
      <c r="F27" s="3">
        <v>132</v>
      </c>
      <c r="G27" t="s">
        <v>38</v>
      </c>
      <c r="H27" t="s">
        <v>18</v>
      </c>
      <c r="I27" t="s">
        <v>51</v>
      </c>
      <c r="J27">
        <v>25</v>
      </c>
      <c r="K27" s="5">
        <v>375</v>
      </c>
      <c r="L27" s="5">
        <v>9375</v>
      </c>
    </row>
    <row r="28" spans="1:12" x14ac:dyDescent="0.2">
      <c r="A28">
        <v>24</v>
      </c>
      <c r="B28" s="2">
        <v>43894</v>
      </c>
      <c r="C28" s="3" t="s">
        <v>50</v>
      </c>
      <c r="D28" s="6" t="s">
        <v>45</v>
      </c>
      <c r="E28" s="3" t="s">
        <v>21</v>
      </c>
      <c r="F28" s="3">
        <v>162</v>
      </c>
      <c r="G28" t="s">
        <v>22</v>
      </c>
      <c r="H28" t="s">
        <v>18</v>
      </c>
      <c r="I28" t="s">
        <v>52</v>
      </c>
      <c r="J28">
        <v>50</v>
      </c>
      <c r="K28" s="5">
        <v>260</v>
      </c>
      <c r="L28" s="5">
        <v>13000</v>
      </c>
    </row>
    <row r="29" spans="1:12" x14ac:dyDescent="0.2">
      <c r="A29">
        <v>25</v>
      </c>
      <c r="B29" s="2">
        <v>43897</v>
      </c>
      <c r="C29" s="3" t="s">
        <v>50</v>
      </c>
      <c r="D29" s="6" t="s">
        <v>20</v>
      </c>
      <c r="E29" s="3" t="s">
        <v>21</v>
      </c>
      <c r="F29" s="3">
        <v>180</v>
      </c>
      <c r="G29" t="s">
        <v>17</v>
      </c>
      <c r="H29" t="s">
        <v>39</v>
      </c>
      <c r="I29" t="s">
        <v>53</v>
      </c>
      <c r="J29">
        <v>22</v>
      </c>
      <c r="K29" s="5">
        <v>235</v>
      </c>
      <c r="L29" s="5">
        <v>5170</v>
      </c>
    </row>
    <row r="30" spans="1:12" x14ac:dyDescent="0.2">
      <c r="A30">
        <v>26</v>
      </c>
      <c r="B30" s="2">
        <v>43899</v>
      </c>
      <c r="C30" s="3" t="s">
        <v>50</v>
      </c>
      <c r="D30" s="6" t="s">
        <v>15</v>
      </c>
      <c r="E30" s="3" t="s">
        <v>16</v>
      </c>
      <c r="F30" s="3">
        <v>144</v>
      </c>
      <c r="G30" t="s">
        <v>32</v>
      </c>
      <c r="H30" t="s">
        <v>30</v>
      </c>
      <c r="I30" t="s">
        <v>54</v>
      </c>
      <c r="J30">
        <v>15</v>
      </c>
      <c r="K30" s="5">
        <v>295</v>
      </c>
      <c r="L30" s="5">
        <v>4425</v>
      </c>
    </row>
    <row r="31" spans="1:12" x14ac:dyDescent="0.2">
      <c r="A31">
        <v>27</v>
      </c>
      <c r="B31" s="2">
        <v>43901</v>
      </c>
      <c r="C31" s="3" t="s">
        <v>50</v>
      </c>
      <c r="D31" s="6" t="s">
        <v>35</v>
      </c>
      <c r="E31" s="3" t="s">
        <v>16</v>
      </c>
      <c r="F31" s="3">
        <v>166</v>
      </c>
      <c r="G31" t="s">
        <v>47</v>
      </c>
      <c r="H31" t="s">
        <v>39</v>
      </c>
      <c r="I31" t="s">
        <v>55</v>
      </c>
      <c r="J31">
        <v>10</v>
      </c>
      <c r="K31" s="5">
        <v>220</v>
      </c>
      <c r="L31" s="5">
        <v>2200</v>
      </c>
    </row>
    <row r="32" spans="1:12" x14ac:dyDescent="0.2">
      <c r="A32">
        <v>28</v>
      </c>
      <c r="B32" s="2">
        <v>43902</v>
      </c>
      <c r="C32" s="3" t="s">
        <v>50</v>
      </c>
      <c r="D32" s="6" t="s">
        <v>28</v>
      </c>
      <c r="E32" s="3" t="s">
        <v>29</v>
      </c>
      <c r="F32" s="3">
        <v>178</v>
      </c>
      <c r="G32" t="s">
        <v>26</v>
      </c>
      <c r="H32" t="s">
        <v>18</v>
      </c>
      <c r="I32" t="s">
        <v>27</v>
      </c>
      <c r="J32">
        <v>20</v>
      </c>
      <c r="K32" s="5">
        <v>350</v>
      </c>
      <c r="L32" s="5">
        <v>7000</v>
      </c>
    </row>
    <row r="33" spans="1:12" x14ac:dyDescent="0.2">
      <c r="A33">
        <v>29</v>
      </c>
      <c r="B33" s="2">
        <v>43904</v>
      </c>
      <c r="C33" s="3" t="s">
        <v>50</v>
      </c>
      <c r="D33" s="6" t="s">
        <v>45</v>
      </c>
      <c r="E33" s="3" t="s">
        <v>21</v>
      </c>
      <c r="F33" s="3">
        <v>157</v>
      </c>
      <c r="G33" t="s">
        <v>17</v>
      </c>
      <c r="H33" t="s">
        <v>33</v>
      </c>
      <c r="I33" t="s">
        <v>56</v>
      </c>
      <c r="J33">
        <v>14</v>
      </c>
      <c r="K33" s="5">
        <v>235</v>
      </c>
      <c r="L33" s="5">
        <v>3290</v>
      </c>
    </row>
    <row r="34" spans="1:12" x14ac:dyDescent="0.2">
      <c r="A34">
        <v>30</v>
      </c>
      <c r="B34" s="2">
        <v>43908</v>
      </c>
      <c r="C34" s="3" t="s">
        <v>50</v>
      </c>
      <c r="D34" s="6" t="s">
        <v>20</v>
      </c>
      <c r="E34" s="3" t="s">
        <v>21</v>
      </c>
      <c r="F34" s="3">
        <v>152</v>
      </c>
      <c r="G34" t="s">
        <v>47</v>
      </c>
      <c r="H34" t="s">
        <v>33</v>
      </c>
      <c r="I34" t="s">
        <v>57</v>
      </c>
      <c r="J34">
        <v>28</v>
      </c>
      <c r="K34" s="5">
        <v>220</v>
      </c>
      <c r="L34" s="5">
        <v>6160</v>
      </c>
    </row>
    <row r="35" spans="1:12" x14ac:dyDescent="0.2">
      <c r="A35">
        <v>31</v>
      </c>
      <c r="B35" s="2">
        <v>43913</v>
      </c>
      <c r="C35" s="3" t="s">
        <v>50</v>
      </c>
      <c r="D35" s="6" t="s">
        <v>45</v>
      </c>
      <c r="E35" s="3" t="s">
        <v>21</v>
      </c>
      <c r="F35" s="3">
        <v>162</v>
      </c>
      <c r="G35" t="s">
        <v>17</v>
      </c>
      <c r="H35" t="s">
        <v>18</v>
      </c>
      <c r="I35" t="s">
        <v>19</v>
      </c>
      <c r="J35">
        <v>12</v>
      </c>
      <c r="K35" s="5">
        <v>235</v>
      </c>
      <c r="L35" s="5">
        <v>2820</v>
      </c>
    </row>
    <row r="36" spans="1:12" x14ac:dyDescent="0.2">
      <c r="A36">
        <v>32</v>
      </c>
      <c r="B36" s="2">
        <v>43914</v>
      </c>
      <c r="C36" s="3" t="s">
        <v>50</v>
      </c>
      <c r="D36" s="6" t="s">
        <v>15</v>
      </c>
      <c r="E36" s="3" t="s">
        <v>16</v>
      </c>
      <c r="F36" s="3">
        <v>180</v>
      </c>
      <c r="G36" t="s">
        <v>32</v>
      </c>
      <c r="H36" t="s">
        <v>39</v>
      </c>
      <c r="I36" t="s">
        <v>43</v>
      </c>
      <c r="J36">
        <v>35</v>
      </c>
      <c r="K36" s="5">
        <v>295</v>
      </c>
      <c r="L36" s="5">
        <v>10325</v>
      </c>
    </row>
    <row r="37" spans="1:12" x14ac:dyDescent="0.2">
      <c r="A37">
        <v>33</v>
      </c>
      <c r="B37" s="2">
        <v>43916</v>
      </c>
      <c r="C37" s="3" t="s">
        <v>50</v>
      </c>
      <c r="D37" s="6" t="s">
        <v>28</v>
      </c>
      <c r="E37" s="3" t="s">
        <v>29</v>
      </c>
      <c r="F37" s="3">
        <v>178</v>
      </c>
      <c r="G37" t="s">
        <v>38</v>
      </c>
      <c r="H37" t="s">
        <v>39</v>
      </c>
      <c r="I37" t="s">
        <v>40</v>
      </c>
      <c r="J37">
        <v>20</v>
      </c>
      <c r="K37" s="5">
        <v>375</v>
      </c>
      <c r="L37" s="5">
        <v>7500</v>
      </c>
    </row>
    <row r="38" spans="1:12" x14ac:dyDescent="0.2">
      <c r="A38">
        <v>34</v>
      </c>
      <c r="B38" s="2">
        <v>43918</v>
      </c>
      <c r="C38" s="3" t="s">
        <v>50</v>
      </c>
      <c r="D38" s="6" t="s">
        <v>35</v>
      </c>
      <c r="E38" s="3" t="s">
        <v>16</v>
      </c>
      <c r="F38" s="3">
        <v>152</v>
      </c>
      <c r="G38" t="s">
        <v>47</v>
      </c>
      <c r="H38" t="s">
        <v>33</v>
      </c>
      <c r="I38" t="s">
        <v>57</v>
      </c>
      <c r="J38">
        <v>45</v>
      </c>
      <c r="K38" s="5">
        <v>220</v>
      </c>
      <c r="L38" s="5">
        <v>9900</v>
      </c>
    </row>
    <row r="39" spans="1:12" x14ac:dyDescent="0.2">
      <c r="A39">
        <v>35</v>
      </c>
      <c r="B39" s="2">
        <v>43923</v>
      </c>
      <c r="C39" s="3" t="s">
        <v>58</v>
      </c>
      <c r="D39" s="6" t="s">
        <v>20</v>
      </c>
      <c r="E39" s="3" t="s">
        <v>21</v>
      </c>
      <c r="F39" s="3">
        <v>136</v>
      </c>
      <c r="G39" t="s">
        <v>38</v>
      </c>
      <c r="H39" t="s">
        <v>18</v>
      </c>
      <c r="I39" t="s">
        <v>51</v>
      </c>
      <c r="J39">
        <v>15</v>
      </c>
      <c r="K39" s="5">
        <v>375</v>
      </c>
      <c r="L39" s="5">
        <v>5625</v>
      </c>
    </row>
    <row r="40" spans="1:12" x14ac:dyDescent="0.2">
      <c r="A40">
        <v>36</v>
      </c>
      <c r="B40" s="2">
        <v>43927</v>
      </c>
      <c r="C40" s="3" t="s">
        <v>58</v>
      </c>
      <c r="D40" s="6" t="s">
        <v>45</v>
      </c>
      <c r="E40" s="3" t="s">
        <v>21</v>
      </c>
      <c r="F40" s="3">
        <v>132</v>
      </c>
      <c r="G40" t="s">
        <v>26</v>
      </c>
      <c r="H40" t="s">
        <v>18</v>
      </c>
      <c r="I40" t="s">
        <v>27</v>
      </c>
      <c r="J40">
        <v>14</v>
      </c>
      <c r="K40" s="5">
        <v>350</v>
      </c>
      <c r="L40" s="5">
        <v>4900</v>
      </c>
    </row>
    <row r="41" spans="1:12" x14ac:dyDescent="0.2">
      <c r="A41">
        <v>37</v>
      </c>
      <c r="B41" s="2">
        <v>43928</v>
      </c>
      <c r="C41" s="3" t="s">
        <v>58</v>
      </c>
      <c r="D41" s="6" t="s">
        <v>28</v>
      </c>
      <c r="E41" s="3" t="s">
        <v>29</v>
      </c>
      <c r="F41" s="3">
        <v>157</v>
      </c>
      <c r="G41" t="s">
        <v>32</v>
      </c>
      <c r="H41" t="s">
        <v>33</v>
      </c>
      <c r="I41" t="s">
        <v>34</v>
      </c>
      <c r="J41">
        <v>32</v>
      </c>
      <c r="K41" s="5">
        <v>295</v>
      </c>
      <c r="L41" s="5">
        <v>9440</v>
      </c>
    </row>
    <row r="42" spans="1:12" x14ac:dyDescent="0.2">
      <c r="A42">
        <v>38</v>
      </c>
      <c r="B42" s="2">
        <v>43932</v>
      </c>
      <c r="C42" s="3" t="s">
        <v>58</v>
      </c>
      <c r="D42" s="6" t="s">
        <v>25</v>
      </c>
      <c r="E42" s="3" t="s">
        <v>21</v>
      </c>
      <c r="F42" s="3">
        <v>132</v>
      </c>
      <c r="G42" t="s">
        <v>22</v>
      </c>
      <c r="H42" t="s">
        <v>18</v>
      </c>
      <c r="I42" t="s">
        <v>52</v>
      </c>
      <c r="J42">
        <v>40</v>
      </c>
      <c r="K42" s="5">
        <v>260</v>
      </c>
      <c r="L42" s="5">
        <v>10400</v>
      </c>
    </row>
    <row r="43" spans="1:12" x14ac:dyDescent="0.2">
      <c r="A43">
        <v>39</v>
      </c>
      <c r="B43" s="2">
        <v>43933</v>
      </c>
      <c r="C43" s="3" t="s">
        <v>58</v>
      </c>
      <c r="D43" s="6" t="s">
        <v>35</v>
      </c>
      <c r="E43" s="3" t="s">
        <v>16</v>
      </c>
      <c r="F43" s="3">
        <v>166</v>
      </c>
      <c r="G43" t="s">
        <v>17</v>
      </c>
      <c r="H43" t="s">
        <v>18</v>
      </c>
      <c r="I43" t="s">
        <v>19</v>
      </c>
      <c r="J43">
        <v>45</v>
      </c>
      <c r="K43" s="5">
        <v>235</v>
      </c>
      <c r="L43" s="5">
        <v>10575</v>
      </c>
    </row>
    <row r="44" spans="1:12" x14ac:dyDescent="0.2">
      <c r="A44">
        <v>40</v>
      </c>
      <c r="B44" s="2">
        <v>43933</v>
      </c>
      <c r="C44" s="3" t="s">
        <v>58</v>
      </c>
      <c r="D44" s="6" t="s">
        <v>20</v>
      </c>
      <c r="E44" s="3" t="s">
        <v>21</v>
      </c>
      <c r="F44" s="3">
        <v>180</v>
      </c>
      <c r="G44" t="s">
        <v>47</v>
      </c>
      <c r="H44" t="s">
        <v>39</v>
      </c>
      <c r="I44" t="s">
        <v>55</v>
      </c>
      <c r="J44">
        <v>24</v>
      </c>
      <c r="K44" s="5">
        <v>220</v>
      </c>
      <c r="L44" s="5">
        <v>5280</v>
      </c>
    </row>
    <row r="45" spans="1:12" x14ac:dyDescent="0.2">
      <c r="A45">
        <v>41</v>
      </c>
      <c r="B45" s="2">
        <v>43935</v>
      </c>
      <c r="C45" s="3" t="s">
        <v>58</v>
      </c>
      <c r="D45" s="6" t="s">
        <v>45</v>
      </c>
      <c r="E45" s="3" t="s">
        <v>21</v>
      </c>
      <c r="F45" s="3">
        <v>132</v>
      </c>
      <c r="G45" t="s">
        <v>38</v>
      </c>
      <c r="H45" t="s">
        <v>18</v>
      </c>
      <c r="I45" t="s">
        <v>51</v>
      </c>
      <c r="J45">
        <v>30</v>
      </c>
      <c r="K45" s="5">
        <v>375</v>
      </c>
      <c r="L45" s="5">
        <v>11250</v>
      </c>
    </row>
    <row r="46" spans="1:12" x14ac:dyDescent="0.2">
      <c r="A46">
        <v>42</v>
      </c>
      <c r="B46" s="2">
        <v>43936</v>
      </c>
      <c r="C46" s="3" t="s">
        <v>58</v>
      </c>
      <c r="D46" s="6" t="s">
        <v>45</v>
      </c>
      <c r="E46" s="3" t="s">
        <v>21</v>
      </c>
      <c r="F46" s="3">
        <v>144</v>
      </c>
      <c r="G46" t="s">
        <v>22</v>
      </c>
      <c r="H46" t="s">
        <v>23</v>
      </c>
      <c r="I46" t="s">
        <v>24</v>
      </c>
      <c r="J46">
        <v>15</v>
      </c>
      <c r="K46" s="5">
        <v>260</v>
      </c>
      <c r="L46" s="5">
        <v>3900</v>
      </c>
    </row>
    <row r="47" spans="1:12" x14ac:dyDescent="0.2">
      <c r="A47">
        <v>43</v>
      </c>
      <c r="B47" s="2">
        <v>43937</v>
      </c>
      <c r="C47" s="3" t="s">
        <v>58</v>
      </c>
      <c r="D47" s="6" t="s">
        <v>35</v>
      </c>
      <c r="E47" s="3" t="s">
        <v>16</v>
      </c>
      <c r="F47" s="3">
        <v>157</v>
      </c>
      <c r="G47" t="s">
        <v>38</v>
      </c>
      <c r="H47" t="s">
        <v>18</v>
      </c>
      <c r="I47" t="s">
        <v>51</v>
      </c>
      <c r="J47">
        <v>15</v>
      </c>
      <c r="K47" s="5">
        <v>375</v>
      </c>
      <c r="L47" s="5">
        <v>5625</v>
      </c>
    </row>
    <row r="48" spans="1:12" x14ac:dyDescent="0.2">
      <c r="A48">
        <v>44</v>
      </c>
      <c r="B48" s="2">
        <v>43940</v>
      </c>
      <c r="C48" s="3" t="s">
        <v>58</v>
      </c>
      <c r="D48" s="6" t="s">
        <v>15</v>
      </c>
      <c r="E48" s="3" t="s">
        <v>16</v>
      </c>
      <c r="F48" s="3">
        <v>180</v>
      </c>
      <c r="G48" t="s">
        <v>32</v>
      </c>
      <c r="H48" t="s">
        <v>30</v>
      </c>
      <c r="I48" t="s">
        <v>54</v>
      </c>
      <c r="J48">
        <v>42</v>
      </c>
      <c r="K48" s="5">
        <v>295</v>
      </c>
      <c r="L48" s="5">
        <v>12390</v>
      </c>
    </row>
    <row r="49" spans="1:12" x14ac:dyDescent="0.2">
      <c r="A49">
        <v>45</v>
      </c>
      <c r="B49" s="2">
        <v>43941</v>
      </c>
      <c r="C49" s="3" t="s">
        <v>58</v>
      </c>
      <c r="D49" s="6" t="s">
        <v>15</v>
      </c>
      <c r="E49" s="3" t="s">
        <v>16</v>
      </c>
      <c r="F49" s="3">
        <v>132</v>
      </c>
      <c r="G49" t="s">
        <v>26</v>
      </c>
      <c r="H49" t="s">
        <v>18</v>
      </c>
      <c r="I49" t="s">
        <v>27</v>
      </c>
      <c r="J49">
        <v>26</v>
      </c>
      <c r="K49" s="5">
        <v>350</v>
      </c>
      <c r="L49" s="5">
        <v>9100</v>
      </c>
    </row>
    <row r="50" spans="1:12" x14ac:dyDescent="0.2">
      <c r="A50">
        <v>46</v>
      </c>
      <c r="B50" s="2">
        <v>43943</v>
      </c>
      <c r="C50" s="3" t="s">
        <v>58</v>
      </c>
      <c r="D50" s="6" t="s">
        <v>28</v>
      </c>
      <c r="E50" s="3" t="s">
        <v>29</v>
      </c>
      <c r="F50" s="3">
        <v>162</v>
      </c>
      <c r="G50" t="s">
        <v>22</v>
      </c>
      <c r="H50" t="s">
        <v>33</v>
      </c>
      <c r="I50" t="s">
        <v>59</v>
      </c>
      <c r="J50">
        <v>35</v>
      </c>
      <c r="K50" s="5">
        <v>260</v>
      </c>
      <c r="L50" s="5">
        <v>9100</v>
      </c>
    </row>
    <row r="51" spans="1:12" x14ac:dyDescent="0.2">
      <c r="A51">
        <v>47</v>
      </c>
      <c r="B51" s="2">
        <v>43944</v>
      </c>
      <c r="C51" s="3" t="s">
        <v>58</v>
      </c>
      <c r="D51" s="6" t="s">
        <v>35</v>
      </c>
      <c r="E51" s="3" t="s">
        <v>16</v>
      </c>
      <c r="F51" s="3">
        <v>144</v>
      </c>
      <c r="G51" t="s">
        <v>47</v>
      </c>
      <c r="H51" t="s">
        <v>39</v>
      </c>
      <c r="I51" t="s">
        <v>55</v>
      </c>
      <c r="J51">
        <v>32</v>
      </c>
      <c r="K51" s="5">
        <v>220</v>
      </c>
      <c r="L51" s="5">
        <v>7040</v>
      </c>
    </row>
    <row r="52" spans="1:12" x14ac:dyDescent="0.2">
      <c r="A52">
        <v>48</v>
      </c>
      <c r="B52" s="2">
        <v>43948</v>
      </c>
      <c r="C52" s="3" t="s">
        <v>58</v>
      </c>
      <c r="D52" s="6" t="s">
        <v>45</v>
      </c>
      <c r="E52" s="3" t="s">
        <v>21</v>
      </c>
      <c r="F52" s="3">
        <v>132</v>
      </c>
      <c r="G52" t="s">
        <v>32</v>
      </c>
      <c r="H52" t="s">
        <v>30</v>
      </c>
      <c r="I52" t="s">
        <v>54</v>
      </c>
      <c r="J52">
        <v>18</v>
      </c>
      <c r="K52" s="5">
        <v>295</v>
      </c>
      <c r="L52" s="5">
        <v>5310</v>
      </c>
    </row>
    <row r="53" spans="1:12" x14ac:dyDescent="0.2">
      <c r="A53">
        <v>49</v>
      </c>
      <c r="B53" s="2">
        <v>43948</v>
      </c>
      <c r="C53" s="3" t="s">
        <v>58</v>
      </c>
      <c r="D53" s="6" t="s">
        <v>28</v>
      </c>
      <c r="E53" s="3" t="s">
        <v>29</v>
      </c>
      <c r="F53" s="3">
        <v>180</v>
      </c>
      <c r="G53" t="s">
        <v>26</v>
      </c>
      <c r="H53" t="s">
        <v>18</v>
      </c>
      <c r="I53" t="s">
        <v>27</v>
      </c>
      <c r="J53">
        <v>22</v>
      </c>
      <c r="K53" s="5">
        <v>350</v>
      </c>
      <c r="L53" s="5">
        <v>7700</v>
      </c>
    </row>
    <row r="54" spans="1:12" x14ac:dyDescent="0.2">
      <c r="A54">
        <v>50</v>
      </c>
      <c r="B54" s="2">
        <v>43951</v>
      </c>
      <c r="C54" s="3" t="s">
        <v>58</v>
      </c>
      <c r="D54" s="6" t="s">
        <v>37</v>
      </c>
      <c r="E54" s="3" t="s">
        <v>29</v>
      </c>
      <c r="F54" s="3">
        <v>162</v>
      </c>
      <c r="G54" t="s">
        <v>17</v>
      </c>
      <c r="H54" t="s">
        <v>33</v>
      </c>
      <c r="I54" t="s">
        <v>56</v>
      </c>
      <c r="J54">
        <v>38</v>
      </c>
      <c r="K54" s="5">
        <v>235</v>
      </c>
      <c r="L54" s="5">
        <v>8930</v>
      </c>
    </row>
    <row r="55" spans="1:12" x14ac:dyDescent="0.2">
      <c r="A55">
        <v>51</v>
      </c>
      <c r="B55" s="2">
        <v>43952</v>
      </c>
      <c r="C55" s="3" t="s">
        <v>60</v>
      </c>
      <c r="D55" s="6" t="s">
        <v>15</v>
      </c>
      <c r="E55" s="3" t="s">
        <v>16</v>
      </c>
      <c r="F55" s="3">
        <v>180</v>
      </c>
      <c r="G55" t="s">
        <v>47</v>
      </c>
      <c r="H55" t="s">
        <v>18</v>
      </c>
      <c r="I55" t="s">
        <v>61</v>
      </c>
      <c r="J55">
        <v>42</v>
      </c>
      <c r="K55" s="5">
        <v>220</v>
      </c>
      <c r="L55" s="5">
        <v>9240</v>
      </c>
    </row>
    <row r="56" spans="1:12" x14ac:dyDescent="0.2">
      <c r="A56">
        <v>52</v>
      </c>
      <c r="B56" s="2">
        <v>43954</v>
      </c>
      <c r="C56" s="3" t="s">
        <v>60</v>
      </c>
      <c r="D56" s="6" t="s">
        <v>45</v>
      </c>
      <c r="E56" s="3" t="s">
        <v>21</v>
      </c>
      <c r="F56" s="3">
        <v>162</v>
      </c>
      <c r="G56" t="s">
        <v>32</v>
      </c>
      <c r="H56" t="s">
        <v>23</v>
      </c>
      <c r="I56" t="s">
        <v>62</v>
      </c>
      <c r="J56">
        <v>15</v>
      </c>
      <c r="K56" s="5">
        <v>295</v>
      </c>
      <c r="L56" s="5">
        <v>4425</v>
      </c>
    </row>
    <row r="57" spans="1:12" x14ac:dyDescent="0.2">
      <c r="A57">
        <v>53</v>
      </c>
      <c r="B57" s="2">
        <v>43958</v>
      </c>
      <c r="C57" s="3" t="s">
        <v>60</v>
      </c>
      <c r="D57" s="6" t="s">
        <v>28</v>
      </c>
      <c r="E57" s="3" t="s">
        <v>29</v>
      </c>
      <c r="F57" s="3">
        <v>136</v>
      </c>
      <c r="G57" t="s">
        <v>38</v>
      </c>
      <c r="H57" t="s">
        <v>33</v>
      </c>
      <c r="I57" t="s">
        <v>44</v>
      </c>
      <c r="J57">
        <v>10</v>
      </c>
      <c r="K57" s="5">
        <v>375</v>
      </c>
      <c r="L57" s="5">
        <v>3750</v>
      </c>
    </row>
    <row r="58" spans="1:12" x14ac:dyDescent="0.2">
      <c r="A58">
        <v>54</v>
      </c>
      <c r="B58" s="2">
        <v>43959</v>
      </c>
      <c r="C58" s="3" t="s">
        <v>60</v>
      </c>
      <c r="D58" s="6" t="s">
        <v>25</v>
      </c>
      <c r="E58" s="3" t="s">
        <v>21</v>
      </c>
      <c r="F58" s="3">
        <v>136</v>
      </c>
      <c r="G58" t="s">
        <v>17</v>
      </c>
      <c r="H58" t="s">
        <v>18</v>
      </c>
      <c r="I58" t="s">
        <v>19</v>
      </c>
      <c r="J58">
        <v>26</v>
      </c>
      <c r="K58" s="5">
        <v>235</v>
      </c>
      <c r="L58" s="5">
        <v>6110</v>
      </c>
    </row>
    <row r="59" spans="1:12" x14ac:dyDescent="0.2">
      <c r="A59">
        <v>55</v>
      </c>
      <c r="B59" s="2">
        <v>43963</v>
      </c>
      <c r="C59" s="3" t="s">
        <v>60</v>
      </c>
      <c r="D59" s="6" t="s">
        <v>35</v>
      </c>
      <c r="E59" s="3" t="s">
        <v>16</v>
      </c>
      <c r="F59" s="3">
        <v>152</v>
      </c>
      <c r="G59" t="s">
        <v>17</v>
      </c>
      <c r="H59" t="s">
        <v>23</v>
      </c>
      <c r="I59" t="s">
        <v>63</v>
      </c>
      <c r="J59">
        <v>40</v>
      </c>
      <c r="K59" s="5">
        <v>235</v>
      </c>
      <c r="L59" s="5">
        <v>9400</v>
      </c>
    </row>
    <row r="60" spans="1:12" x14ac:dyDescent="0.2">
      <c r="A60">
        <v>56</v>
      </c>
      <c r="B60" s="2">
        <v>43964</v>
      </c>
      <c r="C60" s="3" t="s">
        <v>60</v>
      </c>
      <c r="D60" s="6" t="s">
        <v>37</v>
      </c>
      <c r="E60" s="3" t="s">
        <v>29</v>
      </c>
      <c r="F60" s="3">
        <v>180</v>
      </c>
      <c r="G60" t="s">
        <v>22</v>
      </c>
      <c r="H60" t="s">
        <v>18</v>
      </c>
      <c r="I60" t="s">
        <v>52</v>
      </c>
      <c r="J60">
        <v>30</v>
      </c>
      <c r="K60" s="5">
        <v>260</v>
      </c>
      <c r="L60" s="5">
        <v>7800</v>
      </c>
    </row>
    <row r="61" spans="1:12" x14ac:dyDescent="0.2">
      <c r="A61">
        <v>57</v>
      </c>
      <c r="B61" s="2">
        <v>43966</v>
      </c>
      <c r="C61" s="3" t="s">
        <v>60</v>
      </c>
      <c r="D61" s="6" t="s">
        <v>28</v>
      </c>
      <c r="E61" s="3" t="s">
        <v>29</v>
      </c>
      <c r="F61" s="3">
        <v>152</v>
      </c>
      <c r="G61" t="s">
        <v>26</v>
      </c>
      <c r="H61" t="s">
        <v>33</v>
      </c>
      <c r="I61" t="s">
        <v>64</v>
      </c>
      <c r="J61">
        <v>26</v>
      </c>
      <c r="K61" s="5">
        <v>350</v>
      </c>
      <c r="L61" s="5">
        <v>9100</v>
      </c>
    </row>
    <row r="62" spans="1:12" x14ac:dyDescent="0.2">
      <c r="A62">
        <v>58</v>
      </c>
      <c r="B62" s="2">
        <v>43968</v>
      </c>
      <c r="C62" s="3" t="s">
        <v>60</v>
      </c>
      <c r="D62" s="6" t="s">
        <v>35</v>
      </c>
      <c r="E62" s="3" t="s">
        <v>16</v>
      </c>
      <c r="F62" s="3">
        <v>132</v>
      </c>
      <c r="G62" t="s">
        <v>32</v>
      </c>
      <c r="H62" t="s">
        <v>18</v>
      </c>
      <c r="I62" t="s">
        <v>49</v>
      </c>
      <c r="J62">
        <v>18</v>
      </c>
      <c r="K62" s="5">
        <v>295</v>
      </c>
      <c r="L62" s="5">
        <v>5310</v>
      </c>
    </row>
    <row r="63" spans="1:12" x14ac:dyDescent="0.2">
      <c r="A63">
        <v>59</v>
      </c>
      <c r="B63" s="2">
        <v>43970</v>
      </c>
      <c r="C63" s="3" t="s">
        <v>60</v>
      </c>
      <c r="D63" s="6" t="s">
        <v>25</v>
      </c>
      <c r="E63" s="3" t="s">
        <v>21</v>
      </c>
      <c r="F63" s="3">
        <v>180</v>
      </c>
      <c r="G63" t="s">
        <v>17</v>
      </c>
      <c r="H63" t="s">
        <v>33</v>
      </c>
      <c r="I63" t="s">
        <v>56</v>
      </c>
      <c r="J63">
        <v>22</v>
      </c>
      <c r="K63" s="5">
        <v>235</v>
      </c>
      <c r="L63" s="5">
        <v>5170</v>
      </c>
    </row>
    <row r="64" spans="1:12" x14ac:dyDescent="0.2">
      <c r="A64">
        <v>60</v>
      </c>
      <c r="B64" s="2">
        <v>43972</v>
      </c>
      <c r="C64" s="3" t="s">
        <v>60</v>
      </c>
      <c r="D64" s="6" t="s">
        <v>28</v>
      </c>
      <c r="E64" s="3" t="s">
        <v>29</v>
      </c>
      <c r="F64" s="3">
        <v>144</v>
      </c>
      <c r="G64" t="s">
        <v>26</v>
      </c>
      <c r="H64" t="s">
        <v>18</v>
      </c>
      <c r="I64" t="s">
        <v>27</v>
      </c>
      <c r="J64">
        <v>42</v>
      </c>
      <c r="K64" s="5">
        <v>350</v>
      </c>
      <c r="L64" s="5">
        <v>14700</v>
      </c>
    </row>
    <row r="65" spans="1:12" x14ac:dyDescent="0.2">
      <c r="A65">
        <v>61</v>
      </c>
      <c r="B65" s="2">
        <v>43972</v>
      </c>
      <c r="C65" s="3" t="s">
        <v>60</v>
      </c>
      <c r="D65" s="6" t="s">
        <v>45</v>
      </c>
      <c r="E65" s="3" t="s">
        <v>21</v>
      </c>
      <c r="F65" s="3">
        <v>162</v>
      </c>
      <c r="G65" t="s">
        <v>26</v>
      </c>
      <c r="H65" t="s">
        <v>39</v>
      </c>
      <c r="I65" t="s">
        <v>46</v>
      </c>
      <c r="J65">
        <v>45</v>
      </c>
      <c r="K65" s="5">
        <v>350</v>
      </c>
      <c r="L65" s="5">
        <v>15750</v>
      </c>
    </row>
    <row r="66" spans="1:12" x14ac:dyDescent="0.2">
      <c r="A66">
        <v>62</v>
      </c>
      <c r="B66" s="2">
        <v>43975</v>
      </c>
      <c r="C66" s="3" t="s">
        <v>60</v>
      </c>
      <c r="D66" s="6" t="s">
        <v>28</v>
      </c>
      <c r="E66" s="3" t="s">
        <v>29</v>
      </c>
      <c r="F66" s="3">
        <v>132</v>
      </c>
      <c r="G66" t="s">
        <v>32</v>
      </c>
      <c r="H66" t="s">
        <v>23</v>
      </c>
      <c r="I66" t="s">
        <v>62</v>
      </c>
      <c r="J66">
        <v>20</v>
      </c>
      <c r="K66" s="5">
        <v>295</v>
      </c>
      <c r="L66" s="5">
        <v>5900</v>
      </c>
    </row>
    <row r="67" spans="1:12" x14ac:dyDescent="0.2">
      <c r="A67">
        <v>63</v>
      </c>
      <c r="B67" s="2">
        <v>43977</v>
      </c>
      <c r="C67" s="3" t="s">
        <v>60</v>
      </c>
      <c r="D67" s="6" t="s">
        <v>15</v>
      </c>
      <c r="E67" s="3" t="s">
        <v>16</v>
      </c>
      <c r="F67" s="3">
        <v>136</v>
      </c>
      <c r="G67" t="s">
        <v>32</v>
      </c>
      <c r="H67" t="s">
        <v>18</v>
      </c>
      <c r="I67" t="s">
        <v>49</v>
      </c>
      <c r="J67">
        <v>22</v>
      </c>
      <c r="K67" s="5">
        <v>295</v>
      </c>
      <c r="L67" s="5">
        <v>6490</v>
      </c>
    </row>
    <row r="68" spans="1:12" x14ac:dyDescent="0.2">
      <c r="A68">
        <v>64</v>
      </c>
      <c r="B68" s="2">
        <v>43978</v>
      </c>
      <c r="C68" s="3" t="s">
        <v>60</v>
      </c>
      <c r="D68" s="6" t="s">
        <v>37</v>
      </c>
      <c r="E68" s="3" t="s">
        <v>29</v>
      </c>
      <c r="F68" s="3">
        <v>157</v>
      </c>
      <c r="G68" t="s">
        <v>47</v>
      </c>
      <c r="H68" t="s">
        <v>39</v>
      </c>
      <c r="I68" t="s">
        <v>55</v>
      </c>
      <c r="J68">
        <v>15</v>
      </c>
      <c r="K68" s="5">
        <v>220</v>
      </c>
      <c r="L68" s="5">
        <v>3300</v>
      </c>
    </row>
    <row r="69" spans="1:12" x14ac:dyDescent="0.2">
      <c r="A69">
        <v>65</v>
      </c>
      <c r="B69" s="2">
        <v>43979</v>
      </c>
      <c r="C69" s="3" t="s">
        <v>60</v>
      </c>
      <c r="D69" s="6" t="s">
        <v>35</v>
      </c>
      <c r="E69" s="3" t="s">
        <v>16</v>
      </c>
      <c r="F69" s="3">
        <v>132</v>
      </c>
      <c r="G69" t="s">
        <v>17</v>
      </c>
      <c r="H69" t="s">
        <v>30</v>
      </c>
      <c r="I69" t="s">
        <v>31</v>
      </c>
      <c r="J69">
        <v>35</v>
      </c>
      <c r="K69" s="5">
        <v>235</v>
      </c>
      <c r="L69" s="5">
        <v>8225</v>
      </c>
    </row>
    <row r="70" spans="1:12" x14ac:dyDescent="0.2">
      <c r="A70">
        <v>66</v>
      </c>
      <c r="B70" s="2">
        <v>43984</v>
      </c>
      <c r="C70" s="3" t="s">
        <v>65</v>
      </c>
      <c r="D70" s="6" t="s">
        <v>37</v>
      </c>
      <c r="E70" s="3" t="s">
        <v>29</v>
      </c>
      <c r="F70" s="3">
        <v>178</v>
      </c>
      <c r="G70" t="s">
        <v>38</v>
      </c>
      <c r="H70" t="s">
        <v>33</v>
      </c>
      <c r="I70" t="s">
        <v>44</v>
      </c>
      <c r="J70">
        <v>33</v>
      </c>
      <c r="K70" s="5">
        <v>375</v>
      </c>
      <c r="L70" s="5">
        <v>12375</v>
      </c>
    </row>
    <row r="71" spans="1:12" x14ac:dyDescent="0.2">
      <c r="A71">
        <v>67</v>
      </c>
      <c r="B71" s="2">
        <v>43987</v>
      </c>
      <c r="C71" s="3" t="s">
        <v>65</v>
      </c>
      <c r="D71" s="6" t="s">
        <v>28</v>
      </c>
      <c r="E71" s="3" t="s">
        <v>29</v>
      </c>
      <c r="F71" s="3">
        <v>144</v>
      </c>
      <c r="G71" t="s">
        <v>22</v>
      </c>
      <c r="H71" t="s">
        <v>18</v>
      </c>
      <c r="I71" t="s">
        <v>52</v>
      </c>
      <c r="J71">
        <v>22</v>
      </c>
      <c r="K71" s="5">
        <v>260</v>
      </c>
      <c r="L71" s="5">
        <v>5720</v>
      </c>
    </row>
    <row r="72" spans="1:12" x14ac:dyDescent="0.2">
      <c r="A72">
        <v>68</v>
      </c>
      <c r="B72" s="2">
        <v>43987</v>
      </c>
      <c r="C72" s="3" t="s">
        <v>65</v>
      </c>
      <c r="D72" s="6" t="s">
        <v>37</v>
      </c>
      <c r="E72" s="3" t="s">
        <v>29</v>
      </c>
      <c r="F72" s="3">
        <v>136</v>
      </c>
      <c r="G72" t="s">
        <v>22</v>
      </c>
      <c r="H72" t="s">
        <v>33</v>
      </c>
      <c r="I72" t="s">
        <v>59</v>
      </c>
      <c r="J72">
        <v>26</v>
      </c>
      <c r="K72" s="5">
        <v>260</v>
      </c>
      <c r="L72" s="5">
        <v>6760</v>
      </c>
    </row>
    <row r="73" spans="1:12" x14ac:dyDescent="0.2">
      <c r="A73">
        <v>69</v>
      </c>
      <c r="B73" s="2">
        <v>43990</v>
      </c>
      <c r="C73" s="3" t="s">
        <v>65</v>
      </c>
      <c r="D73" s="6" t="s">
        <v>15</v>
      </c>
      <c r="E73" s="3" t="s">
        <v>16</v>
      </c>
      <c r="F73" s="3">
        <v>132</v>
      </c>
      <c r="G73" t="s">
        <v>47</v>
      </c>
      <c r="H73" t="s">
        <v>23</v>
      </c>
      <c r="I73" t="s">
        <v>48</v>
      </c>
      <c r="J73">
        <v>16</v>
      </c>
      <c r="K73" s="5">
        <v>220</v>
      </c>
      <c r="L73" s="5">
        <v>3520</v>
      </c>
    </row>
    <row r="74" spans="1:12" x14ac:dyDescent="0.2">
      <c r="A74">
        <v>70</v>
      </c>
      <c r="B74" s="2">
        <v>43991</v>
      </c>
      <c r="C74" s="3" t="s">
        <v>65</v>
      </c>
      <c r="D74" s="6" t="s">
        <v>45</v>
      </c>
      <c r="E74" s="3" t="s">
        <v>21</v>
      </c>
      <c r="F74" s="3">
        <v>178</v>
      </c>
      <c r="G74" t="s">
        <v>32</v>
      </c>
      <c r="H74" t="s">
        <v>18</v>
      </c>
      <c r="I74" t="s">
        <v>49</v>
      </c>
      <c r="J74">
        <v>10</v>
      </c>
      <c r="K74" s="5">
        <v>295</v>
      </c>
      <c r="L74" s="5">
        <v>2950</v>
      </c>
    </row>
    <row r="75" spans="1:12" x14ac:dyDescent="0.2">
      <c r="A75">
        <v>71</v>
      </c>
      <c r="B75" s="2">
        <v>43991</v>
      </c>
      <c r="C75" s="3" t="s">
        <v>65</v>
      </c>
      <c r="D75" s="6" t="s">
        <v>25</v>
      </c>
      <c r="E75" s="3" t="s">
        <v>21</v>
      </c>
      <c r="F75" s="3">
        <v>162</v>
      </c>
      <c r="G75" t="s">
        <v>22</v>
      </c>
      <c r="H75" t="s">
        <v>18</v>
      </c>
      <c r="I75" t="s">
        <v>52</v>
      </c>
      <c r="J75">
        <v>40</v>
      </c>
      <c r="K75" s="5">
        <v>260</v>
      </c>
      <c r="L75" s="5">
        <v>10400</v>
      </c>
    </row>
    <row r="76" spans="1:12" x14ac:dyDescent="0.2">
      <c r="A76">
        <v>72</v>
      </c>
      <c r="B76" s="2">
        <v>43994</v>
      </c>
      <c r="C76" s="3" t="s">
        <v>65</v>
      </c>
      <c r="D76" s="6" t="s">
        <v>20</v>
      </c>
      <c r="E76" s="3" t="s">
        <v>21</v>
      </c>
      <c r="F76" s="3">
        <v>157</v>
      </c>
      <c r="G76" t="s">
        <v>17</v>
      </c>
      <c r="H76" t="s">
        <v>30</v>
      </c>
      <c r="I76" t="s">
        <v>31</v>
      </c>
      <c r="J76">
        <v>15</v>
      </c>
      <c r="K76" s="5">
        <v>235</v>
      </c>
      <c r="L76" s="5">
        <v>3525</v>
      </c>
    </row>
    <row r="77" spans="1:12" x14ac:dyDescent="0.2">
      <c r="A77">
        <v>73</v>
      </c>
      <c r="B77" s="2">
        <v>43996</v>
      </c>
      <c r="C77" s="3" t="s">
        <v>65</v>
      </c>
      <c r="D77" s="6" t="s">
        <v>35</v>
      </c>
      <c r="E77" s="3" t="s">
        <v>16</v>
      </c>
      <c r="F77" s="3">
        <v>132</v>
      </c>
      <c r="G77" t="s">
        <v>38</v>
      </c>
      <c r="H77" t="s">
        <v>33</v>
      </c>
      <c r="I77" t="s">
        <v>44</v>
      </c>
      <c r="J77">
        <v>25</v>
      </c>
      <c r="K77" s="5">
        <v>375</v>
      </c>
      <c r="L77" s="5">
        <v>9375</v>
      </c>
    </row>
    <row r="78" spans="1:12" x14ac:dyDescent="0.2">
      <c r="A78">
        <v>74</v>
      </c>
      <c r="B78" s="2">
        <v>167</v>
      </c>
      <c r="C78" s="3" t="s">
        <v>65</v>
      </c>
      <c r="D78" s="6" t="s">
        <v>15</v>
      </c>
      <c r="E78" s="3" t="s">
        <v>16</v>
      </c>
      <c r="F78" s="3">
        <v>144</v>
      </c>
      <c r="G78" t="s">
        <v>32</v>
      </c>
      <c r="H78" t="s">
        <v>33</v>
      </c>
      <c r="I78" t="s">
        <v>34</v>
      </c>
      <c r="J78">
        <v>20</v>
      </c>
      <c r="K78" s="5">
        <v>295</v>
      </c>
      <c r="L78" s="5">
        <v>5900</v>
      </c>
    </row>
    <row r="79" spans="1:12" x14ac:dyDescent="0.2">
      <c r="A79">
        <v>75</v>
      </c>
      <c r="B79" s="2">
        <v>44000</v>
      </c>
      <c r="C79" s="3" t="s">
        <v>65</v>
      </c>
      <c r="D79" s="6" t="s">
        <v>37</v>
      </c>
      <c r="E79" s="3" t="s">
        <v>29</v>
      </c>
      <c r="F79" s="3">
        <v>166</v>
      </c>
      <c r="G79" t="s">
        <v>22</v>
      </c>
      <c r="H79" t="s">
        <v>23</v>
      </c>
      <c r="I79" t="s">
        <v>24</v>
      </c>
      <c r="J79">
        <v>35</v>
      </c>
      <c r="K79" s="5">
        <v>260</v>
      </c>
      <c r="L79" s="5">
        <v>9100</v>
      </c>
    </row>
    <row r="80" spans="1:12" x14ac:dyDescent="0.2">
      <c r="A80">
        <v>76</v>
      </c>
      <c r="B80" s="2">
        <v>44005</v>
      </c>
      <c r="C80" s="3" t="s">
        <v>65</v>
      </c>
      <c r="D80" s="6" t="s">
        <v>28</v>
      </c>
      <c r="E80" s="3" t="s">
        <v>29</v>
      </c>
      <c r="F80" s="3">
        <v>178</v>
      </c>
      <c r="G80" t="s">
        <v>26</v>
      </c>
      <c r="H80" t="s">
        <v>18</v>
      </c>
      <c r="I80" t="s">
        <v>27</v>
      </c>
      <c r="J80">
        <v>22</v>
      </c>
      <c r="K80" s="5">
        <v>350</v>
      </c>
      <c r="L80" s="5">
        <v>7700</v>
      </c>
    </row>
    <row r="81" spans="1:12" x14ac:dyDescent="0.2">
      <c r="A81">
        <v>77</v>
      </c>
      <c r="B81" s="2">
        <v>44006</v>
      </c>
      <c r="C81" s="3" t="s">
        <v>65</v>
      </c>
      <c r="D81" s="6" t="s">
        <v>20</v>
      </c>
      <c r="E81" s="3" t="s">
        <v>21</v>
      </c>
      <c r="F81" s="3">
        <v>166</v>
      </c>
      <c r="G81" t="s">
        <v>47</v>
      </c>
      <c r="H81" t="s">
        <v>39</v>
      </c>
      <c r="I81" t="s">
        <v>55</v>
      </c>
      <c r="J81">
        <v>16</v>
      </c>
      <c r="K81" s="5">
        <v>220</v>
      </c>
      <c r="L81" s="5">
        <v>3520</v>
      </c>
    </row>
    <row r="82" spans="1:12" x14ac:dyDescent="0.2">
      <c r="A82">
        <v>78</v>
      </c>
      <c r="B82" s="2">
        <v>44009</v>
      </c>
      <c r="C82" s="3" t="s">
        <v>65</v>
      </c>
      <c r="D82" s="6" t="s">
        <v>25</v>
      </c>
      <c r="E82" s="3" t="s">
        <v>21</v>
      </c>
      <c r="F82" s="3">
        <v>162</v>
      </c>
      <c r="G82" t="s">
        <v>32</v>
      </c>
      <c r="H82" t="s">
        <v>18</v>
      </c>
      <c r="I82" t="s">
        <v>49</v>
      </c>
      <c r="J82">
        <v>50</v>
      </c>
      <c r="K82" s="5">
        <v>295</v>
      </c>
      <c r="L82" s="5">
        <v>14750</v>
      </c>
    </row>
    <row r="83" spans="1:12" x14ac:dyDescent="0.2">
      <c r="A83">
        <v>79</v>
      </c>
      <c r="B83" s="2">
        <v>44011</v>
      </c>
      <c r="C83" s="3" t="s">
        <v>65</v>
      </c>
      <c r="D83" s="6" t="s">
        <v>35</v>
      </c>
      <c r="E83" s="3" t="s">
        <v>16</v>
      </c>
      <c r="F83" s="3">
        <v>178</v>
      </c>
      <c r="G83" t="s">
        <v>38</v>
      </c>
      <c r="H83" t="s">
        <v>33</v>
      </c>
      <c r="I83" t="s">
        <v>44</v>
      </c>
      <c r="J83">
        <v>32</v>
      </c>
      <c r="K83" s="5">
        <v>375</v>
      </c>
      <c r="L83" s="5">
        <v>12000</v>
      </c>
    </row>
    <row r="84" spans="1:12" x14ac:dyDescent="0.2">
      <c r="A84">
        <v>80</v>
      </c>
      <c r="B84" s="2">
        <v>44011</v>
      </c>
      <c r="C84" s="3" t="s">
        <v>65</v>
      </c>
      <c r="D84" s="6" t="s">
        <v>20</v>
      </c>
      <c r="E84" s="3" t="s">
        <v>21</v>
      </c>
      <c r="F84" s="3">
        <v>136</v>
      </c>
      <c r="G84" t="s">
        <v>17</v>
      </c>
      <c r="H84" t="s">
        <v>39</v>
      </c>
      <c r="I84" t="s">
        <v>53</v>
      </c>
      <c r="J84">
        <v>14</v>
      </c>
      <c r="K84" s="5">
        <v>235</v>
      </c>
      <c r="L84" s="5">
        <v>3290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F6FA-3F23-4B4F-9BAA-9DEC4FD19C55}">
  <dimension ref="A3:H11"/>
  <sheetViews>
    <sheetView zoomScale="172" workbookViewId="0">
      <selection activeCell="B25" sqref="B25"/>
    </sheetView>
  </sheetViews>
  <sheetFormatPr baseColWidth="10" defaultRowHeight="15" x14ac:dyDescent="0.2"/>
  <cols>
    <col min="1" max="1" width="13" bestFit="1" customWidth="1"/>
    <col min="2" max="2" width="14.83203125" bestFit="1" customWidth="1"/>
    <col min="3" max="4" width="6.33203125" bestFit="1" customWidth="1"/>
    <col min="5" max="5" width="5" bestFit="1" customWidth="1"/>
    <col min="6" max="6" width="5.83203125" bestFit="1" customWidth="1"/>
    <col min="7" max="7" width="4.5" bestFit="1" customWidth="1"/>
    <col min="8" max="8" width="10" bestFit="1" customWidth="1"/>
  </cols>
  <sheetData>
    <row r="3" spans="1:8" x14ac:dyDescent="0.2">
      <c r="A3" s="17" t="s">
        <v>88</v>
      </c>
      <c r="B3" s="17" t="s">
        <v>8</v>
      </c>
    </row>
    <row r="4" spans="1:8" x14ac:dyDescent="0.2">
      <c r="A4" s="17" t="s">
        <v>4</v>
      </c>
      <c r="B4" t="s">
        <v>47</v>
      </c>
      <c r="C4" t="s">
        <v>38</v>
      </c>
      <c r="D4" t="s">
        <v>26</v>
      </c>
      <c r="E4" t="s">
        <v>17</v>
      </c>
      <c r="F4" t="s">
        <v>22</v>
      </c>
      <c r="G4" t="s">
        <v>32</v>
      </c>
      <c r="H4" t="s">
        <v>89</v>
      </c>
    </row>
    <row r="5" spans="1:8" x14ac:dyDescent="0.2">
      <c r="A5" s="6" t="s">
        <v>14</v>
      </c>
      <c r="B5" s="16"/>
      <c r="C5" s="16">
        <v>8</v>
      </c>
      <c r="D5" s="16">
        <v>88</v>
      </c>
      <c r="E5" s="16">
        <v>67</v>
      </c>
      <c r="F5" s="16">
        <v>62</v>
      </c>
      <c r="G5" s="16">
        <v>32</v>
      </c>
      <c r="H5" s="16">
        <v>257</v>
      </c>
    </row>
    <row r="6" spans="1:8" x14ac:dyDescent="0.2">
      <c r="A6" s="6" t="s">
        <v>42</v>
      </c>
      <c r="B6" s="16">
        <v>10</v>
      </c>
      <c r="C6" s="16">
        <v>50</v>
      </c>
      <c r="D6" s="16">
        <v>70</v>
      </c>
      <c r="E6" s="16">
        <v>35</v>
      </c>
      <c r="F6" s="16">
        <v>61</v>
      </c>
      <c r="G6" s="16">
        <v>27</v>
      </c>
      <c r="H6" s="16">
        <v>253</v>
      </c>
    </row>
    <row r="7" spans="1:8" x14ac:dyDescent="0.2">
      <c r="A7" s="6" t="s">
        <v>50</v>
      </c>
      <c r="B7" s="16">
        <v>83</v>
      </c>
      <c r="C7" s="16">
        <v>45</v>
      </c>
      <c r="D7" s="16">
        <v>20</v>
      </c>
      <c r="E7" s="16">
        <v>48</v>
      </c>
      <c r="F7" s="16">
        <v>50</v>
      </c>
      <c r="G7" s="16">
        <v>50</v>
      </c>
      <c r="H7" s="16">
        <v>296</v>
      </c>
    </row>
    <row r="8" spans="1:8" x14ac:dyDescent="0.2">
      <c r="A8" s="6" t="s">
        <v>58</v>
      </c>
      <c r="B8" s="16">
        <v>56</v>
      </c>
      <c r="C8" s="16">
        <v>60</v>
      </c>
      <c r="D8" s="16">
        <v>62</v>
      </c>
      <c r="E8" s="16">
        <v>83</v>
      </c>
      <c r="F8" s="16">
        <v>90</v>
      </c>
      <c r="G8" s="16">
        <v>92</v>
      </c>
      <c r="H8" s="16">
        <v>443</v>
      </c>
    </row>
    <row r="9" spans="1:8" x14ac:dyDescent="0.2">
      <c r="A9" s="6" t="s">
        <v>60</v>
      </c>
      <c r="B9" s="16">
        <v>57</v>
      </c>
      <c r="C9" s="16">
        <v>10</v>
      </c>
      <c r="D9" s="16">
        <v>113</v>
      </c>
      <c r="E9" s="16">
        <v>123</v>
      </c>
      <c r="F9" s="16">
        <v>30</v>
      </c>
      <c r="G9" s="16">
        <v>75</v>
      </c>
      <c r="H9" s="16">
        <v>408</v>
      </c>
    </row>
    <row r="10" spans="1:8" x14ac:dyDescent="0.2">
      <c r="A10" s="6" t="s">
        <v>65</v>
      </c>
      <c r="B10" s="16">
        <v>32</v>
      </c>
      <c r="C10" s="16">
        <v>90</v>
      </c>
      <c r="D10" s="16">
        <v>22</v>
      </c>
      <c r="E10" s="16">
        <v>29</v>
      </c>
      <c r="F10" s="16">
        <v>123</v>
      </c>
      <c r="G10" s="16">
        <v>80</v>
      </c>
      <c r="H10" s="16">
        <v>376</v>
      </c>
    </row>
    <row r="11" spans="1:8" x14ac:dyDescent="0.2">
      <c r="A11" s="6" t="s">
        <v>89</v>
      </c>
      <c r="B11" s="16">
        <v>238</v>
      </c>
      <c r="C11" s="16">
        <v>263</v>
      </c>
      <c r="D11" s="16">
        <v>375</v>
      </c>
      <c r="E11" s="16">
        <v>385</v>
      </c>
      <c r="F11" s="16">
        <v>416</v>
      </c>
      <c r="G11" s="16">
        <v>356</v>
      </c>
      <c r="H11" s="16">
        <v>2033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18ED-622E-5644-923E-111CCBF32069}">
  <dimension ref="A3:H8"/>
  <sheetViews>
    <sheetView zoomScale="150" workbookViewId="0">
      <selection activeCell="A5" sqref="A5"/>
    </sheetView>
  </sheetViews>
  <sheetFormatPr baseColWidth="10" defaultRowHeight="15" x14ac:dyDescent="0.2"/>
  <cols>
    <col min="1" max="1" width="15" bestFit="1" customWidth="1"/>
    <col min="2" max="2" width="14.83203125" bestFit="1" customWidth="1"/>
    <col min="3" max="3" width="8.6640625" bestFit="1" customWidth="1"/>
    <col min="4" max="4" width="9.6640625" bestFit="1" customWidth="1"/>
    <col min="5" max="5" width="8.6640625" bestFit="1" customWidth="1"/>
    <col min="6" max="7" width="9.6640625" bestFit="1" customWidth="1"/>
    <col min="8" max="8" width="10.1640625" bestFit="1" customWidth="1"/>
    <col min="9" max="9" width="8.1640625" bestFit="1" customWidth="1"/>
    <col min="10" max="14" width="8.6640625" bestFit="1" customWidth="1"/>
    <col min="15" max="15" width="10" bestFit="1" customWidth="1"/>
    <col min="16" max="21" width="8.6640625" bestFit="1" customWidth="1"/>
    <col min="22" max="22" width="9.6640625" bestFit="1" customWidth="1"/>
    <col min="23" max="23" width="10.1640625" bestFit="1" customWidth="1"/>
    <col min="24" max="24" width="8.6640625" bestFit="1" customWidth="1"/>
    <col min="25" max="25" width="9.6640625" bestFit="1" customWidth="1"/>
    <col min="26" max="26" width="10.1640625" bestFit="1" customWidth="1"/>
    <col min="27" max="45" width="6.6640625" bestFit="1" customWidth="1"/>
    <col min="46" max="58" width="7.6640625" bestFit="1" customWidth="1"/>
    <col min="59" max="59" width="10" bestFit="1" customWidth="1"/>
  </cols>
  <sheetData>
    <row r="3" spans="1:8" x14ac:dyDescent="0.2">
      <c r="A3" s="17" t="s">
        <v>90</v>
      </c>
      <c r="B3" s="17" t="s">
        <v>8</v>
      </c>
    </row>
    <row r="4" spans="1:8" x14ac:dyDescent="0.2">
      <c r="A4" s="17" t="s">
        <v>95</v>
      </c>
      <c r="B4" t="s">
        <v>47</v>
      </c>
      <c r="C4" t="s">
        <v>38</v>
      </c>
      <c r="D4" t="s">
        <v>26</v>
      </c>
      <c r="E4" t="s">
        <v>17</v>
      </c>
      <c r="F4" t="s">
        <v>22</v>
      </c>
      <c r="G4" t="s">
        <v>32</v>
      </c>
      <c r="H4" t="s">
        <v>89</v>
      </c>
    </row>
    <row r="5" spans="1:8" x14ac:dyDescent="0.2">
      <c r="A5" s="6" t="s">
        <v>21</v>
      </c>
      <c r="B5" s="18">
        <v>16588</v>
      </c>
      <c r="C5" s="18">
        <v>25218.75</v>
      </c>
      <c r="D5" s="18">
        <v>36102.5</v>
      </c>
      <c r="E5" s="18">
        <v>33464</v>
      </c>
      <c r="F5" s="18">
        <v>62439</v>
      </c>
      <c r="G5" s="18">
        <v>30237.5</v>
      </c>
      <c r="H5" s="18">
        <v>204049.75</v>
      </c>
    </row>
    <row r="6" spans="1:8" x14ac:dyDescent="0.2">
      <c r="A6" s="6" t="s">
        <v>29</v>
      </c>
      <c r="B6" s="18">
        <v>3300</v>
      </c>
      <c r="C6" s="18">
        <v>39881.25</v>
      </c>
      <c r="D6" s="18">
        <v>64172.5</v>
      </c>
      <c r="E6" s="18">
        <v>22994.75</v>
      </c>
      <c r="F6" s="18">
        <v>36556</v>
      </c>
      <c r="G6" s="18">
        <v>18998</v>
      </c>
      <c r="H6" s="18">
        <v>185902.5</v>
      </c>
    </row>
    <row r="7" spans="1:8" x14ac:dyDescent="0.2">
      <c r="A7" s="6" t="s">
        <v>16</v>
      </c>
      <c r="B7" s="18">
        <v>30591</v>
      </c>
      <c r="C7" s="18">
        <v>29681.25</v>
      </c>
      <c r="D7" s="18">
        <v>25357.5</v>
      </c>
      <c r="E7" s="18">
        <v>30315</v>
      </c>
      <c r="F7" s="18">
        <v>4160</v>
      </c>
      <c r="G7" s="18">
        <v>52052.75</v>
      </c>
      <c r="H7" s="18">
        <v>172157.5</v>
      </c>
    </row>
    <row r="8" spans="1:8" x14ac:dyDescent="0.2">
      <c r="A8" s="6" t="s">
        <v>89</v>
      </c>
      <c r="B8" s="18">
        <v>50479</v>
      </c>
      <c r="C8" s="18">
        <v>94781.25</v>
      </c>
      <c r="D8" s="18">
        <v>125632.5</v>
      </c>
      <c r="E8" s="18">
        <v>86773.75</v>
      </c>
      <c r="F8" s="18">
        <v>103155</v>
      </c>
      <c r="G8" s="18">
        <v>101288.25</v>
      </c>
      <c r="H8" s="18">
        <v>562109.75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2F8D-4A1A-A64D-8768-A0617BCFDCF5}">
  <dimension ref="A3:I11"/>
  <sheetViews>
    <sheetView topLeftCell="A5" zoomScale="168" workbookViewId="0">
      <selection activeCell="M25" sqref="M25"/>
    </sheetView>
  </sheetViews>
  <sheetFormatPr baseColWidth="10" defaultRowHeight="15" x14ac:dyDescent="0.2"/>
  <cols>
    <col min="1" max="1" width="13.1640625" bestFit="1" customWidth="1"/>
    <col min="2" max="2" width="14.83203125" bestFit="1" customWidth="1"/>
    <col min="3" max="3" width="10.83203125" bestFit="1" customWidth="1"/>
    <col min="4" max="4" width="11" bestFit="1" customWidth="1"/>
    <col min="5" max="5" width="8.6640625" bestFit="1" customWidth="1"/>
    <col min="6" max="6" width="12.33203125" bestFit="1" customWidth="1"/>
    <col min="7" max="7" width="9" bestFit="1" customWidth="1"/>
    <col min="8" max="8" width="10.6640625" bestFit="1" customWidth="1"/>
    <col min="9" max="9" width="10.1640625" bestFit="1" customWidth="1"/>
  </cols>
  <sheetData>
    <row r="3" spans="1:9" x14ac:dyDescent="0.2">
      <c r="A3" s="17" t="s">
        <v>88</v>
      </c>
      <c r="B3" s="17" t="s">
        <v>94</v>
      </c>
    </row>
    <row r="4" spans="1:9" x14ac:dyDescent="0.2">
      <c r="A4" s="17" t="s">
        <v>4</v>
      </c>
      <c r="B4" t="s">
        <v>20</v>
      </c>
      <c r="C4" t="s">
        <v>37</v>
      </c>
      <c r="D4" t="s">
        <v>45</v>
      </c>
      <c r="E4" t="s">
        <v>15</v>
      </c>
      <c r="F4" t="s">
        <v>28</v>
      </c>
      <c r="G4" t="s">
        <v>25</v>
      </c>
      <c r="H4" t="s">
        <v>35</v>
      </c>
      <c r="I4" t="s">
        <v>89</v>
      </c>
    </row>
    <row r="5" spans="1:9" x14ac:dyDescent="0.2">
      <c r="A5" s="6" t="s">
        <v>14</v>
      </c>
      <c r="B5" s="16">
        <v>44</v>
      </c>
      <c r="C5" s="16">
        <v>41</v>
      </c>
      <c r="D5" s="16"/>
      <c r="E5" s="16">
        <v>72</v>
      </c>
      <c r="F5" s="16">
        <v>30</v>
      </c>
      <c r="G5" s="16">
        <v>56</v>
      </c>
      <c r="H5" s="16">
        <v>14</v>
      </c>
      <c r="I5" s="16">
        <v>257</v>
      </c>
    </row>
    <row r="6" spans="1:9" x14ac:dyDescent="0.2">
      <c r="A6" s="6" t="s">
        <v>42</v>
      </c>
      <c r="B6" s="16">
        <v>44</v>
      </c>
      <c r="C6" s="16">
        <v>35</v>
      </c>
      <c r="D6" s="16">
        <v>45</v>
      </c>
      <c r="E6" s="16">
        <v>26</v>
      </c>
      <c r="F6" s="16">
        <v>83</v>
      </c>
      <c r="G6" s="16">
        <v>10</v>
      </c>
      <c r="H6" s="16">
        <v>10</v>
      </c>
      <c r="I6" s="16">
        <v>253</v>
      </c>
    </row>
    <row r="7" spans="1:9" x14ac:dyDescent="0.2">
      <c r="A7" s="6" t="s">
        <v>50</v>
      </c>
      <c r="B7" s="16">
        <v>50</v>
      </c>
      <c r="C7" s="16"/>
      <c r="D7" s="16">
        <v>76</v>
      </c>
      <c r="E7" s="16">
        <v>50</v>
      </c>
      <c r="F7" s="16">
        <v>40</v>
      </c>
      <c r="G7" s="16">
        <v>25</v>
      </c>
      <c r="H7" s="16">
        <v>55</v>
      </c>
      <c r="I7" s="16">
        <v>296</v>
      </c>
    </row>
    <row r="8" spans="1:9" x14ac:dyDescent="0.2">
      <c r="A8" s="6" t="s">
        <v>58</v>
      </c>
      <c r="B8" s="16">
        <v>39</v>
      </c>
      <c r="C8" s="16">
        <v>38</v>
      </c>
      <c r="D8" s="16">
        <v>77</v>
      </c>
      <c r="E8" s="16">
        <v>68</v>
      </c>
      <c r="F8" s="16">
        <v>89</v>
      </c>
      <c r="G8" s="16">
        <v>40</v>
      </c>
      <c r="H8" s="16">
        <v>92</v>
      </c>
      <c r="I8" s="16">
        <v>443</v>
      </c>
    </row>
    <row r="9" spans="1:9" x14ac:dyDescent="0.2">
      <c r="A9" s="6" t="s">
        <v>60</v>
      </c>
      <c r="B9" s="16"/>
      <c r="C9" s="16">
        <v>45</v>
      </c>
      <c r="D9" s="16">
        <v>60</v>
      </c>
      <c r="E9" s="16">
        <v>64</v>
      </c>
      <c r="F9" s="16">
        <v>98</v>
      </c>
      <c r="G9" s="16">
        <v>48</v>
      </c>
      <c r="H9" s="16">
        <v>93</v>
      </c>
      <c r="I9" s="16">
        <v>408</v>
      </c>
    </row>
    <row r="10" spans="1:9" x14ac:dyDescent="0.2">
      <c r="A10" s="6" t="s">
        <v>65</v>
      </c>
      <c r="B10" s="16">
        <v>45</v>
      </c>
      <c r="C10" s="16">
        <v>94</v>
      </c>
      <c r="D10" s="16">
        <v>10</v>
      </c>
      <c r="E10" s="16">
        <v>36</v>
      </c>
      <c r="F10" s="16">
        <v>44</v>
      </c>
      <c r="G10" s="16">
        <v>90</v>
      </c>
      <c r="H10" s="16">
        <v>57</v>
      </c>
      <c r="I10" s="16">
        <v>376</v>
      </c>
    </row>
    <row r="11" spans="1:9" x14ac:dyDescent="0.2">
      <c r="A11" s="6" t="s">
        <v>89</v>
      </c>
      <c r="B11" s="16">
        <v>222</v>
      </c>
      <c r="C11" s="16">
        <v>253</v>
      </c>
      <c r="D11" s="16">
        <v>268</v>
      </c>
      <c r="E11" s="16">
        <v>316</v>
      </c>
      <c r="F11" s="16">
        <v>384</v>
      </c>
      <c r="G11" s="16">
        <v>269</v>
      </c>
      <c r="H11" s="16">
        <v>321</v>
      </c>
      <c r="I11" s="16">
        <v>2033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B49EB-E852-A043-8F4F-667CF04264C1}">
  <dimension ref="A3:B9"/>
  <sheetViews>
    <sheetView zoomScale="116" workbookViewId="0">
      <selection activeCell="R26" sqref="R26"/>
    </sheetView>
  </sheetViews>
  <sheetFormatPr baseColWidth="10" defaultRowHeight="15" x14ac:dyDescent="0.2"/>
  <cols>
    <col min="1" max="1" width="12.1640625" bestFit="1" customWidth="1"/>
    <col min="2" max="2" width="13.5" bestFit="1" customWidth="1"/>
    <col min="3" max="4" width="6.33203125" bestFit="1" customWidth="1"/>
    <col min="5" max="5" width="5" bestFit="1" customWidth="1"/>
    <col min="6" max="6" width="5.83203125" bestFit="1" customWidth="1"/>
    <col min="7" max="7" width="4.5" bestFit="1" customWidth="1"/>
    <col min="8" max="8" width="10" bestFit="1" customWidth="1"/>
  </cols>
  <sheetData>
    <row r="3" spans="1:2" x14ac:dyDescent="0.2">
      <c r="A3" s="17" t="s">
        <v>9</v>
      </c>
      <c r="B3" t="s">
        <v>88</v>
      </c>
    </row>
    <row r="4" spans="1:2" x14ac:dyDescent="0.2">
      <c r="A4" s="6" t="s">
        <v>18</v>
      </c>
      <c r="B4" s="16">
        <v>767</v>
      </c>
    </row>
    <row r="5" spans="1:2" x14ac:dyDescent="0.2">
      <c r="A5" s="6" t="s">
        <v>33</v>
      </c>
      <c r="B5" s="16">
        <v>468</v>
      </c>
    </row>
    <row r="6" spans="1:2" x14ac:dyDescent="0.2">
      <c r="A6" s="6" t="s">
        <v>30</v>
      </c>
      <c r="B6" s="16">
        <v>337</v>
      </c>
    </row>
    <row r="7" spans="1:2" x14ac:dyDescent="0.2">
      <c r="A7" s="6" t="s">
        <v>39</v>
      </c>
      <c r="B7" s="16">
        <v>288</v>
      </c>
    </row>
    <row r="8" spans="1:2" x14ac:dyDescent="0.2">
      <c r="A8" s="6" t="s">
        <v>23</v>
      </c>
      <c r="B8" s="16">
        <v>173</v>
      </c>
    </row>
    <row r="9" spans="1:2" x14ac:dyDescent="0.2">
      <c r="A9" s="6" t="s">
        <v>89</v>
      </c>
      <c r="B9" s="16">
        <v>2033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2E8E9-9DC7-B840-9673-BF04F02D9A82}">
  <dimension ref="A3:B13"/>
  <sheetViews>
    <sheetView zoomScale="150" workbookViewId="0">
      <selection activeCell="B20" sqref="B20"/>
    </sheetView>
  </sheetViews>
  <sheetFormatPr baseColWidth="10" defaultRowHeight="15" x14ac:dyDescent="0.2"/>
  <cols>
    <col min="1" max="1" width="12.1640625" bestFit="1" customWidth="1"/>
    <col min="2" max="2" width="13.33203125" bestFit="1" customWidth="1"/>
  </cols>
  <sheetData>
    <row r="3" spans="1:2" x14ac:dyDescent="0.2">
      <c r="A3" s="17" t="s">
        <v>96</v>
      </c>
      <c r="B3" t="s">
        <v>88</v>
      </c>
    </row>
    <row r="4" spans="1:2" x14ac:dyDescent="0.2">
      <c r="A4" s="6" t="s">
        <v>69</v>
      </c>
      <c r="B4" s="16">
        <v>396</v>
      </c>
    </row>
    <row r="5" spans="1:2" x14ac:dyDescent="0.2">
      <c r="A5" s="6" t="s">
        <v>79</v>
      </c>
      <c r="B5" s="16">
        <v>295</v>
      </c>
    </row>
    <row r="6" spans="1:2" x14ac:dyDescent="0.2">
      <c r="A6" s="6" t="s">
        <v>85</v>
      </c>
      <c r="B6" s="16">
        <v>281</v>
      </c>
    </row>
    <row r="7" spans="1:2" x14ac:dyDescent="0.2">
      <c r="A7" s="6" t="s">
        <v>71</v>
      </c>
      <c r="B7" s="16">
        <v>239</v>
      </c>
    </row>
    <row r="8" spans="1:2" x14ac:dyDescent="0.2">
      <c r="A8" s="6" t="s">
        <v>73</v>
      </c>
      <c r="B8" s="16">
        <v>208</v>
      </c>
    </row>
    <row r="9" spans="1:2" x14ac:dyDescent="0.2">
      <c r="A9" s="6" t="s">
        <v>81</v>
      </c>
      <c r="B9" s="16">
        <v>191</v>
      </c>
    </row>
    <row r="10" spans="1:2" x14ac:dyDescent="0.2">
      <c r="A10" s="6" t="s">
        <v>83</v>
      </c>
      <c r="B10" s="16">
        <v>152</v>
      </c>
    </row>
    <row r="11" spans="1:2" x14ac:dyDescent="0.2">
      <c r="A11" s="6" t="s">
        <v>75</v>
      </c>
      <c r="B11" s="16">
        <v>147</v>
      </c>
    </row>
    <row r="12" spans="1:2" x14ac:dyDescent="0.2">
      <c r="A12" s="6" t="s">
        <v>77</v>
      </c>
      <c r="B12" s="16">
        <v>124</v>
      </c>
    </row>
    <row r="13" spans="1:2" x14ac:dyDescent="0.2">
      <c r="A13" s="6" t="s">
        <v>89</v>
      </c>
      <c r="B13" s="16">
        <v>2033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5A8A1-BB81-0342-98EE-9A982BBDAF85}">
  <dimension ref="A3:E23"/>
  <sheetViews>
    <sheetView zoomScale="192" workbookViewId="0">
      <selection activeCell="G16" sqref="G16"/>
    </sheetView>
  </sheetViews>
  <sheetFormatPr baseColWidth="10" defaultRowHeight="15" x14ac:dyDescent="0.2"/>
  <cols>
    <col min="1" max="1" width="13" bestFit="1" customWidth="1"/>
    <col min="2" max="2" width="14.83203125" bestFit="1" customWidth="1"/>
    <col min="3" max="3" width="5.6640625" bestFit="1" customWidth="1"/>
    <col min="4" max="4" width="5.1640625" bestFit="1" customWidth="1"/>
    <col min="5" max="5" width="10" bestFit="1" customWidth="1"/>
    <col min="6" max="6" width="5.83203125" bestFit="1" customWidth="1"/>
    <col min="7" max="7" width="4.5" bestFit="1" customWidth="1"/>
    <col min="8" max="8" width="10" bestFit="1" customWidth="1"/>
  </cols>
  <sheetData>
    <row r="3" spans="1:5" x14ac:dyDescent="0.2">
      <c r="A3" s="17" t="s">
        <v>8</v>
      </c>
      <c r="B3" t="s">
        <v>88</v>
      </c>
    </row>
    <row r="4" spans="1:5" ht="16" x14ac:dyDescent="0.2">
      <c r="A4" s="6" t="s">
        <v>22</v>
      </c>
      <c r="B4" s="20">
        <v>416</v>
      </c>
    </row>
    <row r="5" spans="1:5" ht="16" x14ac:dyDescent="0.2">
      <c r="A5" s="6" t="s">
        <v>17</v>
      </c>
      <c r="B5" s="20">
        <v>385</v>
      </c>
    </row>
    <row r="6" spans="1:5" x14ac:dyDescent="0.2">
      <c r="A6" s="6" t="s">
        <v>26</v>
      </c>
      <c r="B6" s="16">
        <v>375</v>
      </c>
    </row>
    <row r="7" spans="1:5" x14ac:dyDescent="0.2">
      <c r="A7" s="6" t="s">
        <v>32</v>
      </c>
      <c r="B7" s="16">
        <v>356</v>
      </c>
    </row>
    <row r="8" spans="1:5" x14ac:dyDescent="0.2">
      <c r="A8" s="6" t="s">
        <v>38</v>
      </c>
      <c r="B8" s="16">
        <v>263</v>
      </c>
    </row>
    <row r="9" spans="1:5" x14ac:dyDescent="0.2">
      <c r="A9" s="6" t="s">
        <v>47</v>
      </c>
      <c r="B9" s="16">
        <v>238</v>
      </c>
    </row>
    <row r="10" spans="1:5" x14ac:dyDescent="0.2">
      <c r="A10" s="6" t="s">
        <v>89</v>
      </c>
      <c r="B10" s="16">
        <v>2033</v>
      </c>
    </row>
    <row r="14" spans="1:5" x14ac:dyDescent="0.2">
      <c r="A14" s="17" t="s">
        <v>88</v>
      </c>
      <c r="B14" s="17" t="s">
        <v>95</v>
      </c>
    </row>
    <row r="15" spans="1:5" x14ac:dyDescent="0.2">
      <c r="A15" s="17" t="s">
        <v>94</v>
      </c>
      <c r="B15" t="s">
        <v>16</v>
      </c>
      <c r="C15" t="s">
        <v>29</v>
      </c>
      <c r="D15" t="s">
        <v>21</v>
      </c>
      <c r="E15" t="s">
        <v>89</v>
      </c>
    </row>
    <row r="16" spans="1:5" ht="16" x14ac:dyDescent="0.2">
      <c r="A16" s="6" t="s">
        <v>28</v>
      </c>
      <c r="B16" s="20"/>
      <c r="C16" s="20">
        <v>384</v>
      </c>
      <c r="D16" s="20"/>
      <c r="E16" s="20">
        <v>384</v>
      </c>
    </row>
    <row r="17" spans="1:5" x14ac:dyDescent="0.2">
      <c r="A17" s="6" t="s">
        <v>35</v>
      </c>
      <c r="B17" s="16">
        <v>321</v>
      </c>
      <c r="C17" s="16"/>
      <c r="D17" s="16"/>
      <c r="E17" s="16">
        <v>321</v>
      </c>
    </row>
    <row r="18" spans="1:5" x14ac:dyDescent="0.2">
      <c r="A18" s="6" t="s">
        <v>15</v>
      </c>
      <c r="B18" s="16">
        <v>316</v>
      </c>
      <c r="C18" s="16"/>
      <c r="D18" s="16"/>
      <c r="E18" s="16">
        <v>316</v>
      </c>
    </row>
    <row r="19" spans="1:5" x14ac:dyDescent="0.2">
      <c r="A19" s="6" t="s">
        <v>25</v>
      </c>
      <c r="B19" s="16"/>
      <c r="C19" s="16"/>
      <c r="D19" s="16">
        <v>269</v>
      </c>
      <c r="E19" s="16">
        <v>269</v>
      </c>
    </row>
    <row r="20" spans="1:5" x14ac:dyDescent="0.2">
      <c r="A20" s="6" t="s">
        <v>45</v>
      </c>
      <c r="B20" s="16"/>
      <c r="C20" s="16"/>
      <c r="D20" s="16">
        <v>268</v>
      </c>
      <c r="E20" s="16">
        <v>268</v>
      </c>
    </row>
    <row r="21" spans="1:5" x14ac:dyDescent="0.2">
      <c r="A21" s="6" t="s">
        <v>37</v>
      </c>
      <c r="B21" s="16"/>
      <c r="C21" s="16">
        <v>253</v>
      </c>
      <c r="D21" s="16"/>
      <c r="E21" s="16">
        <v>253</v>
      </c>
    </row>
    <row r="22" spans="1:5" x14ac:dyDescent="0.2">
      <c r="A22" s="6" t="s">
        <v>20</v>
      </c>
      <c r="B22" s="16"/>
      <c r="C22" s="16"/>
      <c r="D22" s="16">
        <v>222</v>
      </c>
      <c r="E22" s="16">
        <v>222</v>
      </c>
    </row>
    <row r="23" spans="1:5" x14ac:dyDescent="0.2">
      <c r="A23" s="6" t="s">
        <v>89</v>
      </c>
      <c r="B23" s="16">
        <v>637</v>
      </c>
      <c r="C23" s="16">
        <v>637</v>
      </c>
      <c r="D23" s="16">
        <v>759</v>
      </c>
      <c r="E23" s="16">
        <v>2033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S84"/>
  <sheetViews>
    <sheetView zoomScale="136" zoomScaleNormal="100" workbookViewId="0">
      <selection activeCell="P5" sqref="P5"/>
    </sheetView>
  </sheetViews>
  <sheetFormatPr baseColWidth="10" defaultColWidth="8.83203125" defaultRowHeight="15" x14ac:dyDescent="0.2"/>
  <cols>
    <col min="2" max="2" width="10.5" bestFit="1" customWidth="1"/>
    <col min="3" max="3" width="9" bestFit="1" customWidth="1"/>
    <col min="4" max="4" width="13.6640625" bestFit="1" customWidth="1"/>
    <col min="6" max="6" width="13" customWidth="1"/>
    <col min="7" max="7" width="18.1640625" bestFit="1" customWidth="1"/>
    <col min="8" max="8" width="23.1640625" bestFit="1" customWidth="1"/>
    <col min="9" max="9" width="11.5" customWidth="1"/>
    <col min="10" max="10" width="9.83203125" customWidth="1"/>
    <col min="11" max="11" width="12.33203125" customWidth="1"/>
    <col min="12" max="12" width="11.1640625" bestFit="1" customWidth="1"/>
    <col min="15" max="15" width="15.33203125" bestFit="1" customWidth="1"/>
    <col min="16" max="16" width="14.1640625" bestFit="1" customWidth="1"/>
    <col min="18" max="18" width="12.6640625" bestFit="1" customWidth="1"/>
  </cols>
  <sheetData>
    <row r="1" spans="1:19" ht="21" x14ac:dyDescent="0.25">
      <c r="A1" s="1" t="s">
        <v>0</v>
      </c>
    </row>
    <row r="2" spans="1:19" ht="21" x14ac:dyDescent="0.25">
      <c r="A2" s="1" t="s">
        <v>1</v>
      </c>
    </row>
    <row r="4" spans="1:19" x14ac:dyDescent="0.2">
      <c r="A4" s="3" t="s">
        <v>2</v>
      </c>
      <c r="B4" s="3" t="s">
        <v>3</v>
      </c>
      <c r="C4" s="3" t="s">
        <v>4</v>
      </c>
      <c r="D4" s="3" t="s">
        <v>5</v>
      </c>
      <c r="E4" s="3" t="s">
        <v>6</v>
      </c>
      <c r="F4" s="3" t="s">
        <v>7</v>
      </c>
      <c r="G4" s="3" t="s">
        <v>67</v>
      </c>
      <c r="H4" s="3" t="s">
        <v>97</v>
      </c>
      <c r="I4" s="3" t="s">
        <v>8</v>
      </c>
      <c r="J4" s="3" t="s">
        <v>9</v>
      </c>
      <c r="K4" s="3" t="s">
        <v>10</v>
      </c>
      <c r="L4" s="3" t="s">
        <v>11</v>
      </c>
      <c r="M4" s="3" t="s">
        <v>12</v>
      </c>
      <c r="N4" s="3" t="s">
        <v>13</v>
      </c>
      <c r="O4" s="3" t="s">
        <v>92</v>
      </c>
      <c r="P4" s="3" t="s">
        <v>87</v>
      </c>
      <c r="R4" t="s">
        <v>91</v>
      </c>
      <c r="S4" t="s">
        <v>93</v>
      </c>
    </row>
    <row r="5" spans="1:19" x14ac:dyDescent="0.2">
      <c r="A5">
        <v>1</v>
      </c>
      <c r="B5" s="2">
        <v>43832</v>
      </c>
      <c r="C5" s="3" t="s">
        <v>14</v>
      </c>
      <c r="D5" s="6" t="s">
        <v>15</v>
      </c>
      <c r="E5" s="3" t="s">
        <v>16</v>
      </c>
      <c r="F5" s="3">
        <v>132</v>
      </c>
      <c r="G5" s="3" t="str">
        <f>VLOOKUP(F5,'Customer Info'!$A$4:$C$12,2,FALSE)</f>
        <v>Bankia</v>
      </c>
      <c r="H5" s="3" t="str">
        <f>VLOOKUP(F5,'Customer Info'!$A$4:$C$12,3,FALSE)</f>
        <v>Lucas Adams</v>
      </c>
      <c r="I5" t="s">
        <v>17</v>
      </c>
      <c r="J5" t="s">
        <v>18</v>
      </c>
      <c r="K5" t="s">
        <v>19</v>
      </c>
      <c r="L5">
        <v>15</v>
      </c>
      <c r="M5" s="4">
        <v>235</v>
      </c>
      <c r="N5" s="5">
        <v>3525</v>
      </c>
      <c r="O5" s="5" t="str">
        <f>IF(L5&gt;=20,"Y","N")</f>
        <v>N</v>
      </c>
      <c r="P5" s="5">
        <f>IF(O5="Y",(N5*0.95),N5)</f>
        <v>3525</v>
      </c>
      <c r="R5">
        <f>COUNTIF(Table3[5% Discount],"Y")</f>
        <v>52</v>
      </c>
      <c r="S5" s="5">
        <f>SUM(N5:N84)</f>
        <v>585890</v>
      </c>
    </row>
    <row r="6" spans="1:19" x14ac:dyDescent="0.2">
      <c r="A6">
        <v>2</v>
      </c>
      <c r="B6" s="2">
        <v>43836</v>
      </c>
      <c r="C6" s="3" t="s">
        <v>14</v>
      </c>
      <c r="D6" s="6" t="s">
        <v>20</v>
      </c>
      <c r="E6" s="3" t="s">
        <v>21</v>
      </c>
      <c r="F6" s="3">
        <v>144</v>
      </c>
      <c r="G6" s="3" t="str">
        <f>VLOOKUP(F6,'Customer Info'!$A$4:$C$12,2,FALSE)</f>
        <v>Affinity</v>
      </c>
      <c r="H6" s="3" t="str">
        <f>VLOOKUP(F6,'Customer Info'!$A$4:$C$12,3,FALSE)</f>
        <v>Christina Bell</v>
      </c>
      <c r="I6" t="s">
        <v>22</v>
      </c>
      <c r="J6" t="s">
        <v>23</v>
      </c>
      <c r="K6" t="s">
        <v>24</v>
      </c>
      <c r="L6">
        <v>22</v>
      </c>
      <c r="M6" s="5">
        <v>260</v>
      </c>
      <c r="N6" s="5">
        <v>5720</v>
      </c>
      <c r="O6" s="5" t="str">
        <f t="shared" ref="O6:O36" si="0">IF(L6&gt;=20,"Y","N")</f>
        <v>Y</v>
      </c>
      <c r="P6" s="5">
        <f t="shared" ref="P6:P36" si="1">IF(O6="Y",(N6*0.95),N6)</f>
        <v>5434</v>
      </c>
    </row>
    <row r="7" spans="1:19" x14ac:dyDescent="0.2">
      <c r="A7">
        <v>3</v>
      </c>
      <c r="B7" s="2">
        <v>43839</v>
      </c>
      <c r="C7" s="3" t="s">
        <v>14</v>
      </c>
      <c r="D7" s="6" t="s">
        <v>25</v>
      </c>
      <c r="E7" s="3" t="s">
        <v>21</v>
      </c>
      <c r="F7" s="3">
        <v>136</v>
      </c>
      <c r="G7" s="3" t="str">
        <f>VLOOKUP(F7,'Customer Info'!$A$4:$C$12,2,FALSE)</f>
        <v>Telmark</v>
      </c>
      <c r="H7" s="3" t="str">
        <f>VLOOKUP(F7,'Customer Info'!$A$4:$C$12,3,FALSE)</f>
        <v>Emily Flores</v>
      </c>
      <c r="I7" t="s">
        <v>26</v>
      </c>
      <c r="J7" t="s">
        <v>18</v>
      </c>
      <c r="K7" t="s">
        <v>27</v>
      </c>
      <c r="L7">
        <v>16</v>
      </c>
      <c r="M7" s="5">
        <v>350</v>
      </c>
      <c r="N7" s="5">
        <v>5600</v>
      </c>
      <c r="O7" s="5" t="str">
        <f t="shared" si="0"/>
        <v>N</v>
      </c>
      <c r="P7" s="5">
        <f t="shared" si="1"/>
        <v>5600</v>
      </c>
    </row>
    <row r="8" spans="1:19" x14ac:dyDescent="0.2">
      <c r="A8">
        <v>4</v>
      </c>
      <c r="B8" s="2">
        <v>43842</v>
      </c>
      <c r="C8" s="3" t="s">
        <v>14</v>
      </c>
      <c r="D8" s="6" t="s">
        <v>28</v>
      </c>
      <c r="E8" s="3" t="s">
        <v>29</v>
      </c>
      <c r="F8" s="3">
        <v>144</v>
      </c>
      <c r="G8" s="3" t="str">
        <f>VLOOKUP(F8,'Customer Info'!$A$4:$C$12,2,FALSE)</f>
        <v>Affinity</v>
      </c>
      <c r="H8" s="3" t="str">
        <f>VLOOKUP(F8,'Customer Info'!$A$4:$C$12,3,FALSE)</f>
        <v>Christina Bell</v>
      </c>
      <c r="I8" t="s">
        <v>17</v>
      </c>
      <c r="J8" t="s">
        <v>30</v>
      </c>
      <c r="K8" t="s">
        <v>31</v>
      </c>
      <c r="L8">
        <v>30</v>
      </c>
      <c r="M8" s="5">
        <v>235</v>
      </c>
      <c r="N8" s="5">
        <v>7050</v>
      </c>
      <c r="O8" s="5" t="str">
        <f t="shared" si="0"/>
        <v>Y</v>
      </c>
      <c r="P8" s="5">
        <f t="shared" si="1"/>
        <v>6697.5</v>
      </c>
    </row>
    <row r="9" spans="1:19" x14ac:dyDescent="0.2">
      <c r="A9">
        <v>5</v>
      </c>
      <c r="B9" s="2">
        <v>43842</v>
      </c>
      <c r="C9" s="3" t="s">
        <v>14</v>
      </c>
      <c r="D9" s="6" t="s">
        <v>15</v>
      </c>
      <c r="E9" s="3" t="s">
        <v>16</v>
      </c>
      <c r="F9" s="3">
        <v>166</v>
      </c>
      <c r="G9" s="3" t="str">
        <f>VLOOKUP(F9,'Customer Info'!$A$4:$C$12,2,FALSE)</f>
        <v>Port Royale</v>
      </c>
      <c r="H9" s="3" t="str">
        <f>VLOOKUP(F9,'Customer Info'!$A$4:$C$12,3,FALSE)</f>
        <v>Dan Hill</v>
      </c>
      <c r="I9" t="s">
        <v>32</v>
      </c>
      <c r="J9" t="s">
        <v>33</v>
      </c>
      <c r="K9" t="s">
        <v>34</v>
      </c>
      <c r="L9">
        <v>32</v>
      </c>
      <c r="M9" s="5">
        <v>295</v>
      </c>
      <c r="N9" s="5">
        <v>9440</v>
      </c>
      <c r="O9" s="5" t="str">
        <f t="shared" si="0"/>
        <v>Y</v>
      </c>
      <c r="P9" s="5">
        <f t="shared" si="1"/>
        <v>8968</v>
      </c>
    </row>
    <row r="10" spans="1:19" x14ac:dyDescent="0.2">
      <c r="A10">
        <v>6</v>
      </c>
      <c r="B10" s="2">
        <v>43845</v>
      </c>
      <c r="C10" s="3" t="s">
        <v>14</v>
      </c>
      <c r="D10" s="6" t="s">
        <v>35</v>
      </c>
      <c r="E10" s="3" t="s">
        <v>16</v>
      </c>
      <c r="F10" s="3">
        <v>136</v>
      </c>
      <c r="G10" s="3" t="str">
        <f>VLOOKUP(F10,'Customer Info'!$A$4:$C$12,2,FALSE)</f>
        <v>Telmark</v>
      </c>
      <c r="H10" s="3" t="str">
        <f>VLOOKUP(F10,'Customer Info'!$A$4:$C$12,3,FALSE)</f>
        <v>Emily Flores</v>
      </c>
      <c r="I10" t="s">
        <v>26</v>
      </c>
      <c r="J10" t="s">
        <v>30</v>
      </c>
      <c r="K10" t="s">
        <v>36</v>
      </c>
      <c r="L10">
        <v>14</v>
      </c>
      <c r="M10" s="5">
        <v>350</v>
      </c>
      <c r="N10" s="5">
        <v>4900</v>
      </c>
      <c r="O10" s="5" t="str">
        <f t="shared" si="0"/>
        <v>N</v>
      </c>
      <c r="P10" s="5">
        <f t="shared" si="1"/>
        <v>4900</v>
      </c>
    </row>
    <row r="11" spans="1:19" x14ac:dyDescent="0.2">
      <c r="A11">
        <v>7</v>
      </c>
      <c r="B11" s="2">
        <v>43848</v>
      </c>
      <c r="C11" s="3" t="s">
        <v>14</v>
      </c>
      <c r="D11" s="6" t="s">
        <v>37</v>
      </c>
      <c r="E11" s="3" t="s">
        <v>29</v>
      </c>
      <c r="F11" s="3">
        <v>152</v>
      </c>
      <c r="G11" s="3" t="str">
        <f>VLOOKUP(F11,'Customer Info'!$A$4:$C$12,2,FALSE)</f>
        <v>Secspace</v>
      </c>
      <c r="H11" s="3" t="str">
        <f>VLOOKUP(F11,'Customer Info'!$A$4:$C$12,3,FALSE)</f>
        <v>Rob Nelson</v>
      </c>
      <c r="I11" t="s">
        <v>38</v>
      </c>
      <c r="J11" t="s">
        <v>39</v>
      </c>
      <c r="K11" t="s">
        <v>40</v>
      </c>
      <c r="L11">
        <v>8</v>
      </c>
      <c r="M11" s="5">
        <v>375</v>
      </c>
      <c r="N11" s="5">
        <v>3000</v>
      </c>
      <c r="O11" s="5" t="str">
        <f t="shared" si="0"/>
        <v>N</v>
      </c>
      <c r="P11" s="5">
        <f t="shared" si="1"/>
        <v>3000</v>
      </c>
    </row>
    <row r="12" spans="1:19" x14ac:dyDescent="0.2">
      <c r="A12">
        <v>8</v>
      </c>
      <c r="B12" s="2">
        <v>43852</v>
      </c>
      <c r="C12" s="3" t="s">
        <v>14</v>
      </c>
      <c r="D12" s="6" t="s">
        <v>20</v>
      </c>
      <c r="E12" s="3" t="s">
        <v>21</v>
      </c>
      <c r="F12" s="3">
        <v>132</v>
      </c>
      <c r="G12" s="3" t="str">
        <f>VLOOKUP(F12,'Customer Info'!$A$4:$C$12,2,FALSE)</f>
        <v>Bankia</v>
      </c>
      <c r="H12" s="3" t="str">
        <f>VLOOKUP(F12,'Customer Info'!$A$4:$C$12,3,FALSE)</f>
        <v>Lucas Adams</v>
      </c>
      <c r="I12" t="s">
        <v>17</v>
      </c>
      <c r="J12" t="s">
        <v>30</v>
      </c>
      <c r="K12" t="s">
        <v>31</v>
      </c>
      <c r="L12">
        <v>22</v>
      </c>
      <c r="M12" s="5">
        <v>235</v>
      </c>
      <c r="N12" s="5">
        <v>5170</v>
      </c>
      <c r="O12" s="5" t="str">
        <f t="shared" si="0"/>
        <v>Y</v>
      </c>
      <c r="P12" s="5">
        <f t="shared" si="1"/>
        <v>4911.5</v>
      </c>
    </row>
    <row r="13" spans="1:19" x14ac:dyDescent="0.2">
      <c r="A13">
        <v>9</v>
      </c>
      <c r="B13" s="2">
        <v>43852</v>
      </c>
      <c r="C13" s="3" t="s">
        <v>14</v>
      </c>
      <c r="D13" s="6" t="s">
        <v>25</v>
      </c>
      <c r="E13" s="3" t="s">
        <v>21</v>
      </c>
      <c r="F13" s="3">
        <v>136</v>
      </c>
      <c r="G13" s="3" t="str">
        <f>VLOOKUP(F13,'Customer Info'!$A$4:$C$12,2,FALSE)</f>
        <v>Telmark</v>
      </c>
      <c r="H13" s="3" t="str">
        <f>VLOOKUP(F13,'Customer Info'!$A$4:$C$12,3,FALSE)</f>
        <v>Emily Flores</v>
      </c>
      <c r="I13" t="s">
        <v>22</v>
      </c>
      <c r="J13" t="s">
        <v>30</v>
      </c>
      <c r="K13" t="s">
        <v>41</v>
      </c>
      <c r="L13">
        <v>40</v>
      </c>
      <c r="M13" s="5">
        <v>260</v>
      </c>
      <c r="N13" s="5">
        <v>10400</v>
      </c>
      <c r="O13" s="5" t="str">
        <f t="shared" si="0"/>
        <v>Y</v>
      </c>
      <c r="P13" s="5">
        <f t="shared" si="1"/>
        <v>9880</v>
      </c>
    </row>
    <row r="14" spans="1:19" x14ac:dyDescent="0.2">
      <c r="A14">
        <v>10</v>
      </c>
      <c r="B14" s="2">
        <v>43856</v>
      </c>
      <c r="C14" s="3" t="s">
        <v>14</v>
      </c>
      <c r="D14" s="6" t="s">
        <v>15</v>
      </c>
      <c r="E14" s="3" t="s">
        <v>16</v>
      </c>
      <c r="F14" s="3">
        <v>166</v>
      </c>
      <c r="G14" s="3" t="str">
        <f>VLOOKUP(F14,'Customer Info'!$A$4:$C$12,2,FALSE)</f>
        <v>Port Royale</v>
      </c>
      <c r="H14" s="3" t="str">
        <f>VLOOKUP(F14,'Customer Info'!$A$4:$C$12,3,FALSE)</f>
        <v>Dan Hill</v>
      </c>
      <c r="I14" t="s">
        <v>26</v>
      </c>
      <c r="J14" t="s">
        <v>18</v>
      </c>
      <c r="K14" t="s">
        <v>27</v>
      </c>
      <c r="L14">
        <v>25</v>
      </c>
      <c r="M14" s="5">
        <v>350</v>
      </c>
      <c r="N14" s="5">
        <v>8750</v>
      </c>
      <c r="O14" s="5" t="str">
        <f t="shared" si="0"/>
        <v>Y</v>
      </c>
      <c r="P14" s="5">
        <f t="shared" si="1"/>
        <v>8312.5</v>
      </c>
    </row>
    <row r="15" spans="1:19" x14ac:dyDescent="0.2">
      <c r="A15">
        <v>11</v>
      </c>
      <c r="B15" s="2">
        <v>43858</v>
      </c>
      <c r="C15" s="3" t="s">
        <v>14</v>
      </c>
      <c r="D15" s="6" t="s">
        <v>37</v>
      </c>
      <c r="E15" s="3" t="s">
        <v>29</v>
      </c>
      <c r="F15" s="3">
        <v>157</v>
      </c>
      <c r="G15" s="3" t="str">
        <f>VLOOKUP(F15,'Customer Info'!$A$4:$C$12,2,FALSE)</f>
        <v>MarkPlus</v>
      </c>
      <c r="H15" s="3" t="str">
        <f>VLOOKUP(F15,'Customer Info'!$A$4:$C$12,3,FALSE)</f>
        <v>Matt Reed</v>
      </c>
      <c r="I15" t="s">
        <v>26</v>
      </c>
      <c r="J15" t="s">
        <v>18</v>
      </c>
      <c r="K15" t="s">
        <v>27</v>
      </c>
      <c r="L15">
        <v>33</v>
      </c>
      <c r="M15" s="5">
        <v>350</v>
      </c>
      <c r="N15" s="5">
        <v>11550</v>
      </c>
      <c r="O15" s="5" t="str">
        <f t="shared" si="0"/>
        <v>Y</v>
      </c>
      <c r="P15" s="5">
        <f t="shared" si="1"/>
        <v>10972.5</v>
      </c>
    </row>
    <row r="16" spans="1:19" x14ac:dyDescent="0.2">
      <c r="A16">
        <v>12</v>
      </c>
      <c r="B16" s="2">
        <v>43865</v>
      </c>
      <c r="C16" s="3" t="s">
        <v>42</v>
      </c>
      <c r="D16" s="6" t="s">
        <v>28</v>
      </c>
      <c r="E16" s="3" t="s">
        <v>29</v>
      </c>
      <c r="F16" s="3">
        <v>178</v>
      </c>
      <c r="G16" s="3" t="str">
        <f>VLOOKUP(F16,'Customer Info'!$A$4:$C$12,2,FALSE)</f>
        <v>Vento</v>
      </c>
      <c r="H16" s="3" t="str">
        <f>VLOOKUP(F16,'Customer Info'!$A$4:$C$12,3,FALSE)</f>
        <v>Amanda Wood</v>
      </c>
      <c r="I16" t="s">
        <v>32</v>
      </c>
      <c r="J16" t="s">
        <v>39</v>
      </c>
      <c r="K16" t="s">
        <v>43</v>
      </c>
      <c r="L16">
        <v>15</v>
      </c>
      <c r="M16" s="5">
        <v>295</v>
      </c>
      <c r="N16" s="5">
        <v>4425</v>
      </c>
      <c r="O16" s="5" t="str">
        <f t="shared" si="0"/>
        <v>N</v>
      </c>
      <c r="P16" s="5">
        <f t="shared" si="1"/>
        <v>4425</v>
      </c>
    </row>
    <row r="17" spans="1:16" x14ac:dyDescent="0.2">
      <c r="A17">
        <v>13</v>
      </c>
      <c r="B17" s="2">
        <v>43868</v>
      </c>
      <c r="C17" s="3" t="s">
        <v>42</v>
      </c>
      <c r="D17" s="6" t="s">
        <v>15</v>
      </c>
      <c r="E17" s="3" t="s">
        <v>16</v>
      </c>
      <c r="F17" s="3">
        <v>180</v>
      </c>
      <c r="G17" s="3" t="str">
        <f>VLOOKUP(F17,'Customer Info'!$A$4:$C$12,2,FALSE)</f>
        <v>Milago</v>
      </c>
      <c r="H17" s="3" t="str">
        <f>VLOOKUP(F17,'Customer Info'!$A$4:$C$12,3,FALSE)</f>
        <v>Sam Cooper</v>
      </c>
      <c r="I17" t="s">
        <v>38</v>
      </c>
      <c r="J17" t="s">
        <v>33</v>
      </c>
      <c r="K17" t="s">
        <v>44</v>
      </c>
      <c r="L17">
        <v>10</v>
      </c>
      <c r="M17" s="5">
        <v>375</v>
      </c>
      <c r="N17" s="5">
        <v>3750</v>
      </c>
      <c r="O17" s="5" t="str">
        <f t="shared" si="0"/>
        <v>N</v>
      </c>
      <c r="P17" s="5">
        <f t="shared" si="1"/>
        <v>3750</v>
      </c>
    </row>
    <row r="18" spans="1:16" x14ac:dyDescent="0.2">
      <c r="A18">
        <v>14</v>
      </c>
      <c r="B18" s="2">
        <v>43869</v>
      </c>
      <c r="C18" s="3" t="s">
        <v>42</v>
      </c>
      <c r="D18" s="6" t="s">
        <v>45</v>
      </c>
      <c r="E18" s="3" t="s">
        <v>21</v>
      </c>
      <c r="F18" s="3">
        <v>132</v>
      </c>
      <c r="G18" s="3" t="str">
        <f>VLOOKUP(F18,'Customer Info'!$A$4:$C$12,2,FALSE)</f>
        <v>Bankia</v>
      </c>
      <c r="H18" s="3" t="str">
        <f>VLOOKUP(F18,'Customer Info'!$A$4:$C$12,3,FALSE)</f>
        <v>Lucas Adams</v>
      </c>
      <c r="I18" t="s">
        <v>22</v>
      </c>
      <c r="J18" t="s">
        <v>30</v>
      </c>
      <c r="K18" t="s">
        <v>41</v>
      </c>
      <c r="L18">
        <v>45</v>
      </c>
      <c r="M18" s="5">
        <v>260</v>
      </c>
      <c r="N18" s="5">
        <v>11700</v>
      </c>
      <c r="O18" s="5" t="str">
        <f t="shared" si="0"/>
        <v>Y</v>
      </c>
      <c r="P18" s="5">
        <f t="shared" si="1"/>
        <v>11115</v>
      </c>
    </row>
    <row r="19" spans="1:16" x14ac:dyDescent="0.2">
      <c r="A19">
        <v>15</v>
      </c>
      <c r="B19" s="2">
        <v>43871</v>
      </c>
      <c r="C19" s="3" t="s">
        <v>42</v>
      </c>
      <c r="D19" s="6" t="s">
        <v>20</v>
      </c>
      <c r="E19" s="3" t="s">
        <v>21</v>
      </c>
      <c r="F19" s="3">
        <v>180</v>
      </c>
      <c r="G19" s="3" t="str">
        <f>VLOOKUP(F19,'Customer Info'!$A$4:$C$12,2,FALSE)</f>
        <v>Milago</v>
      </c>
      <c r="H19" s="3" t="str">
        <f>VLOOKUP(F19,'Customer Info'!$A$4:$C$12,3,FALSE)</f>
        <v>Sam Cooper</v>
      </c>
      <c r="I19" t="s">
        <v>26</v>
      </c>
      <c r="J19" t="s">
        <v>39</v>
      </c>
      <c r="K19" t="s">
        <v>46</v>
      </c>
      <c r="L19">
        <v>32</v>
      </c>
      <c r="M19" s="5">
        <v>350</v>
      </c>
      <c r="N19" s="5">
        <v>11200</v>
      </c>
      <c r="O19" s="5" t="str">
        <f t="shared" si="0"/>
        <v>Y</v>
      </c>
      <c r="P19" s="5">
        <f t="shared" si="1"/>
        <v>10640</v>
      </c>
    </row>
    <row r="20" spans="1:16" x14ac:dyDescent="0.2">
      <c r="A20">
        <v>16</v>
      </c>
      <c r="B20" s="2">
        <v>43873</v>
      </c>
      <c r="C20" s="3" t="s">
        <v>42</v>
      </c>
      <c r="D20" s="6" t="s">
        <v>28</v>
      </c>
      <c r="E20" s="3" t="s">
        <v>29</v>
      </c>
      <c r="F20" s="3">
        <v>166</v>
      </c>
      <c r="G20" s="3" t="str">
        <f>VLOOKUP(F20,'Customer Info'!$A$4:$C$12,2,FALSE)</f>
        <v>Port Royale</v>
      </c>
      <c r="H20" s="3" t="str">
        <f>VLOOKUP(F20,'Customer Info'!$A$4:$C$12,3,FALSE)</f>
        <v>Dan Hill</v>
      </c>
      <c r="I20" t="s">
        <v>26</v>
      </c>
      <c r="J20" t="s">
        <v>18</v>
      </c>
      <c r="K20" t="s">
        <v>27</v>
      </c>
      <c r="L20">
        <v>28</v>
      </c>
      <c r="M20" s="5">
        <v>350</v>
      </c>
      <c r="N20" s="5">
        <v>9800</v>
      </c>
      <c r="O20" s="5" t="str">
        <f t="shared" si="0"/>
        <v>Y</v>
      </c>
      <c r="P20" s="5">
        <f t="shared" si="1"/>
        <v>9310</v>
      </c>
    </row>
    <row r="21" spans="1:16" x14ac:dyDescent="0.2">
      <c r="A21">
        <v>17</v>
      </c>
      <c r="B21" s="2">
        <v>43875</v>
      </c>
      <c r="C21" s="3" t="s">
        <v>42</v>
      </c>
      <c r="D21" s="6" t="s">
        <v>25</v>
      </c>
      <c r="E21" s="3" t="s">
        <v>21</v>
      </c>
      <c r="F21" s="3">
        <v>162</v>
      </c>
      <c r="G21" s="3" t="str">
        <f>VLOOKUP(F21,'Customer Info'!$A$4:$C$12,2,FALSE)</f>
        <v>Cruise</v>
      </c>
      <c r="H21" s="3" t="str">
        <f>VLOOKUP(F21,'Customer Info'!$A$4:$C$12,3,FALSE)</f>
        <v>Denise Harris</v>
      </c>
      <c r="I21" t="s">
        <v>47</v>
      </c>
      <c r="J21" t="s">
        <v>23</v>
      </c>
      <c r="K21" t="s">
        <v>48</v>
      </c>
      <c r="L21">
        <v>10</v>
      </c>
      <c r="M21" s="5">
        <v>220</v>
      </c>
      <c r="N21" s="5">
        <v>2200</v>
      </c>
      <c r="O21" s="5" t="str">
        <f t="shared" si="0"/>
        <v>N</v>
      </c>
      <c r="P21" s="5">
        <f t="shared" si="1"/>
        <v>2200</v>
      </c>
    </row>
    <row r="22" spans="1:16" x14ac:dyDescent="0.2">
      <c r="A22">
        <v>18</v>
      </c>
      <c r="B22" s="2">
        <v>43876</v>
      </c>
      <c r="C22" s="3" t="s">
        <v>42</v>
      </c>
      <c r="D22" s="6" t="s">
        <v>15</v>
      </c>
      <c r="E22" s="3" t="s">
        <v>16</v>
      </c>
      <c r="F22" s="3">
        <v>136</v>
      </c>
      <c r="G22" s="3" t="str">
        <f>VLOOKUP(F22,'Customer Info'!$A$4:$C$12,2,FALSE)</f>
        <v>Telmark</v>
      </c>
      <c r="H22" s="3" t="str">
        <f>VLOOKUP(F22,'Customer Info'!$A$4:$C$12,3,FALSE)</f>
        <v>Emily Flores</v>
      </c>
      <c r="I22" t="s">
        <v>22</v>
      </c>
      <c r="J22" t="s">
        <v>30</v>
      </c>
      <c r="K22" t="s">
        <v>41</v>
      </c>
      <c r="L22">
        <v>16</v>
      </c>
      <c r="M22" s="5">
        <v>260</v>
      </c>
      <c r="N22" s="5">
        <v>4160</v>
      </c>
      <c r="O22" s="5" t="str">
        <f t="shared" si="0"/>
        <v>N</v>
      </c>
      <c r="P22" s="5">
        <f t="shared" si="1"/>
        <v>4160</v>
      </c>
    </row>
    <row r="23" spans="1:16" x14ac:dyDescent="0.2">
      <c r="A23">
        <v>19</v>
      </c>
      <c r="B23" s="2">
        <v>43880</v>
      </c>
      <c r="C23" s="3" t="s">
        <v>42</v>
      </c>
      <c r="D23" s="6" t="s">
        <v>37</v>
      </c>
      <c r="E23" s="3" t="s">
        <v>29</v>
      </c>
      <c r="F23" s="3">
        <v>132</v>
      </c>
      <c r="G23" s="3" t="str">
        <f>VLOOKUP(F23,'Customer Info'!$A$4:$C$12,2,FALSE)</f>
        <v>Bankia</v>
      </c>
      <c r="H23" s="3" t="str">
        <f>VLOOKUP(F23,'Customer Info'!$A$4:$C$12,3,FALSE)</f>
        <v>Lucas Adams</v>
      </c>
      <c r="I23" t="s">
        <v>17</v>
      </c>
      <c r="J23" t="s">
        <v>30</v>
      </c>
      <c r="K23" t="s">
        <v>31</v>
      </c>
      <c r="L23">
        <v>35</v>
      </c>
      <c r="M23" s="5">
        <v>235</v>
      </c>
      <c r="N23" s="5">
        <v>8225</v>
      </c>
      <c r="O23" s="5" t="str">
        <f t="shared" si="0"/>
        <v>Y</v>
      </c>
      <c r="P23" s="5">
        <f t="shared" si="1"/>
        <v>7813.75</v>
      </c>
    </row>
    <row r="24" spans="1:16" x14ac:dyDescent="0.2">
      <c r="A24">
        <v>20</v>
      </c>
      <c r="B24" s="2">
        <v>43882</v>
      </c>
      <c r="C24" s="3" t="s">
        <v>42</v>
      </c>
      <c r="D24" s="6" t="s">
        <v>20</v>
      </c>
      <c r="E24" s="3" t="s">
        <v>21</v>
      </c>
      <c r="F24" s="3">
        <v>132</v>
      </c>
      <c r="G24" s="3" t="str">
        <f>VLOOKUP(F24,'Customer Info'!$A$4:$C$12,2,FALSE)</f>
        <v>Bankia</v>
      </c>
      <c r="H24" s="3" t="str">
        <f>VLOOKUP(F24,'Customer Info'!$A$4:$C$12,3,FALSE)</f>
        <v>Lucas Adams</v>
      </c>
      <c r="I24" t="s">
        <v>32</v>
      </c>
      <c r="J24" t="s">
        <v>18</v>
      </c>
      <c r="K24" t="s">
        <v>49</v>
      </c>
      <c r="L24">
        <v>12</v>
      </c>
      <c r="M24" s="5">
        <v>295</v>
      </c>
      <c r="N24" s="5">
        <v>3540</v>
      </c>
      <c r="O24" s="5" t="str">
        <f t="shared" si="0"/>
        <v>N</v>
      </c>
      <c r="P24" s="5">
        <f t="shared" si="1"/>
        <v>3540</v>
      </c>
    </row>
    <row r="25" spans="1:16" x14ac:dyDescent="0.2">
      <c r="A25">
        <v>21</v>
      </c>
      <c r="B25" s="2">
        <v>43887</v>
      </c>
      <c r="C25" s="3" t="s">
        <v>42</v>
      </c>
      <c r="D25" s="6" t="s">
        <v>28</v>
      </c>
      <c r="E25" s="3" t="s">
        <v>29</v>
      </c>
      <c r="F25" s="3">
        <v>136</v>
      </c>
      <c r="G25" s="3" t="str">
        <f>VLOOKUP(F25,'Customer Info'!$A$4:$C$12,2,FALSE)</f>
        <v>Telmark</v>
      </c>
      <c r="H25" s="3" t="str">
        <f>VLOOKUP(F25,'Customer Info'!$A$4:$C$12,3,FALSE)</f>
        <v>Emily Flores</v>
      </c>
      <c r="I25" t="s">
        <v>38</v>
      </c>
      <c r="J25" t="s">
        <v>33</v>
      </c>
      <c r="K25" t="s">
        <v>44</v>
      </c>
      <c r="L25">
        <v>40</v>
      </c>
      <c r="M25" s="5">
        <v>375</v>
      </c>
      <c r="N25" s="5">
        <v>15000</v>
      </c>
      <c r="O25" s="5" t="str">
        <f t="shared" si="0"/>
        <v>Y</v>
      </c>
      <c r="P25" s="5">
        <f t="shared" si="1"/>
        <v>14250</v>
      </c>
    </row>
    <row r="26" spans="1:16" x14ac:dyDescent="0.2">
      <c r="A26">
        <v>22</v>
      </c>
      <c r="B26" s="2">
        <v>43889</v>
      </c>
      <c r="C26" s="3" t="s">
        <v>42</v>
      </c>
      <c r="D26" s="6" t="s">
        <v>35</v>
      </c>
      <c r="E26" s="3" t="s">
        <v>16</v>
      </c>
      <c r="F26" s="3">
        <v>144</v>
      </c>
      <c r="G26" s="3" t="str">
        <f>VLOOKUP(F26,'Customer Info'!$A$4:$C$12,2,FALSE)</f>
        <v>Affinity</v>
      </c>
      <c r="H26" s="3" t="str">
        <f>VLOOKUP(F26,'Customer Info'!$A$4:$C$12,3,FALSE)</f>
        <v>Christina Bell</v>
      </c>
      <c r="I26" t="s">
        <v>26</v>
      </c>
      <c r="J26" t="s">
        <v>30</v>
      </c>
      <c r="K26" t="s">
        <v>36</v>
      </c>
      <c r="L26">
        <v>10</v>
      </c>
      <c r="M26" s="5">
        <v>350</v>
      </c>
      <c r="N26" s="5">
        <v>3500</v>
      </c>
      <c r="O26" s="5" t="str">
        <f t="shared" si="0"/>
        <v>N</v>
      </c>
      <c r="P26" s="5">
        <f t="shared" si="1"/>
        <v>3500</v>
      </c>
    </row>
    <row r="27" spans="1:16" x14ac:dyDescent="0.2">
      <c r="A27">
        <v>23</v>
      </c>
      <c r="B27" s="2">
        <v>43891</v>
      </c>
      <c r="C27" s="3" t="s">
        <v>50</v>
      </c>
      <c r="D27" s="6" t="s">
        <v>25</v>
      </c>
      <c r="E27" s="3" t="s">
        <v>21</v>
      </c>
      <c r="F27" s="3">
        <v>132</v>
      </c>
      <c r="G27" s="3" t="str">
        <f>VLOOKUP(F27,'Customer Info'!$A$4:$C$12,2,FALSE)</f>
        <v>Bankia</v>
      </c>
      <c r="H27" s="3" t="str">
        <f>VLOOKUP(F27,'Customer Info'!$A$4:$C$12,3,FALSE)</f>
        <v>Lucas Adams</v>
      </c>
      <c r="I27" t="s">
        <v>38</v>
      </c>
      <c r="J27" t="s">
        <v>18</v>
      </c>
      <c r="K27" t="s">
        <v>51</v>
      </c>
      <c r="L27">
        <v>25</v>
      </c>
      <c r="M27" s="5">
        <v>375</v>
      </c>
      <c r="N27" s="5">
        <v>9375</v>
      </c>
      <c r="O27" s="5" t="str">
        <f t="shared" si="0"/>
        <v>Y</v>
      </c>
      <c r="P27" s="5">
        <f t="shared" si="1"/>
        <v>8906.25</v>
      </c>
    </row>
    <row r="28" spans="1:16" x14ac:dyDescent="0.2">
      <c r="A28">
        <v>24</v>
      </c>
      <c r="B28" s="2">
        <v>43894</v>
      </c>
      <c r="C28" s="3" t="s">
        <v>50</v>
      </c>
      <c r="D28" s="6" t="s">
        <v>45</v>
      </c>
      <c r="E28" s="3" t="s">
        <v>21</v>
      </c>
      <c r="F28" s="3">
        <v>162</v>
      </c>
      <c r="G28" s="3" t="str">
        <f>VLOOKUP(F28,'Customer Info'!$A$4:$C$12,2,FALSE)</f>
        <v>Cruise</v>
      </c>
      <c r="H28" s="3" t="str">
        <f>VLOOKUP(F28,'Customer Info'!$A$4:$C$12,3,FALSE)</f>
        <v>Denise Harris</v>
      </c>
      <c r="I28" t="s">
        <v>22</v>
      </c>
      <c r="J28" t="s">
        <v>18</v>
      </c>
      <c r="K28" t="s">
        <v>52</v>
      </c>
      <c r="L28">
        <v>50</v>
      </c>
      <c r="M28" s="5">
        <v>260</v>
      </c>
      <c r="N28" s="5">
        <v>13000</v>
      </c>
      <c r="O28" s="5" t="str">
        <f t="shared" si="0"/>
        <v>Y</v>
      </c>
      <c r="P28" s="5">
        <f t="shared" si="1"/>
        <v>12350</v>
      </c>
    </row>
    <row r="29" spans="1:16" x14ac:dyDescent="0.2">
      <c r="A29">
        <v>25</v>
      </c>
      <c r="B29" s="2">
        <v>43897</v>
      </c>
      <c r="C29" s="3" t="s">
        <v>50</v>
      </c>
      <c r="D29" s="6" t="s">
        <v>20</v>
      </c>
      <c r="E29" s="3" t="s">
        <v>21</v>
      </c>
      <c r="F29" s="3">
        <v>180</v>
      </c>
      <c r="G29" s="3" t="str">
        <f>VLOOKUP(F29,'Customer Info'!$A$4:$C$12,2,FALSE)</f>
        <v>Milago</v>
      </c>
      <c r="H29" s="3" t="str">
        <f>VLOOKUP(F29,'Customer Info'!$A$4:$C$12,3,FALSE)</f>
        <v>Sam Cooper</v>
      </c>
      <c r="I29" t="s">
        <v>17</v>
      </c>
      <c r="J29" t="s">
        <v>39</v>
      </c>
      <c r="K29" t="s">
        <v>53</v>
      </c>
      <c r="L29">
        <v>22</v>
      </c>
      <c r="M29" s="5">
        <v>235</v>
      </c>
      <c r="N29" s="5">
        <v>5170</v>
      </c>
      <c r="O29" s="5" t="str">
        <f t="shared" si="0"/>
        <v>Y</v>
      </c>
      <c r="P29" s="5">
        <f t="shared" si="1"/>
        <v>4911.5</v>
      </c>
    </row>
    <row r="30" spans="1:16" x14ac:dyDescent="0.2">
      <c r="A30">
        <v>26</v>
      </c>
      <c r="B30" s="2">
        <v>43899</v>
      </c>
      <c r="C30" s="3" t="s">
        <v>50</v>
      </c>
      <c r="D30" s="6" t="s">
        <v>15</v>
      </c>
      <c r="E30" s="3" t="s">
        <v>16</v>
      </c>
      <c r="F30" s="3">
        <v>144</v>
      </c>
      <c r="G30" s="3" t="str">
        <f>VLOOKUP(F30,'Customer Info'!$A$4:$C$12,2,FALSE)</f>
        <v>Affinity</v>
      </c>
      <c r="H30" s="3" t="str">
        <f>VLOOKUP(F30,'Customer Info'!$A$4:$C$12,3,FALSE)</f>
        <v>Christina Bell</v>
      </c>
      <c r="I30" t="s">
        <v>32</v>
      </c>
      <c r="J30" t="s">
        <v>30</v>
      </c>
      <c r="K30" t="s">
        <v>54</v>
      </c>
      <c r="L30">
        <v>15</v>
      </c>
      <c r="M30" s="5">
        <v>295</v>
      </c>
      <c r="N30" s="5">
        <v>4425</v>
      </c>
      <c r="O30" s="5" t="str">
        <f t="shared" si="0"/>
        <v>N</v>
      </c>
      <c r="P30" s="5">
        <f t="shared" si="1"/>
        <v>4425</v>
      </c>
    </row>
    <row r="31" spans="1:16" x14ac:dyDescent="0.2">
      <c r="A31">
        <v>27</v>
      </c>
      <c r="B31" s="2">
        <v>43901</v>
      </c>
      <c r="C31" s="3" t="s">
        <v>50</v>
      </c>
      <c r="D31" s="6" t="s">
        <v>35</v>
      </c>
      <c r="E31" s="3" t="s">
        <v>16</v>
      </c>
      <c r="F31" s="3">
        <v>166</v>
      </c>
      <c r="G31" s="3" t="str">
        <f>VLOOKUP(F31,'Customer Info'!$A$4:$C$12,2,FALSE)</f>
        <v>Port Royale</v>
      </c>
      <c r="H31" s="3" t="str">
        <f>VLOOKUP(F31,'Customer Info'!$A$4:$C$12,3,FALSE)</f>
        <v>Dan Hill</v>
      </c>
      <c r="I31" t="s">
        <v>47</v>
      </c>
      <c r="J31" t="s">
        <v>39</v>
      </c>
      <c r="K31" t="s">
        <v>55</v>
      </c>
      <c r="L31">
        <v>10</v>
      </c>
      <c r="M31" s="5">
        <v>220</v>
      </c>
      <c r="N31" s="5">
        <v>2200</v>
      </c>
      <c r="O31" s="5" t="str">
        <f t="shared" si="0"/>
        <v>N</v>
      </c>
      <c r="P31" s="5">
        <f t="shared" si="1"/>
        <v>2200</v>
      </c>
    </row>
    <row r="32" spans="1:16" x14ac:dyDescent="0.2">
      <c r="A32">
        <v>28</v>
      </c>
      <c r="B32" s="2">
        <v>43902</v>
      </c>
      <c r="C32" s="3" t="s">
        <v>50</v>
      </c>
      <c r="D32" s="6" t="s">
        <v>28</v>
      </c>
      <c r="E32" s="3" t="s">
        <v>29</v>
      </c>
      <c r="F32" s="3">
        <v>178</v>
      </c>
      <c r="G32" s="3" t="str">
        <f>VLOOKUP(F32,'Customer Info'!$A$4:$C$12,2,FALSE)</f>
        <v>Vento</v>
      </c>
      <c r="H32" s="3" t="str">
        <f>VLOOKUP(F32,'Customer Info'!$A$4:$C$12,3,FALSE)</f>
        <v>Amanda Wood</v>
      </c>
      <c r="I32" t="s">
        <v>26</v>
      </c>
      <c r="J32" t="s">
        <v>18</v>
      </c>
      <c r="K32" t="s">
        <v>27</v>
      </c>
      <c r="L32">
        <v>20</v>
      </c>
      <c r="M32" s="5">
        <v>350</v>
      </c>
      <c r="N32" s="5">
        <v>7000</v>
      </c>
      <c r="O32" s="5" t="str">
        <f t="shared" si="0"/>
        <v>Y</v>
      </c>
      <c r="P32" s="5">
        <f t="shared" si="1"/>
        <v>6650</v>
      </c>
    </row>
    <row r="33" spans="1:16" x14ac:dyDescent="0.2">
      <c r="A33">
        <v>29</v>
      </c>
      <c r="B33" s="2">
        <v>43904</v>
      </c>
      <c r="C33" s="3" t="s">
        <v>50</v>
      </c>
      <c r="D33" s="6" t="s">
        <v>45</v>
      </c>
      <c r="E33" s="3" t="s">
        <v>21</v>
      </c>
      <c r="F33" s="3">
        <v>157</v>
      </c>
      <c r="G33" s="3" t="str">
        <f>VLOOKUP(F33,'Customer Info'!$A$4:$C$12,2,FALSE)</f>
        <v>MarkPlus</v>
      </c>
      <c r="H33" s="3" t="str">
        <f>VLOOKUP(F33,'Customer Info'!$A$4:$C$12,3,FALSE)</f>
        <v>Matt Reed</v>
      </c>
      <c r="I33" t="s">
        <v>17</v>
      </c>
      <c r="J33" t="s">
        <v>33</v>
      </c>
      <c r="K33" t="s">
        <v>56</v>
      </c>
      <c r="L33">
        <v>14</v>
      </c>
      <c r="M33" s="5">
        <v>235</v>
      </c>
      <c r="N33" s="5">
        <v>3290</v>
      </c>
      <c r="O33" s="5" t="str">
        <f t="shared" si="0"/>
        <v>N</v>
      </c>
      <c r="P33" s="5">
        <f t="shared" si="1"/>
        <v>3290</v>
      </c>
    </row>
    <row r="34" spans="1:16" x14ac:dyDescent="0.2">
      <c r="A34">
        <v>30</v>
      </c>
      <c r="B34" s="2">
        <v>43908</v>
      </c>
      <c r="C34" s="3" t="s">
        <v>50</v>
      </c>
      <c r="D34" s="6" t="s">
        <v>20</v>
      </c>
      <c r="E34" s="3" t="s">
        <v>21</v>
      </c>
      <c r="F34" s="3">
        <v>152</v>
      </c>
      <c r="G34" s="3" t="str">
        <f>VLOOKUP(F34,'Customer Info'!$A$4:$C$12,2,FALSE)</f>
        <v>Secspace</v>
      </c>
      <c r="H34" s="3" t="str">
        <f>VLOOKUP(F34,'Customer Info'!$A$4:$C$12,3,FALSE)</f>
        <v>Rob Nelson</v>
      </c>
      <c r="I34" t="s">
        <v>47</v>
      </c>
      <c r="J34" t="s">
        <v>33</v>
      </c>
      <c r="K34" t="s">
        <v>57</v>
      </c>
      <c r="L34">
        <v>28</v>
      </c>
      <c r="M34" s="5">
        <v>220</v>
      </c>
      <c r="N34" s="5">
        <v>6160</v>
      </c>
      <c r="O34" s="5" t="str">
        <f t="shared" si="0"/>
        <v>Y</v>
      </c>
      <c r="P34" s="5">
        <f t="shared" si="1"/>
        <v>5852</v>
      </c>
    </row>
    <row r="35" spans="1:16" x14ac:dyDescent="0.2">
      <c r="A35">
        <v>31</v>
      </c>
      <c r="B35" s="2">
        <v>43913</v>
      </c>
      <c r="C35" s="3" t="s">
        <v>50</v>
      </c>
      <c r="D35" s="6" t="s">
        <v>45</v>
      </c>
      <c r="E35" s="3" t="s">
        <v>21</v>
      </c>
      <c r="F35" s="3">
        <v>162</v>
      </c>
      <c r="G35" s="3" t="str">
        <f>VLOOKUP(F35,'Customer Info'!$A$4:$C$12,2,FALSE)</f>
        <v>Cruise</v>
      </c>
      <c r="H35" s="3" t="str">
        <f>VLOOKUP(F35,'Customer Info'!$A$4:$C$12,3,FALSE)</f>
        <v>Denise Harris</v>
      </c>
      <c r="I35" t="s">
        <v>17</v>
      </c>
      <c r="J35" t="s">
        <v>18</v>
      </c>
      <c r="K35" t="s">
        <v>19</v>
      </c>
      <c r="L35">
        <v>12</v>
      </c>
      <c r="M35" s="5">
        <v>235</v>
      </c>
      <c r="N35" s="5">
        <v>2820</v>
      </c>
      <c r="O35" s="5" t="str">
        <f t="shared" si="0"/>
        <v>N</v>
      </c>
      <c r="P35" s="5">
        <f t="shared" si="1"/>
        <v>2820</v>
      </c>
    </row>
    <row r="36" spans="1:16" x14ac:dyDescent="0.2">
      <c r="A36">
        <v>32</v>
      </c>
      <c r="B36" s="2">
        <v>43914</v>
      </c>
      <c r="C36" s="3" t="s">
        <v>50</v>
      </c>
      <c r="D36" s="6" t="s">
        <v>15</v>
      </c>
      <c r="E36" s="3" t="s">
        <v>16</v>
      </c>
      <c r="F36" s="3">
        <v>180</v>
      </c>
      <c r="G36" s="3" t="str">
        <f>VLOOKUP(F36,'Customer Info'!$A$4:$C$12,2,FALSE)</f>
        <v>Milago</v>
      </c>
      <c r="H36" s="3" t="str">
        <f>VLOOKUP(F36,'Customer Info'!$A$4:$C$12,3,FALSE)</f>
        <v>Sam Cooper</v>
      </c>
      <c r="I36" t="s">
        <v>32</v>
      </c>
      <c r="J36" t="s">
        <v>39</v>
      </c>
      <c r="K36" t="s">
        <v>43</v>
      </c>
      <c r="L36">
        <v>35</v>
      </c>
      <c r="M36" s="5">
        <v>295</v>
      </c>
      <c r="N36" s="5">
        <v>10325</v>
      </c>
      <c r="O36" s="5" t="str">
        <f t="shared" si="0"/>
        <v>Y</v>
      </c>
      <c r="P36" s="5">
        <f t="shared" si="1"/>
        <v>9808.75</v>
      </c>
    </row>
    <row r="37" spans="1:16" x14ac:dyDescent="0.2">
      <c r="A37">
        <v>33</v>
      </c>
      <c r="B37" s="2">
        <v>43916</v>
      </c>
      <c r="C37" s="3" t="s">
        <v>50</v>
      </c>
      <c r="D37" s="6" t="s">
        <v>28</v>
      </c>
      <c r="E37" s="3" t="s">
        <v>29</v>
      </c>
      <c r="F37" s="3">
        <v>178</v>
      </c>
      <c r="G37" s="3" t="str">
        <f>VLOOKUP(F37,'Customer Info'!$A$4:$C$12,2,FALSE)</f>
        <v>Vento</v>
      </c>
      <c r="H37" s="3" t="str">
        <f>VLOOKUP(F37,'Customer Info'!$A$4:$C$12,3,FALSE)</f>
        <v>Amanda Wood</v>
      </c>
      <c r="I37" t="s">
        <v>38</v>
      </c>
      <c r="J37" t="s">
        <v>39</v>
      </c>
      <c r="K37" t="s">
        <v>40</v>
      </c>
      <c r="L37">
        <v>20</v>
      </c>
      <c r="M37" s="5">
        <v>375</v>
      </c>
      <c r="N37" s="5">
        <v>7500</v>
      </c>
      <c r="O37" s="5" t="str">
        <f t="shared" ref="O37:O68" si="2">IF(L37&gt;=20,"Y","N")</f>
        <v>Y</v>
      </c>
      <c r="P37" s="5">
        <f t="shared" ref="P37:P68" si="3">IF(O37="Y",(N37*0.95),N37)</f>
        <v>7125</v>
      </c>
    </row>
    <row r="38" spans="1:16" x14ac:dyDescent="0.2">
      <c r="A38">
        <v>34</v>
      </c>
      <c r="B38" s="2">
        <v>43918</v>
      </c>
      <c r="C38" s="3" t="s">
        <v>50</v>
      </c>
      <c r="D38" s="6" t="s">
        <v>35</v>
      </c>
      <c r="E38" s="3" t="s">
        <v>16</v>
      </c>
      <c r="F38" s="3">
        <v>152</v>
      </c>
      <c r="G38" s="3" t="str">
        <f>VLOOKUP(F38,'Customer Info'!$A$4:$C$12,2,FALSE)</f>
        <v>Secspace</v>
      </c>
      <c r="H38" s="3" t="str">
        <f>VLOOKUP(F38,'Customer Info'!$A$4:$C$12,3,FALSE)</f>
        <v>Rob Nelson</v>
      </c>
      <c r="I38" t="s">
        <v>47</v>
      </c>
      <c r="J38" t="s">
        <v>33</v>
      </c>
      <c r="K38" t="s">
        <v>57</v>
      </c>
      <c r="L38">
        <v>45</v>
      </c>
      <c r="M38" s="5">
        <v>220</v>
      </c>
      <c r="N38" s="5">
        <v>9900</v>
      </c>
      <c r="O38" s="5" t="str">
        <f t="shared" si="2"/>
        <v>Y</v>
      </c>
      <c r="P38" s="5">
        <f t="shared" si="3"/>
        <v>9405</v>
      </c>
    </row>
    <row r="39" spans="1:16" x14ac:dyDescent="0.2">
      <c r="A39">
        <v>35</v>
      </c>
      <c r="B39" s="2">
        <v>43923</v>
      </c>
      <c r="C39" s="3" t="s">
        <v>58</v>
      </c>
      <c r="D39" s="6" t="s">
        <v>20</v>
      </c>
      <c r="E39" s="3" t="s">
        <v>21</v>
      </c>
      <c r="F39" s="3">
        <v>136</v>
      </c>
      <c r="G39" s="3" t="str">
        <f>VLOOKUP(F39,'Customer Info'!$A$4:$C$12,2,FALSE)</f>
        <v>Telmark</v>
      </c>
      <c r="H39" s="3" t="str">
        <f>VLOOKUP(F39,'Customer Info'!$A$4:$C$12,3,FALSE)</f>
        <v>Emily Flores</v>
      </c>
      <c r="I39" t="s">
        <v>38</v>
      </c>
      <c r="J39" t="s">
        <v>18</v>
      </c>
      <c r="K39" t="s">
        <v>51</v>
      </c>
      <c r="L39">
        <v>15</v>
      </c>
      <c r="M39" s="5">
        <v>375</v>
      </c>
      <c r="N39" s="5">
        <v>5625</v>
      </c>
      <c r="O39" s="5" t="str">
        <f t="shared" si="2"/>
        <v>N</v>
      </c>
      <c r="P39" s="5">
        <f t="shared" si="3"/>
        <v>5625</v>
      </c>
    </row>
    <row r="40" spans="1:16" x14ac:dyDescent="0.2">
      <c r="A40">
        <v>36</v>
      </c>
      <c r="B40" s="2">
        <v>43927</v>
      </c>
      <c r="C40" s="3" t="s">
        <v>58</v>
      </c>
      <c r="D40" s="6" t="s">
        <v>45</v>
      </c>
      <c r="E40" s="3" t="s">
        <v>21</v>
      </c>
      <c r="F40" s="3">
        <v>132</v>
      </c>
      <c r="G40" s="3" t="str">
        <f>VLOOKUP(F40,'Customer Info'!$A$4:$C$12,2,FALSE)</f>
        <v>Bankia</v>
      </c>
      <c r="H40" s="3" t="str">
        <f>VLOOKUP(F40,'Customer Info'!$A$4:$C$12,3,FALSE)</f>
        <v>Lucas Adams</v>
      </c>
      <c r="I40" t="s">
        <v>26</v>
      </c>
      <c r="J40" t="s">
        <v>18</v>
      </c>
      <c r="K40" t="s">
        <v>27</v>
      </c>
      <c r="L40">
        <v>14</v>
      </c>
      <c r="M40" s="5">
        <v>350</v>
      </c>
      <c r="N40" s="5">
        <v>4900</v>
      </c>
      <c r="O40" s="5" t="str">
        <f t="shared" si="2"/>
        <v>N</v>
      </c>
      <c r="P40" s="5">
        <f t="shared" si="3"/>
        <v>4900</v>
      </c>
    </row>
    <row r="41" spans="1:16" x14ac:dyDescent="0.2">
      <c r="A41">
        <v>37</v>
      </c>
      <c r="B41" s="2">
        <v>43928</v>
      </c>
      <c r="C41" s="3" t="s">
        <v>58</v>
      </c>
      <c r="D41" s="6" t="s">
        <v>28</v>
      </c>
      <c r="E41" s="3" t="s">
        <v>29</v>
      </c>
      <c r="F41" s="3">
        <v>157</v>
      </c>
      <c r="G41" s="3" t="str">
        <f>VLOOKUP(F41,'Customer Info'!$A$4:$C$12,2,FALSE)</f>
        <v>MarkPlus</v>
      </c>
      <c r="H41" s="3" t="str">
        <f>VLOOKUP(F41,'Customer Info'!$A$4:$C$12,3,FALSE)</f>
        <v>Matt Reed</v>
      </c>
      <c r="I41" t="s">
        <v>32</v>
      </c>
      <c r="J41" t="s">
        <v>33</v>
      </c>
      <c r="K41" t="s">
        <v>34</v>
      </c>
      <c r="L41">
        <v>32</v>
      </c>
      <c r="M41" s="5">
        <v>295</v>
      </c>
      <c r="N41" s="5">
        <v>9440</v>
      </c>
      <c r="O41" s="5" t="str">
        <f t="shared" si="2"/>
        <v>Y</v>
      </c>
      <c r="P41" s="5">
        <f t="shared" si="3"/>
        <v>8968</v>
      </c>
    </row>
    <row r="42" spans="1:16" x14ac:dyDescent="0.2">
      <c r="A42">
        <v>38</v>
      </c>
      <c r="B42" s="2">
        <v>43932</v>
      </c>
      <c r="C42" s="3" t="s">
        <v>58</v>
      </c>
      <c r="D42" s="6" t="s">
        <v>25</v>
      </c>
      <c r="E42" s="3" t="s">
        <v>21</v>
      </c>
      <c r="F42" s="3">
        <v>132</v>
      </c>
      <c r="G42" s="3" t="str">
        <f>VLOOKUP(F42,'Customer Info'!$A$4:$C$12,2,FALSE)</f>
        <v>Bankia</v>
      </c>
      <c r="H42" s="3" t="str">
        <f>VLOOKUP(F42,'Customer Info'!$A$4:$C$12,3,FALSE)</f>
        <v>Lucas Adams</v>
      </c>
      <c r="I42" t="s">
        <v>22</v>
      </c>
      <c r="J42" t="s">
        <v>18</v>
      </c>
      <c r="K42" t="s">
        <v>52</v>
      </c>
      <c r="L42">
        <v>40</v>
      </c>
      <c r="M42" s="5">
        <v>260</v>
      </c>
      <c r="N42" s="5">
        <v>10400</v>
      </c>
      <c r="O42" s="5" t="str">
        <f t="shared" si="2"/>
        <v>Y</v>
      </c>
      <c r="P42" s="5">
        <f t="shared" si="3"/>
        <v>9880</v>
      </c>
    </row>
    <row r="43" spans="1:16" x14ac:dyDescent="0.2">
      <c r="A43">
        <v>39</v>
      </c>
      <c r="B43" s="2">
        <v>43933</v>
      </c>
      <c r="C43" s="3" t="s">
        <v>58</v>
      </c>
      <c r="D43" s="6" t="s">
        <v>35</v>
      </c>
      <c r="E43" s="3" t="s">
        <v>16</v>
      </c>
      <c r="F43" s="3">
        <v>166</v>
      </c>
      <c r="G43" s="3" t="str">
        <f>VLOOKUP(F43,'Customer Info'!$A$4:$C$12,2,FALSE)</f>
        <v>Port Royale</v>
      </c>
      <c r="H43" s="3" t="str">
        <f>VLOOKUP(F43,'Customer Info'!$A$4:$C$12,3,FALSE)</f>
        <v>Dan Hill</v>
      </c>
      <c r="I43" t="s">
        <v>17</v>
      </c>
      <c r="J43" t="s">
        <v>18</v>
      </c>
      <c r="K43" t="s">
        <v>19</v>
      </c>
      <c r="L43">
        <v>45</v>
      </c>
      <c r="M43" s="5">
        <v>235</v>
      </c>
      <c r="N43" s="5">
        <v>10575</v>
      </c>
      <c r="O43" s="5" t="str">
        <f t="shared" si="2"/>
        <v>Y</v>
      </c>
      <c r="P43" s="5">
        <f t="shared" si="3"/>
        <v>10046.25</v>
      </c>
    </row>
    <row r="44" spans="1:16" x14ac:dyDescent="0.2">
      <c r="A44">
        <v>40</v>
      </c>
      <c r="B44" s="2">
        <v>43933</v>
      </c>
      <c r="C44" s="3" t="s">
        <v>58</v>
      </c>
      <c r="D44" s="6" t="s">
        <v>20</v>
      </c>
      <c r="E44" s="3" t="s">
        <v>21</v>
      </c>
      <c r="F44" s="3">
        <v>180</v>
      </c>
      <c r="G44" s="3" t="str">
        <f>VLOOKUP(F44,'Customer Info'!$A$4:$C$12,2,FALSE)</f>
        <v>Milago</v>
      </c>
      <c r="H44" s="3" t="str">
        <f>VLOOKUP(F44,'Customer Info'!$A$4:$C$12,3,FALSE)</f>
        <v>Sam Cooper</v>
      </c>
      <c r="I44" t="s">
        <v>47</v>
      </c>
      <c r="J44" t="s">
        <v>39</v>
      </c>
      <c r="K44" t="s">
        <v>55</v>
      </c>
      <c r="L44">
        <v>24</v>
      </c>
      <c r="M44" s="5">
        <v>220</v>
      </c>
      <c r="N44" s="5">
        <v>5280</v>
      </c>
      <c r="O44" s="5" t="str">
        <f t="shared" si="2"/>
        <v>Y</v>
      </c>
      <c r="P44" s="5">
        <f t="shared" si="3"/>
        <v>5016</v>
      </c>
    </row>
    <row r="45" spans="1:16" x14ac:dyDescent="0.2">
      <c r="A45">
        <v>41</v>
      </c>
      <c r="B45" s="2">
        <v>43935</v>
      </c>
      <c r="C45" s="3" t="s">
        <v>58</v>
      </c>
      <c r="D45" s="6" t="s">
        <v>45</v>
      </c>
      <c r="E45" s="3" t="s">
        <v>21</v>
      </c>
      <c r="F45" s="3">
        <v>132</v>
      </c>
      <c r="G45" s="3" t="str">
        <f>VLOOKUP(F45,'Customer Info'!$A$4:$C$12,2,FALSE)</f>
        <v>Bankia</v>
      </c>
      <c r="H45" s="3" t="str">
        <f>VLOOKUP(F45,'Customer Info'!$A$4:$C$12,3,FALSE)</f>
        <v>Lucas Adams</v>
      </c>
      <c r="I45" t="s">
        <v>38</v>
      </c>
      <c r="J45" t="s">
        <v>18</v>
      </c>
      <c r="K45" t="s">
        <v>51</v>
      </c>
      <c r="L45">
        <v>30</v>
      </c>
      <c r="M45" s="5">
        <v>375</v>
      </c>
      <c r="N45" s="5">
        <v>11250</v>
      </c>
      <c r="O45" s="5" t="str">
        <f t="shared" si="2"/>
        <v>Y</v>
      </c>
      <c r="P45" s="5">
        <f t="shared" si="3"/>
        <v>10687.5</v>
      </c>
    </row>
    <row r="46" spans="1:16" x14ac:dyDescent="0.2">
      <c r="A46">
        <v>42</v>
      </c>
      <c r="B46" s="2">
        <v>43936</v>
      </c>
      <c r="C46" s="3" t="s">
        <v>58</v>
      </c>
      <c r="D46" s="6" t="s">
        <v>45</v>
      </c>
      <c r="E46" s="3" t="s">
        <v>21</v>
      </c>
      <c r="F46" s="3">
        <v>144</v>
      </c>
      <c r="G46" s="3" t="str">
        <f>VLOOKUP(F46,'Customer Info'!$A$4:$C$12,2,FALSE)</f>
        <v>Affinity</v>
      </c>
      <c r="H46" s="3" t="str">
        <f>VLOOKUP(F46,'Customer Info'!$A$4:$C$12,3,FALSE)</f>
        <v>Christina Bell</v>
      </c>
      <c r="I46" t="s">
        <v>22</v>
      </c>
      <c r="J46" t="s">
        <v>23</v>
      </c>
      <c r="K46" t="s">
        <v>24</v>
      </c>
      <c r="L46">
        <v>15</v>
      </c>
      <c r="M46" s="5">
        <v>260</v>
      </c>
      <c r="N46" s="5">
        <v>3900</v>
      </c>
      <c r="O46" s="5" t="str">
        <f t="shared" si="2"/>
        <v>N</v>
      </c>
      <c r="P46" s="5">
        <f t="shared" si="3"/>
        <v>3900</v>
      </c>
    </row>
    <row r="47" spans="1:16" x14ac:dyDescent="0.2">
      <c r="A47">
        <v>43</v>
      </c>
      <c r="B47" s="2">
        <v>43937</v>
      </c>
      <c r="C47" s="3" t="s">
        <v>58</v>
      </c>
      <c r="D47" s="6" t="s">
        <v>35</v>
      </c>
      <c r="E47" s="3" t="s">
        <v>16</v>
      </c>
      <c r="F47" s="3">
        <v>157</v>
      </c>
      <c r="G47" s="3" t="str">
        <f>VLOOKUP(F47,'Customer Info'!$A$4:$C$12,2,FALSE)</f>
        <v>MarkPlus</v>
      </c>
      <c r="H47" s="3" t="str">
        <f>VLOOKUP(F47,'Customer Info'!$A$4:$C$12,3,FALSE)</f>
        <v>Matt Reed</v>
      </c>
      <c r="I47" t="s">
        <v>38</v>
      </c>
      <c r="J47" t="s">
        <v>18</v>
      </c>
      <c r="K47" t="s">
        <v>51</v>
      </c>
      <c r="L47">
        <v>15</v>
      </c>
      <c r="M47" s="5">
        <v>375</v>
      </c>
      <c r="N47" s="5">
        <v>5625</v>
      </c>
      <c r="O47" s="5" t="str">
        <f t="shared" si="2"/>
        <v>N</v>
      </c>
      <c r="P47" s="5">
        <f t="shared" si="3"/>
        <v>5625</v>
      </c>
    </row>
    <row r="48" spans="1:16" x14ac:dyDescent="0.2">
      <c r="A48">
        <v>44</v>
      </c>
      <c r="B48" s="2">
        <v>43940</v>
      </c>
      <c r="C48" s="3" t="s">
        <v>58</v>
      </c>
      <c r="D48" s="6" t="s">
        <v>15</v>
      </c>
      <c r="E48" s="3" t="s">
        <v>16</v>
      </c>
      <c r="F48" s="3">
        <v>180</v>
      </c>
      <c r="G48" s="3" t="str">
        <f>VLOOKUP(F48,'Customer Info'!$A$4:$C$12,2,FALSE)</f>
        <v>Milago</v>
      </c>
      <c r="H48" s="3" t="str">
        <f>VLOOKUP(F48,'Customer Info'!$A$4:$C$12,3,FALSE)</f>
        <v>Sam Cooper</v>
      </c>
      <c r="I48" t="s">
        <v>32</v>
      </c>
      <c r="J48" t="s">
        <v>30</v>
      </c>
      <c r="K48" t="s">
        <v>54</v>
      </c>
      <c r="L48">
        <v>42</v>
      </c>
      <c r="M48" s="5">
        <v>295</v>
      </c>
      <c r="N48" s="5">
        <v>12390</v>
      </c>
      <c r="O48" s="5" t="str">
        <f t="shared" si="2"/>
        <v>Y</v>
      </c>
      <c r="P48" s="5">
        <f t="shared" si="3"/>
        <v>11770.5</v>
      </c>
    </row>
    <row r="49" spans="1:16" x14ac:dyDescent="0.2">
      <c r="A49">
        <v>45</v>
      </c>
      <c r="B49" s="2">
        <v>43941</v>
      </c>
      <c r="C49" s="3" t="s">
        <v>58</v>
      </c>
      <c r="D49" s="6" t="s">
        <v>15</v>
      </c>
      <c r="E49" s="3" t="s">
        <v>16</v>
      </c>
      <c r="F49" s="3">
        <v>132</v>
      </c>
      <c r="G49" s="3" t="str">
        <f>VLOOKUP(F49,'Customer Info'!$A$4:$C$12,2,FALSE)</f>
        <v>Bankia</v>
      </c>
      <c r="H49" s="3" t="str">
        <f>VLOOKUP(F49,'Customer Info'!$A$4:$C$12,3,FALSE)</f>
        <v>Lucas Adams</v>
      </c>
      <c r="I49" t="s">
        <v>26</v>
      </c>
      <c r="J49" t="s">
        <v>18</v>
      </c>
      <c r="K49" t="s">
        <v>27</v>
      </c>
      <c r="L49">
        <v>26</v>
      </c>
      <c r="M49" s="5">
        <v>350</v>
      </c>
      <c r="N49" s="5">
        <v>9100</v>
      </c>
      <c r="O49" s="5" t="str">
        <f t="shared" si="2"/>
        <v>Y</v>
      </c>
      <c r="P49" s="5">
        <f t="shared" si="3"/>
        <v>8645</v>
      </c>
    </row>
    <row r="50" spans="1:16" x14ac:dyDescent="0.2">
      <c r="A50">
        <v>46</v>
      </c>
      <c r="B50" s="2">
        <v>43943</v>
      </c>
      <c r="C50" s="3" t="s">
        <v>58</v>
      </c>
      <c r="D50" s="6" t="s">
        <v>28</v>
      </c>
      <c r="E50" s="3" t="s">
        <v>29</v>
      </c>
      <c r="F50" s="3">
        <v>162</v>
      </c>
      <c r="G50" s="3" t="str">
        <f>VLOOKUP(F50,'Customer Info'!$A$4:$C$12,2,FALSE)</f>
        <v>Cruise</v>
      </c>
      <c r="H50" s="3" t="str">
        <f>VLOOKUP(F50,'Customer Info'!$A$4:$C$12,3,FALSE)</f>
        <v>Denise Harris</v>
      </c>
      <c r="I50" t="s">
        <v>22</v>
      </c>
      <c r="J50" t="s">
        <v>33</v>
      </c>
      <c r="K50" t="s">
        <v>59</v>
      </c>
      <c r="L50">
        <v>35</v>
      </c>
      <c r="M50" s="5">
        <v>260</v>
      </c>
      <c r="N50" s="5">
        <v>9100</v>
      </c>
      <c r="O50" s="5" t="str">
        <f t="shared" si="2"/>
        <v>Y</v>
      </c>
      <c r="P50" s="5">
        <f t="shared" si="3"/>
        <v>8645</v>
      </c>
    </row>
    <row r="51" spans="1:16" x14ac:dyDescent="0.2">
      <c r="A51">
        <v>47</v>
      </c>
      <c r="B51" s="2">
        <v>43944</v>
      </c>
      <c r="C51" s="3" t="s">
        <v>58</v>
      </c>
      <c r="D51" s="6" t="s">
        <v>35</v>
      </c>
      <c r="E51" s="3" t="s">
        <v>16</v>
      </c>
      <c r="F51" s="3">
        <v>144</v>
      </c>
      <c r="G51" s="3" t="str">
        <f>VLOOKUP(F51,'Customer Info'!$A$4:$C$12,2,FALSE)</f>
        <v>Affinity</v>
      </c>
      <c r="H51" s="3" t="str">
        <f>VLOOKUP(F51,'Customer Info'!$A$4:$C$12,3,FALSE)</f>
        <v>Christina Bell</v>
      </c>
      <c r="I51" t="s">
        <v>47</v>
      </c>
      <c r="J51" t="s">
        <v>39</v>
      </c>
      <c r="K51" t="s">
        <v>55</v>
      </c>
      <c r="L51">
        <v>32</v>
      </c>
      <c r="M51" s="5">
        <v>220</v>
      </c>
      <c r="N51" s="5">
        <v>7040</v>
      </c>
      <c r="O51" s="5" t="str">
        <f t="shared" si="2"/>
        <v>Y</v>
      </c>
      <c r="P51" s="5">
        <f t="shared" si="3"/>
        <v>6688</v>
      </c>
    </row>
    <row r="52" spans="1:16" x14ac:dyDescent="0.2">
      <c r="A52">
        <v>48</v>
      </c>
      <c r="B52" s="2">
        <v>43948</v>
      </c>
      <c r="C52" s="3" t="s">
        <v>58</v>
      </c>
      <c r="D52" s="6" t="s">
        <v>45</v>
      </c>
      <c r="E52" s="3" t="s">
        <v>21</v>
      </c>
      <c r="F52" s="3">
        <v>132</v>
      </c>
      <c r="G52" s="3" t="str">
        <f>VLOOKUP(F52,'Customer Info'!$A$4:$C$12,2,FALSE)</f>
        <v>Bankia</v>
      </c>
      <c r="H52" s="3" t="str">
        <f>VLOOKUP(F52,'Customer Info'!$A$4:$C$12,3,FALSE)</f>
        <v>Lucas Adams</v>
      </c>
      <c r="I52" t="s">
        <v>32</v>
      </c>
      <c r="J52" t="s">
        <v>30</v>
      </c>
      <c r="K52" t="s">
        <v>54</v>
      </c>
      <c r="L52">
        <v>18</v>
      </c>
      <c r="M52" s="5">
        <v>295</v>
      </c>
      <c r="N52" s="5">
        <v>5310</v>
      </c>
      <c r="O52" s="5" t="str">
        <f t="shared" si="2"/>
        <v>N</v>
      </c>
      <c r="P52" s="5">
        <f t="shared" si="3"/>
        <v>5310</v>
      </c>
    </row>
    <row r="53" spans="1:16" x14ac:dyDescent="0.2">
      <c r="A53">
        <v>49</v>
      </c>
      <c r="B53" s="2">
        <v>43948</v>
      </c>
      <c r="C53" s="3" t="s">
        <v>58</v>
      </c>
      <c r="D53" s="6" t="s">
        <v>28</v>
      </c>
      <c r="E53" s="3" t="s">
        <v>29</v>
      </c>
      <c r="F53" s="3">
        <v>180</v>
      </c>
      <c r="G53" s="3" t="str">
        <f>VLOOKUP(F53,'Customer Info'!$A$4:$C$12,2,FALSE)</f>
        <v>Milago</v>
      </c>
      <c r="H53" s="3" t="str">
        <f>VLOOKUP(F53,'Customer Info'!$A$4:$C$12,3,FALSE)</f>
        <v>Sam Cooper</v>
      </c>
      <c r="I53" t="s">
        <v>26</v>
      </c>
      <c r="J53" t="s">
        <v>18</v>
      </c>
      <c r="K53" t="s">
        <v>27</v>
      </c>
      <c r="L53">
        <v>22</v>
      </c>
      <c r="M53" s="5">
        <v>350</v>
      </c>
      <c r="N53" s="5">
        <v>7700</v>
      </c>
      <c r="O53" s="5" t="str">
        <f t="shared" si="2"/>
        <v>Y</v>
      </c>
      <c r="P53" s="5">
        <f t="shared" si="3"/>
        <v>7315</v>
      </c>
    </row>
    <row r="54" spans="1:16" x14ac:dyDescent="0.2">
      <c r="A54">
        <v>50</v>
      </c>
      <c r="B54" s="2">
        <v>43951</v>
      </c>
      <c r="C54" s="3" t="s">
        <v>58</v>
      </c>
      <c r="D54" s="6" t="s">
        <v>37</v>
      </c>
      <c r="E54" s="3" t="s">
        <v>29</v>
      </c>
      <c r="F54" s="3">
        <v>162</v>
      </c>
      <c r="G54" s="3" t="str">
        <f>VLOOKUP(F54,'Customer Info'!$A$4:$C$12,2,FALSE)</f>
        <v>Cruise</v>
      </c>
      <c r="H54" s="3" t="str">
        <f>VLOOKUP(F54,'Customer Info'!$A$4:$C$12,3,FALSE)</f>
        <v>Denise Harris</v>
      </c>
      <c r="I54" t="s">
        <v>17</v>
      </c>
      <c r="J54" t="s">
        <v>33</v>
      </c>
      <c r="K54" t="s">
        <v>56</v>
      </c>
      <c r="L54">
        <v>38</v>
      </c>
      <c r="M54" s="5">
        <v>235</v>
      </c>
      <c r="N54" s="5">
        <v>8930</v>
      </c>
      <c r="O54" s="5" t="str">
        <f t="shared" si="2"/>
        <v>Y</v>
      </c>
      <c r="P54" s="5">
        <f t="shared" si="3"/>
        <v>8483.5</v>
      </c>
    </row>
    <row r="55" spans="1:16" x14ac:dyDescent="0.2">
      <c r="A55">
        <v>51</v>
      </c>
      <c r="B55" s="2">
        <v>43952</v>
      </c>
      <c r="C55" s="3" t="s">
        <v>60</v>
      </c>
      <c r="D55" s="6" t="s">
        <v>15</v>
      </c>
      <c r="E55" s="3" t="s">
        <v>16</v>
      </c>
      <c r="F55" s="3">
        <v>180</v>
      </c>
      <c r="G55" s="3" t="str">
        <f>VLOOKUP(F55,'Customer Info'!$A$4:$C$12,2,FALSE)</f>
        <v>Milago</v>
      </c>
      <c r="H55" s="3" t="str">
        <f>VLOOKUP(F55,'Customer Info'!$A$4:$C$12,3,FALSE)</f>
        <v>Sam Cooper</v>
      </c>
      <c r="I55" t="s">
        <v>47</v>
      </c>
      <c r="J55" t="s">
        <v>18</v>
      </c>
      <c r="K55" t="s">
        <v>61</v>
      </c>
      <c r="L55">
        <v>42</v>
      </c>
      <c r="M55" s="5">
        <v>220</v>
      </c>
      <c r="N55" s="5">
        <v>9240</v>
      </c>
      <c r="O55" s="5" t="str">
        <f t="shared" si="2"/>
        <v>Y</v>
      </c>
      <c r="P55" s="5">
        <f t="shared" si="3"/>
        <v>8778</v>
      </c>
    </row>
    <row r="56" spans="1:16" x14ac:dyDescent="0.2">
      <c r="A56">
        <v>52</v>
      </c>
      <c r="B56" s="2">
        <v>43954</v>
      </c>
      <c r="C56" s="3" t="s">
        <v>60</v>
      </c>
      <c r="D56" s="6" t="s">
        <v>45</v>
      </c>
      <c r="E56" s="3" t="s">
        <v>21</v>
      </c>
      <c r="F56" s="3">
        <v>162</v>
      </c>
      <c r="G56" s="3" t="str">
        <f>VLOOKUP(F56,'Customer Info'!$A$4:$C$12,2,FALSE)</f>
        <v>Cruise</v>
      </c>
      <c r="H56" s="3" t="str">
        <f>VLOOKUP(F56,'Customer Info'!$A$4:$C$12,3,FALSE)</f>
        <v>Denise Harris</v>
      </c>
      <c r="I56" t="s">
        <v>32</v>
      </c>
      <c r="J56" t="s">
        <v>23</v>
      </c>
      <c r="K56" t="s">
        <v>62</v>
      </c>
      <c r="L56">
        <v>15</v>
      </c>
      <c r="M56" s="5">
        <v>295</v>
      </c>
      <c r="N56" s="5">
        <v>4425</v>
      </c>
      <c r="O56" s="5" t="str">
        <f t="shared" si="2"/>
        <v>N</v>
      </c>
      <c r="P56" s="5">
        <f t="shared" si="3"/>
        <v>4425</v>
      </c>
    </row>
    <row r="57" spans="1:16" x14ac:dyDescent="0.2">
      <c r="A57">
        <v>53</v>
      </c>
      <c r="B57" s="2">
        <v>43958</v>
      </c>
      <c r="C57" s="3" t="s">
        <v>60</v>
      </c>
      <c r="D57" s="6" t="s">
        <v>28</v>
      </c>
      <c r="E57" s="3" t="s">
        <v>29</v>
      </c>
      <c r="F57" s="3">
        <v>136</v>
      </c>
      <c r="G57" s="3" t="str">
        <f>VLOOKUP(F57,'Customer Info'!$A$4:$C$12,2,FALSE)</f>
        <v>Telmark</v>
      </c>
      <c r="H57" s="3" t="str">
        <f>VLOOKUP(F57,'Customer Info'!$A$4:$C$12,3,FALSE)</f>
        <v>Emily Flores</v>
      </c>
      <c r="I57" t="s">
        <v>38</v>
      </c>
      <c r="J57" t="s">
        <v>33</v>
      </c>
      <c r="K57" t="s">
        <v>44</v>
      </c>
      <c r="L57">
        <v>10</v>
      </c>
      <c r="M57" s="5">
        <v>375</v>
      </c>
      <c r="N57" s="5">
        <v>3750</v>
      </c>
      <c r="O57" s="5" t="str">
        <f t="shared" si="2"/>
        <v>N</v>
      </c>
      <c r="P57" s="5">
        <f t="shared" si="3"/>
        <v>3750</v>
      </c>
    </row>
    <row r="58" spans="1:16" x14ac:dyDescent="0.2">
      <c r="A58">
        <v>54</v>
      </c>
      <c r="B58" s="2">
        <v>43959</v>
      </c>
      <c r="C58" s="3" t="s">
        <v>60</v>
      </c>
      <c r="D58" s="6" t="s">
        <v>25</v>
      </c>
      <c r="E58" s="3" t="s">
        <v>21</v>
      </c>
      <c r="F58" s="3">
        <v>136</v>
      </c>
      <c r="G58" s="3" t="str">
        <f>VLOOKUP(F58,'Customer Info'!$A$4:$C$12,2,FALSE)</f>
        <v>Telmark</v>
      </c>
      <c r="H58" s="3" t="str">
        <f>VLOOKUP(F58,'Customer Info'!$A$4:$C$12,3,FALSE)</f>
        <v>Emily Flores</v>
      </c>
      <c r="I58" t="s">
        <v>17</v>
      </c>
      <c r="J58" t="s">
        <v>18</v>
      </c>
      <c r="K58" t="s">
        <v>19</v>
      </c>
      <c r="L58">
        <v>26</v>
      </c>
      <c r="M58" s="5">
        <v>235</v>
      </c>
      <c r="N58" s="5">
        <v>6110</v>
      </c>
      <c r="O58" s="5" t="str">
        <f t="shared" si="2"/>
        <v>Y</v>
      </c>
      <c r="P58" s="5">
        <f t="shared" si="3"/>
        <v>5804.5</v>
      </c>
    </row>
    <row r="59" spans="1:16" x14ac:dyDescent="0.2">
      <c r="A59">
        <v>55</v>
      </c>
      <c r="B59" s="2">
        <v>43963</v>
      </c>
      <c r="C59" s="3" t="s">
        <v>60</v>
      </c>
      <c r="D59" s="6" t="s">
        <v>35</v>
      </c>
      <c r="E59" s="3" t="s">
        <v>16</v>
      </c>
      <c r="F59" s="3">
        <v>152</v>
      </c>
      <c r="G59" s="3" t="str">
        <f>VLOOKUP(F59,'Customer Info'!$A$4:$C$12,2,FALSE)</f>
        <v>Secspace</v>
      </c>
      <c r="H59" s="3" t="str">
        <f>VLOOKUP(F59,'Customer Info'!$A$4:$C$12,3,FALSE)</f>
        <v>Rob Nelson</v>
      </c>
      <c r="I59" t="s">
        <v>17</v>
      </c>
      <c r="J59" t="s">
        <v>23</v>
      </c>
      <c r="K59" t="s">
        <v>63</v>
      </c>
      <c r="L59">
        <v>40</v>
      </c>
      <c r="M59" s="5">
        <v>235</v>
      </c>
      <c r="N59" s="5">
        <v>9400</v>
      </c>
      <c r="O59" s="5" t="str">
        <f t="shared" si="2"/>
        <v>Y</v>
      </c>
      <c r="P59" s="5">
        <f t="shared" si="3"/>
        <v>8930</v>
      </c>
    </row>
    <row r="60" spans="1:16" x14ac:dyDescent="0.2">
      <c r="A60">
        <v>56</v>
      </c>
      <c r="B60" s="2">
        <v>43964</v>
      </c>
      <c r="C60" s="3" t="s">
        <v>60</v>
      </c>
      <c r="D60" s="6" t="s">
        <v>37</v>
      </c>
      <c r="E60" s="3" t="s">
        <v>29</v>
      </c>
      <c r="F60" s="3">
        <v>180</v>
      </c>
      <c r="G60" s="3" t="str">
        <f>VLOOKUP(F60,'Customer Info'!$A$4:$C$12,2,FALSE)</f>
        <v>Milago</v>
      </c>
      <c r="H60" s="3" t="str">
        <f>VLOOKUP(F60,'Customer Info'!$A$4:$C$12,3,FALSE)</f>
        <v>Sam Cooper</v>
      </c>
      <c r="I60" t="s">
        <v>22</v>
      </c>
      <c r="J60" t="s">
        <v>18</v>
      </c>
      <c r="K60" t="s">
        <v>52</v>
      </c>
      <c r="L60">
        <v>30</v>
      </c>
      <c r="M60" s="5">
        <v>260</v>
      </c>
      <c r="N60" s="5">
        <v>7800</v>
      </c>
      <c r="O60" s="5" t="str">
        <f t="shared" si="2"/>
        <v>Y</v>
      </c>
      <c r="P60" s="5">
        <f t="shared" si="3"/>
        <v>7410</v>
      </c>
    </row>
    <row r="61" spans="1:16" x14ac:dyDescent="0.2">
      <c r="A61">
        <v>57</v>
      </c>
      <c r="B61" s="2">
        <v>43966</v>
      </c>
      <c r="C61" s="3" t="s">
        <v>60</v>
      </c>
      <c r="D61" s="6" t="s">
        <v>28</v>
      </c>
      <c r="E61" s="3" t="s">
        <v>29</v>
      </c>
      <c r="F61" s="3">
        <v>152</v>
      </c>
      <c r="G61" s="3" t="str">
        <f>VLOOKUP(F61,'Customer Info'!$A$4:$C$12,2,FALSE)</f>
        <v>Secspace</v>
      </c>
      <c r="H61" s="3" t="str">
        <f>VLOOKUP(F61,'Customer Info'!$A$4:$C$12,3,FALSE)</f>
        <v>Rob Nelson</v>
      </c>
      <c r="I61" t="s">
        <v>26</v>
      </c>
      <c r="J61" t="s">
        <v>33</v>
      </c>
      <c r="K61" t="s">
        <v>64</v>
      </c>
      <c r="L61">
        <v>26</v>
      </c>
      <c r="M61" s="5">
        <v>350</v>
      </c>
      <c r="N61" s="5">
        <v>9100</v>
      </c>
      <c r="O61" s="5" t="str">
        <f t="shared" si="2"/>
        <v>Y</v>
      </c>
      <c r="P61" s="5">
        <f t="shared" si="3"/>
        <v>8645</v>
      </c>
    </row>
    <row r="62" spans="1:16" x14ac:dyDescent="0.2">
      <c r="A62">
        <v>58</v>
      </c>
      <c r="B62" s="2">
        <v>43968</v>
      </c>
      <c r="C62" s="3" t="s">
        <v>60</v>
      </c>
      <c r="D62" s="6" t="s">
        <v>35</v>
      </c>
      <c r="E62" s="3" t="s">
        <v>16</v>
      </c>
      <c r="F62" s="3">
        <v>132</v>
      </c>
      <c r="G62" s="3" t="str">
        <f>VLOOKUP(F62,'Customer Info'!$A$4:$C$12,2,FALSE)</f>
        <v>Bankia</v>
      </c>
      <c r="H62" s="3" t="str">
        <f>VLOOKUP(F62,'Customer Info'!$A$4:$C$12,3,FALSE)</f>
        <v>Lucas Adams</v>
      </c>
      <c r="I62" t="s">
        <v>32</v>
      </c>
      <c r="J62" t="s">
        <v>18</v>
      </c>
      <c r="K62" t="s">
        <v>49</v>
      </c>
      <c r="L62">
        <v>18</v>
      </c>
      <c r="M62" s="5">
        <v>295</v>
      </c>
      <c r="N62" s="5">
        <v>5310</v>
      </c>
      <c r="O62" s="5" t="str">
        <f t="shared" si="2"/>
        <v>N</v>
      </c>
      <c r="P62" s="5">
        <f t="shared" si="3"/>
        <v>5310</v>
      </c>
    </row>
    <row r="63" spans="1:16" x14ac:dyDescent="0.2">
      <c r="A63">
        <v>59</v>
      </c>
      <c r="B63" s="2">
        <v>43970</v>
      </c>
      <c r="C63" s="3" t="s">
        <v>60</v>
      </c>
      <c r="D63" s="6" t="s">
        <v>25</v>
      </c>
      <c r="E63" s="3" t="s">
        <v>21</v>
      </c>
      <c r="F63" s="3">
        <v>180</v>
      </c>
      <c r="G63" s="3" t="str">
        <f>VLOOKUP(F63,'Customer Info'!$A$4:$C$12,2,FALSE)</f>
        <v>Milago</v>
      </c>
      <c r="H63" s="3" t="str">
        <f>VLOOKUP(F63,'Customer Info'!$A$4:$C$12,3,FALSE)</f>
        <v>Sam Cooper</v>
      </c>
      <c r="I63" t="s">
        <v>17</v>
      </c>
      <c r="J63" t="s">
        <v>33</v>
      </c>
      <c r="K63" t="s">
        <v>56</v>
      </c>
      <c r="L63">
        <v>22</v>
      </c>
      <c r="M63" s="5">
        <v>235</v>
      </c>
      <c r="N63" s="5">
        <v>5170</v>
      </c>
      <c r="O63" s="5" t="str">
        <f t="shared" si="2"/>
        <v>Y</v>
      </c>
      <c r="P63" s="5">
        <f t="shared" si="3"/>
        <v>4911.5</v>
      </c>
    </row>
    <row r="64" spans="1:16" x14ac:dyDescent="0.2">
      <c r="A64">
        <v>60</v>
      </c>
      <c r="B64" s="2">
        <v>43972</v>
      </c>
      <c r="C64" s="3" t="s">
        <v>60</v>
      </c>
      <c r="D64" s="6" t="s">
        <v>28</v>
      </c>
      <c r="E64" s="3" t="s">
        <v>29</v>
      </c>
      <c r="F64" s="3">
        <v>144</v>
      </c>
      <c r="G64" s="3" t="str">
        <f>VLOOKUP(F64,'Customer Info'!$A$4:$C$12,2,FALSE)</f>
        <v>Affinity</v>
      </c>
      <c r="H64" s="3" t="str">
        <f>VLOOKUP(F64,'Customer Info'!$A$4:$C$12,3,FALSE)</f>
        <v>Christina Bell</v>
      </c>
      <c r="I64" t="s">
        <v>26</v>
      </c>
      <c r="J64" t="s">
        <v>18</v>
      </c>
      <c r="K64" t="s">
        <v>27</v>
      </c>
      <c r="L64">
        <v>42</v>
      </c>
      <c r="M64" s="5">
        <v>350</v>
      </c>
      <c r="N64" s="5">
        <v>14700</v>
      </c>
      <c r="O64" s="5" t="str">
        <f t="shared" si="2"/>
        <v>Y</v>
      </c>
      <c r="P64" s="5">
        <f t="shared" si="3"/>
        <v>13965</v>
      </c>
    </row>
    <row r="65" spans="1:16" x14ac:dyDescent="0.2">
      <c r="A65">
        <v>61</v>
      </c>
      <c r="B65" s="2">
        <v>43972</v>
      </c>
      <c r="C65" s="3" t="s">
        <v>60</v>
      </c>
      <c r="D65" s="6" t="s">
        <v>45</v>
      </c>
      <c r="E65" s="3" t="s">
        <v>21</v>
      </c>
      <c r="F65" s="3">
        <v>162</v>
      </c>
      <c r="G65" s="3" t="str">
        <f>VLOOKUP(F65,'Customer Info'!$A$4:$C$12,2,FALSE)</f>
        <v>Cruise</v>
      </c>
      <c r="H65" s="3" t="str">
        <f>VLOOKUP(F65,'Customer Info'!$A$4:$C$12,3,FALSE)</f>
        <v>Denise Harris</v>
      </c>
      <c r="I65" t="s">
        <v>26</v>
      </c>
      <c r="J65" t="s">
        <v>39</v>
      </c>
      <c r="K65" t="s">
        <v>46</v>
      </c>
      <c r="L65">
        <v>45</v>
      </c>
      <c r="M65" s="5">
        <v>350</v>
      </c>
      <c r="N65" s="5">
        <v>15750</v>
      </c>
      <c r="O65" s="5" t="str">
        <f t="shared" si="2"/>
        <v>Y</v>
      </c>
      <c r="P65" s="5">
        <f t="shared" si="3"/>
        <v>14962.5</v>
      </c>
    </row>
    <row r="66" spans="1:16" x14ac:dyDescent="0.2">
      <c r="A66">
        <v>62</v>
      </c>
      <c r="B66" s="2">
        <v>43975</v>
      </c>
      <c r="C66" s="3" t="s">
        <v>60</v>
      </c>
      <c r="D66" s="6" t="s">
        <v>28</v>
      </c>
      <c r="E66" s="3" t="s">
        <v>29</v>
      </c>
      <c r="F66" s="3">
        <v>132</v>
      </c>
      <c r="G66" s="3" t="str">
        <f>VLOOKUP(F66,'Customer Info'!$A$4:$C$12,2,FALSE)</f>
        <v>Bankia</v>
      </c>
      <c r="H66" s="3" t="str">
        <f>VLOOKUP(F66,'Customer Info'!$A$4:$C$12,3,FALSE)</f>
        <v>Lucas Adams</v>
      </c>
      <c r="I66" t="s">
        <v>32</v>
      </c>
      <c r="J66" t="s">
        <v>23</v>
      </c>
      <c r="K66" t="s">
        <v>62</v>
      </c>
      <c r="L66">
        <v>20</v>
      </c>
      <c r="M66" s="5">
        <v>295</v>
      </c>
      <c r="N66" s="5">
        <v>5900</v>
      </c>
      <c r="O66" s="5" t="str">
        <f t="shared" si="2"/>
        <v>Y</v>
      </c>
      <c r="P66" s="5">
        <f t="shared" si="3"/>
        <v>5605</v>
      </c>
    </row>
    <row r="67" spans="1:16" x14ac:dyDescent="0.2">
      <c r="A67">
        <v>63</v>
      </c>
      <c r="B67" s="2">
        <v>43977</v>
      </c>
      <c r="C67" s="3" t="s">
        <v>60</v>
      </c>
      <c r="D67" s="6" t="s">
        <v>15</v>
      </c>
      <c r="E67" s="3" t="s">
        <v>16</v>
      </c>
      <c r="F67" s="3">
        <v>136</v>
      </c>
      <c r="G67" s="3" t="str">
        <f>VLOOKUP(F67,'Customer Info'!$A$4:$C$12,2,FALSE)</f>
        <v>Telmark</v>
      </c>
      <c r="H67" s="3" t="str">
        <f>VLOOKUP(F67,'Customer Info'!$A$4:$C$12,3,FALSE)</f>
        <v>Emily Flores</v>
      </c>
      <c r="I67" t="s">
        <v>32</v>
      </c>
      <c r="J67" t="s">
        <v>18</v>
      </c>
      <c r="K67" t="s">
        <v>49</v>
      </c>
      <c r="L67">
        <v>22</v>
      </c>
      <c r="M67" s="5">
        <v>295</v>
      </c>
      <c r="N67" s="5">
        <v>6490</v>
      </c>
      <c r="O67" s="5" t="str">
        <f t="shared" si="2"/>
        <v>Y</v>
      </c>
      <c r="P67" s="5">
        <f t="shared" si="3"/>
        <v>6165.5</v>
      </c>
    </row>
    <row r="68" spans="1:16" x14ac:dyDescent="0.2">
      <c r="A68">
        <v>64</v>
      </c>
      <c r="B68" s="2">
        <v>43978</v>
      </c>
      <c r="C68" s="3" t="s">
        <v>60</v>
      </c>
      <c r="D68" s="6" t="s">
        <v>37</v>
      </c>
      <c r="E68" s="3" t="s">
        <v>29</v>
      </c>
      <c r="F68" s="3">
        <v>157</v>
      </c>
      <c r="G68" s="3" t="str">
        <f>VLOOKUP(F68,'Customer Info'!$A$4:$C$12,2,FALSE)</f>
        <v>MarkPlus</v>
      </c>
      <c r="H68" s="3" t="str">
        <f>VLOOKUP(F68,'Customer Info'!$A$4:$C$12,3,FALSE)</f>
        <v>Matt Reed</v>
      </c>
      <c r="I68" t="s">
        <v>47</v>
      </c>
      <c r="J68" t="s">
        <v>39</v>
      </c>
      <c r="K68" t="s">
        <v>55</v>
      </c>
      <c r="L68">
        <v>15</v>
      </c>
      <c r="M68" s="5">
        <v>220</v>
      </c>
      <c r="N68" s="5">
        <v>3300</v>
      </c>
      <c r="O68" s="5" t="str">
        <f t="shared" si="2"/>
        <v>N</v>
      </c>
      <c r="P68" s="5">
        <f t="shared" si="3"/>
        <v>3300</v>
      </c>
    </row>
    <row r="69" spans="1:16" x14ac:dyDescent="0.2">
      <c r="A69">
        <v>65</v>
      </c>
      <c r="B69" s="2">
        <v>43979</v>
      </c>
      <c r="C69" s="3" t="s">
        <v>60</v>
      </c>
      <c r="D69" s="6" t="s">
        <v>35</v>
      </c>
      <c r="E69" s="3" t="s">
        <v>16</v>
      </c>
      <c r="F69" s="3">
        <v>132</v>
      </c>
      <c r="G69" s="3" t="str">
        <f>VLOOKUP(F69,'Customer Info'!$A$4:$C$12,2,FALSE)</f>
        <v>Bankia</v>
      </c>
      <c r="H69" s="3" t="str">
        <f>VLOOKUP(F69,'Customer Info'!$A$4:$C$12,3,FALSE)</f>
        <v>Lucas Adams</v>
      </c>
      <c r="I69" t="s">
        <v>17</v>
      </c>
      <c r="J69" t="s">
        <v>30</v>
      </c>
      <c r="K69" t="s">
        <v>31</v>
      </c>
      <c r="L69">
        <v>35</v>
      </c>
      <c r="M69" s="5">
        <v>235</v>
      </c>
      <c r="N69" s="5">
        <v>8225</v>
      </c>
      <c r="O69" s="5" t="str">
        <f t="shared" ref="O69:O84" si="4">IF(L69&gt;=20,"Y","N")</f>
        <v>Y</v>
      </c>
      <c r="P69" s="5">
        <f t="shared" ref="P69:P100" si="5">IF(O69="Y",(N69*0.95),N69)</f>
        <v>7813.75</v>
      </c>
    </row>
    <row r="70" spans="1:16" x14ac:dyDescent="0.2">
      <c r="A70">
        <v>66</v>
      </c>
      <c r="B70" s="2">
        <v>43984</v>
      </c>
      <c r="C70" s="3" t="s">
        <v>65</v>
      </c>
      <c r="D70" s="6" t="s">
        <v>37</v>
      </c>
      <c r="E70" s="3" t="s">
        <v>29</v>
      </c>
      <c r="F70" s="3">
        <v>178</v>
      </c>
      <c r="G70" s="3" t="str">
        <f>VLOOKUP(F70,'Customer Info'!$A$4:$C$12,2,FALSE)</f>
        <v>Vento</v>
      </c>
      <c r="H70" s="3" t="str">
        <f>VLOOKUP(F70,'Customer Info'!$A$4:$C$12,3,FALSE)</f>
        <v>Amanda Wood</v>
      </c>
      <c r="I70" t="s">
        <v>38</v>
      </c>
      <c r="J70" t="s">
        <v>33</v>
      </c>
      <c r="K70" t="s">
        <v>44</v>
      </c>
      <c r="L70">
        <v>33</v>
      </c>
      <c r="M70" s="5">
        <v>375</v>
      </c>
      <c r="N70" s="5">
        <v>12375</v>
      </c>
      <c r="O70" s="5" t="str">
        <f t="shared" si="4"/>
        <v>Y</v>
      </c>
      <c r="P70" s="5">
        <f t="shared" si="5"/>
        <v>11756.25</v>
      </c>
    </row>
    <row r="71" spans="1:16" x14ac:dyDescent="0.2">
      <c r="A71">
        <v>67</v>
      </c>
      <c r="B71" s="2">
        <v>43987</v>
      </c>
      <c r="C71" s="3" t="s">
        <v>65</v>
      </c>
      <c r="D71" s="6" t="s">
        <v>28</v>
      </c>
      <c r="E71" s="3" t="s">
        <v>29</v>
      </c>
      <c r="F71" s="3">
        <v>144</v>
      </c>
      <c r="G71" s="3" t="str">
        <f>VLOOKUP(F71,'Customer Info'!$A$4:$C$12,2,FALSE)</f>
        <v>Affinity</v>
      </c>
      <c r="H71" s="3" t="str">
        <f>VLOOKUP(F71,'Customer Info'!$A$4:$C$12,3,FALSE)</f>
        <v>Christina Bell</v>
      </c>
      <c r="I71" t="s">
        <v>22</v>
      </c>
      <c r="J71" t="s">
        <v>18</v>
      </c>
      <c r="K71" t="s">
        <v>52</v>
      </c>
      <c r="L71">
        <v>22</v>
      </c>
      <c r="M71" s="5">
        <v>260</v>
      </c>
      <c r="N71" s="5">
        <v>5720</v>
      </c>
      <c r="O71" s="5" t="str">
        <f t="shared" si="4"/>
        <v>Y</v>
      </c>
      <c r="P71" s="5">
        <f t="shared" si="5"/>
        <v>5434</v>
      </c>
    </row>
    <row r="72" spans="1:16" x14ac:dyDescent="0.2">
      <c r="A72">
        <v>68</v>
      </c>
      <c r="B72" s="2">
        <v>43987</v>
      </c>
      <c r="C72" s="3" t="s">
        <v>65</v>
      </c>
      <c r="D72" s="6" t="s">
        <v>37</v>
      </c>
      <c r="E72" s="3" t="s">
        <v>29</v>
      </c>
      <c r="F72" s="3">
        <v>136</v>
      </c>
      <c r="G72" s="3" t="str">
        <f>VLOOKUP(F72,'Customer Info'!$A$4:$C$12,2,FALSE)</f>
        <v>Telmark</v>
      </c>
      <c r="H72" s="3" t="str">
        <f>VLOOKUP(F72,'Customer Info'!$A$4:$C$12,3,FALSE)</f>
        <v>Emily Flores</v>
      </c>
      <c r="I72" t="s">
        <v>22</v>
      </c>
      <c r="J72" t="s">
        <v>33</v>
      </c>
      <c r="K72" t="s">
        <v>59</v>
      </c>
      <c r="L72">
        <v>26</v>
      </c>
      <c r="M72" s="5">
        <v>260</v>
      </c>
      <c r="N72" s="5">
        <v>6760</v>
      </c>
      <c r="O72" s="5" t="str">
        <f t="shared" si="4"/>
        <v>Y</v>
      </c>
      <c r="P72" s="5">
        <f t="shared" si="5"/>
        <v>6422</v>
      </c>
    </row>
    <row r="73" spans="1:16" x14ac:dyDescent="0.2">
      <c r="A73">
        <v>69</v>
      </c>
      <c r="B73" s="2">
        <v>43990</v>
      </c>
      <c r="C73" s="3" t="s">
        <v>65</v>
      </c>
      <c r="D73" s="6" t="s">
        <v>15</v>
      </c>
      <c r="E73" s="3" t="s">
        <v>16</v>
      </c>
      <c r="F73" s="3">
        <v>132</v>
      </c>
      <c r="G73" s="3" t="str">
        <f>VLOOKUP(F73,'Customer Info'!$A$4:$C$12,2,FALSE)</f>
        <v>Bankia</v>
      </c>
      <c r="H73" s="3" t="str">
        <f>VLOOKUP(F73,'Customer Info'!$A$4:$C$12,3,FALSE)</f>
        <v>Lucas Adams</v>
      </c>
      <c r="I73" t="s">
        <v>47</v>
      </c>
      <c r="J73" t="s">
        <v>23</v>
      </c>
      <c r="K73" t="s">
        <v>48</v>
      </c>
      <c r="L73">
        <v>16</v>
      </c>
      <c r="M73" s="5">
        <v>220</v>
      </c>
      <c r="N73" s="5">
        <v>3520</v>
      </c>
      <c r="O73" s="5" t="str">
        <f t="shared" si="4"/>
        <v>N</v>
      </c>
      <c r="P73" s="5">
        <f t="shared" si="5"/>
        <v>3520</v>
      </c>
    </row>
    <row r="74" spans="1:16" x14ac:dyDescent="0.2">
      <c r="A74">
        <v>70</v>
      </c>
      <c r="B74" s="2">
        <v>43991</v>
      </c>
      <c r="C74" s="3" t="s">
        <v>65</v>
      </c>
      <c r="D74" s="6" t="s">
        <v>45</v>
      </c>
      <c r="E74" s="3" t="s">
        <v>21</v>
      </c>
      <c r="F74" s="3">
        <v>178</v>
      </c>
      <c r="G74" s="3" t="str">
        <f>VLOOKUP(F74,'Customer Info'!$A$4:$C$12,2,FALSE)</f>
        <v>Vento</v>
      </c>
      <c r="H74" s="3" t="str">
        <f>VLOOKUP(F74,'Customer Info'!$A$4:$C$12,3,FALSE)</f>
        <v>Amanda Wood</v>
      </c>
      <c r="I74" t="s">
        <v>32</v>
      </c>
      <c r="J74" t="s">
        <v>18</v>
      </c>
      <c r="K74" t="s">
        <v>49</v>
      </c>
      <c r="L74">
        <v>10</v>
      </c>
      <c r="M74" s="5">
        <v>295</v>
      </c>
      <c r="N74" s="5">
        <v>2950</v>
      </c>
      <c r="O74" s="5" t="str">
        <f t="shared" si="4"/>
        <v>N</v>
      </c>
      <c r="P74" s="5">
        <f t="shared" si="5"/>
        <v>2950</v>
      </c>
    </row>
    <row r="75" spans="1:16" x14ac:dyDescent="0.2">
      <c r="A75">
        <v>71</v>
      </c>
      <c r="B75" s="2">
        <v>43991</v>
      </c>
      <c r="C75" s="3" t="s">
        <v>65</v>
      </c>
      <c r="D75" s="6" t="s">
        <v>25</v>
      </c>
      <c r="E75" s="3" t="s">
        <v>21</v>
      </c>
      <c r="F75" s="3">
        <v>162</v>
      </c>
      <c r="G75" s="3" t="str">
        <f>VLOOKUP(F75,'Customer Info'!$A$4:$C$12,2,FALSE)</f>
        <v>Cruise</v>
      </c>
      <c r="H75" s="3" t="str">
        <f>VLOOKUP(F75,'Customer Info'!$A$4:$C$12,3,FALSE)</f>
        <v>Denise Harris</v>
      </c>
      <c r="I75" t="s">
        <v>22</v>
      </c>
      <c r="J75" t="s">
        <v>18</v>
      </c>
      <c r="K75" t="s">
        <v>52</v>
      </c>
      <c r="L75">
        <v>40</v>
      </c>
      <c r="M75" s="5">
        <v>260</v>
      </c>
      <c r="N75" s="5">
        <v>10400</v>
      </c>
      <c r="O75" s="5" t="str">
        <f t="shared" si="4"/>
        <v>Y</v>
      </c>
      <c r="P75" s="5">
        <f t="shared" si="5"/>
        <v>9880</v>
      </c>
    </row>
    <row r="76" spans="1:16" x14ac:dyDescent="0.2">
      <c r="A76">
        <v>72</v>
      </c>
      <c r="B76" s="2">
        <v>43994</v>
      </c>
      <c r="C76" s="3" t="s">
        <v>65</v>
      </c>
      <c r="D76" s="6" t="s">
        <v>20</v>
      </c>
      <c r="E76" s="3" t="s">
        <v>21</v>
      </c>
      <c r="F76" s="3">
        <v>157</v>
      </c>
      <c r="G76" s="3" t="str">
        <f>VLOOKUP(F76,'Customer Info'!$A$4:$C$12,2,FALSE)</f>
        <v>MarkPlus</v>
      </c>
      <c r="H76" s="3" t="str">
        <f>VLOOKUP(F76,'Customer Info'!$A$4:$C$12,3,FALSE)</f>
        <v>Matt Reed</v>
      </c>
      <c r="I76" t="s">
        <v>17</v>
      </c>
      <c r="J76" t="s">
        <v>30</v>
      </c>
      <c r="K76" t="s">
        <v>31</v>
      </c>
      <c r="L76">
        <v>15</v>
      </c>
      <c r="M76" s="5">
        <v>235</v>
      </c>
      <c r="N76" s="5">
        <v>3525</v>
      </c>
      <c r="O76" s="5" t="str">
        <f t="shared" si="4"/>
        <v>N</v>
      </c>
      <c r="P76" s="5">
        <f t="shared" si="5"/>
        <v>3525</v>
      </c>
    </row>
    <row r="77" spans="1:16" x14ac:dyDescent="0.2">
      <c r="A77">
        <v>73</v>
      </c>
      <c r="B77" s="2">
        <v>43996</v>
      </c>
      <c r="C77" s="3" t="s">
        <v>65</v>
      </c>
      <c r="D77" s="6" t="s">
        <v>35</v>
      </c>
      <c r="E77" s="3" t="s">
        <v>16</v>
      </c>
      <c r="F77" s="3">
        <v>132</v>
      </c>
      <c r="G77" s="3" t="str">
        <f>VLOOKUP(F77,'Customer Info'!$A$4:$C$12,2,FALSE)</f>
        <v>Bankia</v>
      </c>
      <c r="H77" s="3" t="str">
        <f>VLOOKUP(F77,'Customer Info'!$A$4:$C$12,3,FALSE)</f>
        <v>Lucas Adams</v>
      </c>
      <c r="I77" t="s">
        <v>38</v>
      </c>
      <c r="J77" t="s">
        <v>33</v>
      </c>
      <c r="K77" t="s">
        <v>44</v>
      </c>
      <c r="L77">
        <v>25</v>
      </c>
      <c r="M77" s="5">
        <v>375</v>
      </c>
      <c r="N77" s="5">
        <v>9375</v>
      </c>
      <c r="O77" s="5" t="str">
        <f t="shared" si="4"/>
        <v>Y</v>
      </c>
      <c r="P77" s="5">
        <f t="shared" si="5"/>
        <v>8906.25</v>
      </c>
    </row>
    <row r="78" spans="1:16" x14ac:dyDescent="0.2">
      <c r="A78">
        <v>74</v>
      </c>
      <c r="B78" s="2">
        <v>43997</v>
      </c>
      <c r="C78" s="3" t="s">
        <v>65</v>
      </c>
      <c r="D78" s="6" t="s">
        <v>15</v>
      </c>
      <c r="E78" s="3" t="s">
        <v>16</v>
      </c>
      <c r="F78" s="3">
        <v>144</v>
      </c>
      <c r="G78" s="3" t="str">
        <f>VLOOKUP(F78,'Customer Info'!$A$4:$C$12,2,FALSE)</f>
        <v>Affinity</v>
      </c>
      <c r="H78" s="3" t="str">
        <f>VLOOKUP(F78,'Customer Info'!$A$4:$C$12,3,FALSE)</f>
        <v>Christina Bell</v>
      </c>
      <c r="I78" t="s">
        <v>32</v>
      </c>
      <c r="J78" t="s">
        <v>33</v>
      </c>
      <c r="K78" t="s">
        <v>34</v>
      </c>
      <c r="L78">
        <v>20</v>
      </c>
      <c r="M78" s="5">
        <v>295</v>
      </c>
      <c r="N78" s="5">
        <v>5900</v>
      </c>
      <c r="O78" s="5" t="str">
        <f t="shared" si="4"/>
        <v>Y</v>
      </c>
      <c r="P78" s="5">
        <f t="shared" si="5"/>
        <v>5605</v>
      </c>
    </row>
    <row r="79" spans="1:16" x14ac:dyDescent="0.2">
      <c r="A79">
        <v>75</v>
      </c>
      <c r="B79" s="2">
        <v>44000</v>
      </c>
      <c r="C79" s="3" t="s">
        <v>65</v>
      </c>
      <c r="D79" s="6" t="s">
        <v>37</v>
      </c>
      <c r="E79" s="3" t="s">
        <v>29</v>
      </c>
      <c r="F79" s="3">
        <v>166</v>
      </c>
      <c r="G79" s="3" t="str">
        <f>VLOOKUP(F79,'Customer Info'!$A$4:$C$12,2,FALSE)</f>
        <v>Port Royale</v>
      </c>
      <c r="H79" s="3" t="str">
        <f>VLOOKUP(F79,'Customer Info'!$A$4:$C$12,3,FALSE)</f>
        <v>Dan Hill</v>
      </c>
      <c r="I79" t="s">
        <v>22</v>
      </c>
      <c r="J79" t="s">
        <v>23</v>
      </c>
      <c r="K79" t="s">
        <v>24</v>
      </c>
      <c r="L79">
        <v>35</v>
      </c>
      <c r="M79" s="5">
        <v>260</v>
      </c>
      <c r="N79" s="5">
        <v>9100</v>
      </c>
      <c r="O79" s="5" t="str">
        <f t="shared" si="4"/>
        <v>Y</v>
      </c>
      <c r="P79" s="5">
        <f t="shared" si="5"/>
        <v>8645</v>
      </c>
    </row>
    <row r="80" spans="1:16" x14ac:dyDescent="0.2">
      <c r="A80">
        <v>76</v>
      </c>
      <c r="B80" s="2">
        <v>44005</v>
      </c>
      <c r="C80" s="3" t="s">
        <v>65</v>
      </c>
      <c r="D80" s="6" t="s">
        <v>28</v>
      </c>
      <c r="E80" s="3" t="s">
        <v>29</v>
      </c>
      <c r="F80" s="3">
        <v>178</v>
      </c>
      <c r="G80" s="3" t="str">
        <f>VLOOKUP(F80,'Customer Info'!$A$4:$C$12,2,FALSE)</f>
        <v>Vento</v>
      </c>
      <c r="H80" s="3" t="str">
        <f>VLOOKUP(F80,'Customer Info'!$A$4:$C$12,3,FALSE)</f>
        <v>Amanda Wood</v>
      </c>
      <c r="I80" t="s">
        <v>26</v>
      </c>
      <c r="J80" t="s">
        <v>18</v>
      </c>
      <c r="K80" t="s">
        <v>27</v>
      </c>
      <c r="L80">
        <v>22</v>
      </c>
      <c r="M80" s="5">
        <v>350</v>
      </c>
      <c r="N80" s="5">
        <v>7700</v>
      </c>
      <c r="O80" s="5" t="str">
        <f t="shared" si="4"/>
        <v>Y</v>
      </c>
      <c r="P80" s="5">
        <f t="shared" si="5"/>
        <v>7315</v>
      </c>
    </row>
    <row r="81" spans="1:16" x14ac:dyDescent="0.2">
      <c r="A81">
        <v>77</v>
      </c>
      <c r="B81" s="2">
        <v>44006</v>
      </c>
      <c r="C81" s="3" t="s">
        <v>65</v>
      </c>
      <c r="D81" s="6" t="s">
        <v>20</v>
      </c>
      <c r="E81" s="3" t="s">
        <v>21</v>
      </c>
      <c r="F81" s="3">
        <v>166</v>
      </c>
      <c r="G81" s="3" t="str">
        <f>VLOOKUP(F81,'Customer Info'!$A$4:$C$12,2,FALSE)</f>
        <v>Port Royale</v>
      </c>
      <c r="H81" s="3" t="str">
        <f>VLOOKUP(F81,'Customer Info'!$A$4:$C$12,3,FALSE)</f>
        <v>Dan Hill</v>
      </c>
      <c r="I81" t="s">
        <v>47</v>
      </c>
      <c r="J81" t="s">
        <v>39</v>
      </c>
      <c r="K81" t="s">
        <v>55</v>
      </c>
      <c r="L81">
        <v>16</v>
      </c>
      <c r="M81" s="5">
        <v>220</v>
      </c>
      <c r="N81" s="5">
        <v>3520</v>
      </c>
      <c r="O81" s="5" t="str">
        <f t="shared" si="4"/>
        <v>N</v>
      </c>
      <c r="P81" s="5">
        <f t="shared" si="5"/>
        <v>3520</v>
      </c>
    </row>
    <row r="82" spans="1:16" x14ac:dyDescent="0.2">
      <c r="A82">
        <v>78</v>
      </c>
      <c r="B82" s="2">
        <v>44009</v>
      </c>
      <c r="C82" s="3" t="s">
        <v>65</v>
      </c>
      <c r="D82" s="6" t="s">
        <v>25</v>
      </c>
      <c r="E82" s="3" t="s">
        <v>21</v>
      </c>
      <c r="F82" s="3">
        <v>162</v>
      </c>
      <c r="G82" s="3" t="str">
        <f>VLOOKUP(F82,'Customer Info'!$A$4:$C$12,2,FALSE)</f>
        <v>Cruise</v>
      </c>
      <c r="H82" s="3" t="str">
        <f>VLOOKUP(F82,'Customer Info'!$A$4:$C$12,3,FALSE)</f>
        <v>Denise Harris</v>
      </c>
      <c r="I82" t="s">
        <v>32</v>
      </c>
      <c r="J82" t="s">
        <v>18</v>
      </c>
      <c r="K82" t="s">
        <v>49</v>
      </c>
      <c r="L82">
        <v>50</v>
      </c>
      <c r="M82" s="5">
        <v>295</v>
      </c>
      <c r="N82" s="5">
        <v>14750</v>
      </c>
      <c r="O82" s="5" t="str">
        <f t="shared" si="4"/>
        <v>Y</v>
      </c>
      <c r="P82" s="5">
        <f t="shared" si="5"/>
        <v>14012.5</v>
      </c>
    </row>
    <row r="83" spans="1:16" x14ac:dyDescent="0.2">
      <c r="A83">
        <v>79</v>
      </c>
      <c r="B83" s="2">
        <v>44011</v>
      </c>
      <c r="C83" s="3" t="s">
        <v>65</v>
      </c>
      <c r="D83" s="6" t="s">
        <v>35</v>
      </c>
      <c r="E83" s="3" t="s">
        <v>16</v>
      </c>
      <c r="F83" s="3">
        <v>178</v>
      </c>
      <c r="G83" s="3" t="str">
        <f>VLOOKUP(F83,'Customer Info'!$A$4:$C$12,2,FALSE)</f>
        <v>Vento</v>
      </c>
      <c r="H83" s="3" t="str">
        <f>VLOOKUP(F83,'Customer Info'!$A$4:$C$12,3,FALSE)</f>
        <v>Amanda Wood</v>
      </c>
      <c r="I83" t="s">
        <v>38</v>
      </c>
      <c r="J83" t="s">
        <v>33</v>
      </c>
      <c r="K83" t="s">
        <v>44</v>
      </c>
      <c r="L83">
        <v>32</v>
      </c>
      <c r="M83" s="5">
        <v>375</v>
      </c>
      <c r="N83" s="5">
        <v>12000</v>
      </c>
      <c r="O83" s="5" t="str">
        <f t="shared" si="4"/>
        <v>Y</v>
      </c>
      <c r="P83" s="5">
        <f t="shared" si="5"/>
        <v>11400</v>
      </c>
    </row>
    <row r="84" spans="1:16" x14ac:dyDescent="0.2">
      <c r="A84">
        <v>80</v>
      </c>
      <c r="B84" s="2">
        <v>44011</v>
      </c>
      <c r="C84" s="3" t="s">
        <v>65</v>
      </c>
      <c r="D84" s="6" t="s">
        <v>20</v>
      </c>
      <c r="E84" s="3" t="s">
        <v>21</v>
      </c>
      <c r="F84" s="3">
        <v>136</v>
      </c>
      <c r="G84" s="3" t="str">
        <f>VLOOKUP(F84,'Customer Info'!$A$4:$C$12,2,FALSE)</f>
        <v>Telmark</v>
      </c>
      <c r="H84" s="3" t="str">
        <f>VLOOKUP(F84,'Customer Info'!$A$4:$C$12,3,FALSE)</f>
        <v>Emily Flores</v>
      </c>
      <c r="I84" t="s">
        <v>17</v>
      </c>
      <c r="J84" t="s">
        <v>39</v>
      </c>
      <c r="K84" t="s">
        <v>53</v>
      </c>
      <c r="L84">
        <v>14</v>
      </c>
      <c r="M84" s="5">
        <v>235</v>
      </c>
      <c r="N84" s="5">
        <v>3290</v>
      </c>
      <c r="O84" s="5" t="str">
        <f t="shared" si="4"/>
        <v>N</v>
      </c>
      <c r="P84" s="5">
        <f t="shared" si="5"/>
        <v>3290</v>
      </c>
    </row>
  </sheetData>
  <conditionalFormatting sqref="P21:P84">
    <cfRule type="dataBar" priority="4">
      <dataBar>
        <cfvo type="min"/>
        <cfvo type="max"/>
        <color theme="5" tint="0.39997558519241921"/>
      </dataBar>
      <extLst>
        <ext xmlns:x14="http://schemas.microsoft.com/office/spreadsheetml/2009/9/main" uri="{B025F937-C7B1-47D3-B67F-A62EFF666E3E}">
          <x14:id>{81EEF036-48F4-C04D-9C22-A3FE5FBD3D2F}</x14:id>
        </ext>
      </extLst>
    </cfRule>
  </conditionalFormatting>
  <conditionalFormatting sqref="P5:P84">
    <cfRule type="dataBar" priority="15">
      <dataBar>
        <cfvo type="min"/>
        <cfvo type="max"/>
        <color theme="5"/>
      </dataBar>
      <extLst>
        <ext xmlns:x14="http://schemas.microsoft.com/office/spreadsheetml/2009/9/main" uri="{B025F937-C7B1-47D3-B67F-A62EFF666E3E}">
          <x14:id>{7900F21F-73C4-1B4C-BB63-4DD16EAFE66E}</x14:id>
        </ext>
      </extLst>
    </cfRule>
    <cfRule type="dataBar" priority="16">
      <dataBar>
        <cfvo type="min"/>
        <cfvo type="max"/>
        <color theme="4" tint="0.39997558519241921"/>
      </dataBar>
      <extLst>
        <ext xmlns:x14="http://schemas.microsoft.com/office/spreadsheetml/2009/9/main" uri="{B025F937-C7B1-47D3-B67F-A62EFF666E3E}">
          <x14:id>{CBD6F1C2-773F-A843-957E-E9716737C00A}</x14:id>
        </ext>
      </extLst>
    </cfRule>
    <cfRule type="dataBar" priority="17">
      <dataBar>
        <cfvo type="min"/>
        <cfvo type="max"/>
        <color rgb="FF638EC6"/>
      </dataBar>
      <extLst>
        <ext xmlns:x14="http://schemas.microsoft.com/office/spreadsheetml/2009/9/main" uri="{B025F937-C7B1-47D3-B67F-A62EFF666E3E}">
          <x14:id>{AE15B16F-3E2E-FE47-BD2D-F1C9022CF0C4}</x14:id>
        </ext>
      </extLst>
    </cfRule>
  </conditionalFormatting>
  <conditionalFormatting sqref="P5:P20">
    <cfRule type="dataBar" priority="21">
      <dataBar>
        <cfvo type="min"/>
        <cfvo type="max"/>
        <color theme="5" tint="0.39997558519241921"/>
      </dataBar>
      <extLst>
        <ext xmlns:x14="http://schemas.microsoft.com/office/spreadsheetml/2009/9/main" uri="{B025F937-C7B1-47D3-B67F-A62EFF666E3E}">
          <x14:id>{9246EEE0-F722-6340-BE35-66C748FCE40B}</x14:id>
        </ext>
      </extLst>
    </cfRule>
    <cfRule type="dataBar" priority="22">
      <dataBar>
        <cfvo type="min"/>
        <cfvo type="max"/>
        <color rgb="FF638EC6"/>
      </dataBar>
      <extLst>
        <ext xmlns:x14="http://schemas.microsoft.com/office/spreadsheetml/2009/9/main" uri="{B025F937-C7B1-47D3-B67F-A62EFF666E3E}">
          <x14:id>{D43738D6-A689-324F-AF87-2A5F98DFD9AD}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1EEF036-48F4-C04D-9C22-A3FE5FBD3D2F}">
            <x14:dataBar minLength="0" maxLength="100" gradient="0">
              <x14:cfvo type="autoMin"/>
              <x14:cfvo type="autoMax"/>
              <x14:negativeFillColor rgb="FFFF0000"/>
              <x14:axisColor rgb="FF000000"/>
            </x14:dataBar>
          </x14:cfRule>
          <xm:sqref>P21:P84</xm:sqref>
        </x14:conditionalFormatting>
        <x14:conditionalFormatting xmlns:xm="http://schemas.microsoft.com/office/excel/2006/main">
          <x14:cfRule type="dataBar" id="{7900F21F-73C4-1B4C-BB63-4DD16EAFE66E}">
            <x14:dataBar minLength="0" maxLength="100">
              <x14:cfvo type="autoMin"/>
              <x14:cfvo type="autoMax"/>
              <x14:negativeFillColor rgb="FFFF0000"/>
              <x14:axisColor rgb="FF000000"/>
            </x14:dataBar>
          </x14:cfRule>
          <x14:cfRule type="dataBar" id="{CBD6F1C2-773F-A843-957E-E9716737C00A}">
            <x14:dataBar minLength="0" maxLength="100">
              <x14:cfvo type="autoMin"/>
              <x14:cfvo type="autoMax"/>
              <x14:negativeFillColor rgb="FFFF0000"/>
              <x14:axisColor rgb="FF000000"/>
            </x14:dataBar>
          </x14:cfRule>
          <x14:cfRule type="dataBar" id="{AE15B16F-3E2E-FE47-BD2D-F1C9022CF0C4}">
            <x14:dataBar minLength="0" maxLength="100" border="1" negativeBarBorderColorSameAsPositive="0">
              <x14:cfvo type="autoMin"/>
              <x14:cfvo type="autoMax"/>
              <x14:borderColor rgb="FF638EC6"/>
              <x14:negativeFillColor rgb="FFFF0000"/>
              <x14:negativeBorderColor rgb="FFFF0000"/>
              <x14:axisColor rgb="FF000000"/>
            </x14:dataBar>
          </x14:cfRule>
          <xm:sqref>P5:P84</xm:sqref>
        </x14:conditionalFormatting>
        <x14:conditionalFormatting xmlns:xm="http://schemas.microsoft.com/office/excel/2006/main">
          <x14:cfRule type="dataBar" id="{9246EEE0-F722-6340-BE35-66C748FCE40B}">
            <x14:dataBar minLength="0" maxLength="100">
              <x14:cfvo type="autoMin"/>
              <x14:cfvo type="autoMax"/>
              <x14:negativeFillColor rgb="FFFF0000"/>
              <x14:axisColor rgb="FF000000"/>
            </x14:dataBar>
          </x14:cfRule>
          <x14:cfRule type="dataBar" id="{D43738D6-A689-324F-AF87-2A5F98DFD9AD}">
            <x14:dataBar minLength="0" maxLength="100" gradient="0">
              <x14:cfvo type="autoMin"/>
              <x14:cfvo type="autoMax"/>
              <x14:negativeFillColor rgb="FFFF0000"/>
              <x14:axisColor rgb="FF000000"/>
            </x14:dataBar>
          </x14:cfRule>
          <xm:sqref>P5:P20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zoomScale="215" zoomScaleNormal="100" workbookViewId="0">
      <selection activeCell="B14" sqref="B14"/>
    </sheetView>
  </sheetViews>
  <sheetFormatPr baseColWidth="10" defaultRowHeight="15" x14ac:dyDescent="0.2"/>
  <cols>
    <col min="1" max="1" width="18.83203125" customWidth="1"/>
    <col min="2" max="2" width="15.5" customWidth="1"/>
    <col min="3" max="3" width="15.33203125" customWidth="1"/>
  </cols>
  <sheetData>
    <row r="1" spans="1:3" ht="21" x14ac:dyDescent="0.25">
      <c r="A1" s="7" t="s">
        <v>66</v>
      </c>
      <c r="B1" s="8"/>
      <c r="C1" s="8"/>
    </row>
    <row r="2" spans="1:3" x14ac:dyDescent="0.2">
      <c r="A2" s="8"/>
      <c r="B2" s="8"/>
      <c r="C2" s="8"/>
    </row>
    <row r="3" spans="1:3" x14ac:dyDescent="0.2">
      <c r="A3" s="13" t="s">
        <v>7</v>
      </c>
      <c r="B3" s="14" t="s">
        <v>67</v>
      </c>
      <c r="C3" s="15" t="s">
        <v>68</v>
      </c>
    </row>
    <row r="4" spans="1:3" x14ac:dyDescent="0.2">
      <c r="A4" s="11">
        <v>132</v>
      </c>
      <c r="B4" s="9" t="s">
        <v>69</v>
      </c>
      <c r="C4" s="9" t="s">
        <v>70</v>
      </c>
    </row>
    <row r="5" spans="1:3" x14ac:dyDescent="0.2">
      <c r="A5" s="12">
        <v>136</v>
      </c>
      <c r="B5" s="10" t="s">
        <v>71</v>
      </c>
      <c r="C5" s="10" t="s">
        <v>72</v>
      </c>
    </row>
    <row r="6" spans="1:3" x14ac:dyDescent="0.2">
      <c r="A6" s="12">
        <v>144</v>
      </c>
      <c r="B6" s="10" t="s">
        <v>73</v>
      </c>
      <c r="C6" s="10" t="s">
        <v>74</v>
      </c>
    </row>
    <row r="7" spans="1:3" x14ac:dyDescent="0.2">
      <c r="A7" s="12">
        <v>152</v>
      </c>
      <c r="B7" s="10" t="s">
        <v>75</v>
      </c>
      <c r="C7" s="10" t="s">
        <v>76</v>
      </c>
    </row>
    <row r="8" spans="1:3" x14ac:dyDescent="0.2">
      <c r="A8" s="12">
        <v>157</v>
      </c>
      <c r="B8" s="10" t="s">
        <v>77</v>
      </c>
      <c r="C8" s="10" t="s">
        <v>78</v>
      </c>
    </row>
    <row r="9" spans="1:3" x14ac:dyDescent="0.2">
      <c r="A9" s="12">
        <v>162</v>
      </c>
      <c r="B9" s="10" t="s">
        <v>79</v>
      </c>
      <c r="C9" s="10" t="s">
        <v>80</v>
      </c>
    </row>
    <row r="10" spans="1:3" x14ac:dyDescent="0.2">
      <c r="A10" s="12">
        <v>166</v>
      </c>
      <c r="B10" s="10" t="s">
        <v>81</v>
      </c>
      <c r="C10" s="10" t="s">
        <v>82</v>
      </c>
    </row>
    <row r="11" spans="1:3" x14ac:dyDescent="0.2">
      <c r="A11" s="12">
        <v>178</v>
      </c>
      <c r="B11" s="10" t="s">
        <v>83</v>
      </c>
      <c r="C11" s="10" t="s">
        <v>84</v>
      </c>
    </row>
    <row r="12" spans="1:3" x14ac:dyDescent="0.2">
      <c r="A12" s="12">
        <v>180</v>
      </c>
      <c r="B12" s="10" t="s">
        <v>85</v>
      </c>
      <c r="C12" s="10" t="s">
        <v>86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model_number_soled</vt:lpstr>
      <vt:lpstr>model_sales_region</vt:lpstr>
      <vt:lpstr>sale_rep_sales</vt:lpstr>
      <vt:lpstr>%color_soled</vt:lpstr>
      <vt:lpstr>%_companies_purchases</vt:lpstr>
      <vt:lpstr>best-model-and-sale-rep</vt:lpstr>
      <vt:lpstr>Working Sheet</vt:lpstr>
      <vt:lpstr>Customer Info</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2021-09-09T16:24:17Z</dcterms:created>
  <dcterms:modified xsi:type="dcterms:W3CDTF">2023-09-10T20:09:03Z</dcterms:modified>
  <cp:category/>
  <cp:contentStatus/>
</cp:coreProperties>
</file>