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se\Desktop\2020-2021\SIE649\Project\"/>
    </mc:Choice>
  </mc:AlternateContent>
  <xr:revisionPtr revIDLastSave="0" documentId="13_ncr:1_{3202C16B-BBEA-4DBB-ABEE-5C92BC115DBE}" xr6:coauthVersionLast="45" xr6:coauthVersionMax="45" xr10:uidLastSave="{00000000-0000-0000-0000-000000000000}"/>
  <bookViews>
    <workbookView xWindow="-120" yWindow="-120" windowWidth="20730" windowHeight="11310" xr2:uid="{DE1518BE-B972-4A75-9AC7-2D329915FE4C}"/>
  </bookViews>
  <sheets>
    <sheet name="Sheet1" sheetId="1" r:id="rId1"/>
  </sheets>
  <definedNames>
    <definedName name="solver_adj" localSheetId="0" hidden="1">Sheet1!$E$2:$E$16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Sheet1!$E$2:$E$16</definedName>
    <definedName name="solver_lhs2" localSheetId="0" hidden="1">Sheet1!$H$2:$H$16</definedName>
    <definedName name="solver_lhs3" localSheetId="0" hidden="1">Sheet1!$I$2:$I$16</definedName>
    <definedName name="solver_lhs4" localSheetId="0" hidden="1">Sheet1!$J$2:$J$16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Sheet1!$H$17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Sheet1!$G$19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P5" i="1"/>
  <c r="P3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2" i="1"/>
  <c r="J2" i="1" s="1"/>
  <c r="E19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H3" i="1" s="1"/>
  <c r="E18" i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2" i="1"/>
  <c r="H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H17" i="1" l="1"/>
</calcChain>
</file>

<file path=xl/sharedStrings.xml><?xml version="1.0" encoding="utf-8"?>
<sst xmlns="http://schemas.openxmlformats.org/spreadsheetml/2006/main" count="40" uniqueCount="39">
  <si>
    <t xml:space="preserve">County </t>
  </si>
  <si>
    <t>I end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</si>
  <si>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</si>
  <si>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</si>
  <si>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</si>
  <si>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</si>
  <si>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</si>
  <si>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</si>
  <si>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</si>
  <si>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</si>
  <si>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</si>
  <si>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</si>
  <si>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</si>
  <si>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</si>
  <si>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Satacruz</t>
  </si>
  <si>
    <t>Yavapai</t>
  </si>
  <si>
    <t>Yuma</t>
  </si>
  <si>
    <t>I end w vac</t>
  </si>
  <si>
    <t>N</t>
  </si>
  <si>
    <t>S</t>
  </si>
  <si>
    <t>vacs</t>
  </si>
  <si>
    <t>S w vac</t>
  </si>
  <si>
    <t>&lt;=</t>
  </si>
  <si>
    <t>% S vac</t>
  </si>
  <si>
    <t>min</t>
  </si>
  <si>
    <t>% of alloc</t>
  </si>
  <si>
    <t>Give all the vaccines to Maricopa</t>
  </si>
  <si>
    <t>60000 limit of vaccines:</t>
  </si>
  <si>
    <t>Vac limit</t>
  </si>
  <si>
    <t>&gt;=</t>
  </si>
  <si>
    <t>Reach herd immunity of AZ pop:</t>
  </si>
  <si>
    <t>Give 4266479 to Maricopa</t>
  </si>
  <si>
    <t>Give 482202 to Pima</t>
  </si>
  <si>
    <t>Scenario</t>
  </si>
  <si>
    <t>Response</t>
  </si>
  <si>
    <t>Reach herd immunity in each county:</t>
  </si>
  <si>
    <t>herd im tot</t>
  </si>
  <si>
    <t>S w vac / N</t>
  </si>
  <si>
    <t>Total 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</si>
</sst>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84B0-AF44-4A2E-BF01-09D82A1D823E}">
  <dimension ref="A1:P19"/>
  <sheetViews>
    <sheetView tabSelected="1" workbookViewId="0">
      <selection activeCell="K14" sqref="K14"/>
    </sheetView>
  </sheetViews>
  <sheetFormatPr defaultRowHeight="15" x14ac:dyDescent="0.25"/>
  <cols>
    <col min="3" max="3" width="10.7109375" bestFit="1" customWidth="1"/>
    <col min="9" max="9" width="10.7109375" bestFit="1" customWidth="1"/>
    <col min="10" max="10" width="10.42578125" bestFit="1" customWidth="1"/>
    <col min="13" max="13" width="33.85546875" bestFit="1" customWidth="1"/>
    <col min="14" max="14" width="30.42578125" bestFit="1" customWidth="1"/>
    <col min="15" max="15" width="10.7109375" bestFit="1" customWidth="1"/>
  </cols>
  <sheetData>
    <row r="1" spans="1:16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23</v>
      </c>
      <c r="G1" t="s">
        <v>25</v>
      </c>
      <c r="H1" t="s">
        <v>17</v>
      </c>
      <c r="I1" t="s">
        <v>21</v>
      </c>
      <c r="J1" t="s">
        <v>37</v>
      </c>
      <c r="M1" t="s">
        <v>33</v>
      </c>
      <c r="N1" t="s">
        <v>34</v>
      </c>
      <c r="O1" t="s">
        <v>17</v>
      </c>
      <c r="P1" t="s">
        <v>38</v>
      </c>
    </row>
    <row r="2" spans="1:16" x14ac:dyDescent="0.25">
      <c r="A2" t="s">
        <v>2</v>
      </c>
      <c r="B2">
        <v>5630</v>
      </c>
      <c r="C2">
        <v>71887</v>
      </c>
      <c r="D2">
        <f>C2-B2</f>
        <v>66257</v>
      </c>
      <c r="E2">
        <v>44690.9</v>
      </c>
      <c r="F2">
        <f>E2/D2</f>
        <v>0.67450835383431185</v>
      </c>
      <c r="G2">
        <f>E2/$G$18</f>
        <v>0.74484833333333333</v>
      </c>
      <c r="H2">
        <f t="shared" ref="H2:H8" si="0">B2-B2*F2*C2/SUM($C$2:$C$16)</f>
        <v>5592.4948200567969</v>
      </c>
      <c r="I2">
        <f>D2-E2</f>
        <v>21566.1</v>
      </c>
      <c r="J2">
        <f>I2/C2</f>
        <v>0.3</v>
      </c>
      <c r="M2" t="s">
        <v>27</v>
      </c>
      <c r="N2" t="s">
        <v>26</v>
      </c>
      <c r="O2">
        <v>344523.7</v>
      </c>
      <c r="P2">
        <v>60000</v>
      </c>
    </row>
    <row r="3" spans="1:16" x14ac:dyDescent="0.25">
      <c r="A3" t="s">
        <v>3</v>
      </c>
      <c r="B3">
        <v>3954</v>
      </c>
      <c r="C3">
        <v>125922</v>
      </c>
      <c r="D3">
        <f t="shared" ref="D3:D16" si="1">C3-B3</f>
        <v>121968</v>
      </c>
      <c r="E3">
        <v>84191.400000000009</v>
      </c>
      <c r="F3">
        <f>E3/D3</f>
        <v>0.69027449822904374</v>
      </c>
      <c r="G3">
        <f t="shared" ref="G3:G16" si="2">E3/$G$18</f>
        <v>1.4031900000000002</v>
      </c>
      <c r="H3">
        <f t="shared" si="0"/>
        <v>3906.7822517104105</v>
      </c>
      <c r="I3">
        <f t="shared" ref="I3:I16" si="3">D3-E3</f>
        <v>37776.599999999991</v>
      </c>
      <c r="J3">
        <f t="shared" ref="J3:J16" si="4">I3/C3</f>
        <v>0.29999999999999993</v>
      </c>
      <c r="M3" t="s">
        <v>30</v>
      </c>
      <c r="N3" t="s">
        <v>31</v>
      </c>
      <c r="O3">
        <v>208615</v>
      </c>
      <c r="P3">
        <f>4266479+482202</f>
        <v>4748681</v>
      </c>
    </row>
    <row r="4" spans="1:16" x14ac:dyDescent="0.25">
      <c r="A4" t="s">
        <v>4</v>
      </c>
      <c r="B4">
        <v>7744</v>
      </c>
      <c r="C4">
        <v>143476</v>
      </c>
      <c r="D4">
        <f t="shared" si="1"/>
        <v>135732</v>
      </c>
      <c r="E4">
        <v>92689.2</v>
      </c>
      <c r="F4">
        <f>E4/D4</f>
        <v>0.68288391830961004</v>
      </c>
      <c r="G4">
        <f t="shared" si="2"/>
        <v>1.5448199999999999</v>
      </c>
      <c r="H4">
        <f t="shared" si="0"/>
        <v>7639.7594591845118</v>
      </c>
      <c r="I4">
        <f t="shared" si="3"/>
        <v>43042.8</v>
      </c>
      <c r="J4">
        <f t="shared" si="4"/>
        <v>0.30000000000000004</v>
      </c>
      <c r="N4" t="s">
        <v>32</v>
      </c>
    </row>
    <row r="5" spans="1:16" x14ac:dyDescent="0.25">
      <c r="A5" t="s">
        <v>5</v>
      </c>
      <c r="B5">
        <v>3167</v>
      </c>
      <c r="C5">
        <v>54018</v>
      </c>
      <c r="D5">
        <f t="shared" si="1"/>
        <v>50851</v>
      </c>
      <c r="E5">
        <v>34645.599999999999</v>
      </c>
      <c r="F5">
        <f>E5/D5</f>
        <v>0.68131600165188488</v>
      </c>
      <c r="G5">
        <f t="shared" si="2"/>
        <v>0.57742666666666664</v>
      </c>
      <c r="H5">
        <f t="shared" si="0"/>
        <v>3150.9867192156953</v>
      </c>
      <c r="I5">
        <f t="shared" si="3"/>
        <v>16205.400000000001</v>
      </c>
      <c r="J5">
        <f t="shared" si="4"/>
        <v>0.30000000000000004</v>
      </c>
      <c r="M5" t="s">
        <v>35</v>
      </c>
      <c r="N5">
        <v>44690.9</v>
      </c>
      <c r="O5">
        <v>248182</v>
      </c>
      <c r="P5">
        <f>SUM(N5:N19)</f>
        <v>4748680.8999999994</v>
      </c>
    </row>
    <row r="6" spans="1:16" x14ac:dyDescent="0.25">
      <c r="A6" t="s">
        <v>6</v>
      </c>
      <c r="B6">
        <v>2281</v>
      </c>
      <c r="C6">
        <v>38837</v>
      </c>
      <c r="D6">
        <f t="shared" si="1"/>
        <v>36556</v>
      </c>
      <c r="E6" s="1">
        <v>24904.9</v>
      </c>
      <c r="F6">
        <f>E6/D6</f>
        <v>0.68128077470182735</v>
      </c>
      <c r="G6">
        <f t="shared" si="2"/>
        <v>0.41508166666666668</v>
      </c>
      <c r="H6">
        <f t="shared" si="0"/>
        <v>2272.7083252170919</v>
      </c>
      <c r="I6">
        <f t="shared" si="3"/>
        <v>11651.099999999999</v>
      </c>
      <c r="J6">
        <f t="shared" si="4"/>
        <v>0.3</v>
      </c>
      <c r="N6">
        <v>84191.400000000009</v>
      </c>
    </row>
    <row r="7" spans="1:16" x14ac:dyDescent="0.25">
      <c r="A7" t="s">
        <v>7</v>
      </c>
      <c r="B7">
        <v>265</v>
      </c>
      <c r="C7">
        <v>9498</v>
      </c>
      <c r="D7">
        <f t="shared" si="1"/>
        <v>9233</v>
      </c>
      <c r="E7">
        <v>6383.5999999999995</v>
      </c>
      <c r="F7">
        <f>E7/D7</f>
        <v>0.69138958085129421</v>
      </c>
      <c r="G7">
        <f t="shared" si="2"/>
        <v>0.10639333333333333</v>
      </c>
      <c r="H7">
        <f t="shared" si="0"/>
        <v>264.76091846498286</v>
      </c>
      <c r="I7">
        <f t="shared" si="3"/>
        <v>2849.4000000000005</v>
      </c>
      <c r="J7">
        <f t="shared" si="4"/>
        <v>0.30000000000000004</v>
      </c>
      <c r="N7">
        <v>92689.2</v>
      </c>
    </row>
    <row r="8" spans="1:16" x14ac:dyDescent="0.25">
      <c r="A8" t="s">
        <v>8</v>
      </c>
      <c r="B8">
        <v>921</v>
      </c>
      <c r="C8">
        <v>21108</v>
      </c>
      <c r="D8">
        <f t="shared" si="1"/>
        <v>20187</v>
      </c>
      <c r="E8">
        <v>13854.599999999999</v>
      </c>
      <c r="F8">
        <f>E8/D8</f>
        <v>0.68631297369594291</v>
      </c>
      <c r="G8">
        <f t="shared" si="2"/>
        <v>0.23090999999999998</v>
      </c>
      <c r="H8">
        <f t="shared" si="0"/>
        <v>919.16695093336909</v>
      </c>
      <c r="I8">
        <f t="shared" si="3"/>
        <v>6332.4000000000015</v>
      </c>
      <c r="J8">
        <f t="shared" si="4"/>
        <v>0.30000000000000004</v>
      </c>
      <c r="N8">
        <v>34645.599999999999</v>
      </c>
    </row>
    <row r="9" spans="1:16" x14ac:dyDescent="0.25">
      <c r="A9" t="s">
        <v>9</v>
      </c>
      <c r="B9">
        <v>218935</v>
      </c>
      <c r="C9">
        <v>4485414</v>
      </c>
      <c r="D9">
        <f t="shared" si="1"/>
        <v>4266479</v>
      </c>
      <c r="E9">
        <v>2920854.8</v>
      </c>
      <c r="F9">
        <f>E9/D9</f>
        <v>0.68460545569309017</v>
      </c>
      <c r="G9">
        <f t="shared" si="2"/>
        <v>48.680913333333329</v>
      </c>
      <c r="H9">
        <f>B9-B9*F9*C9/SUM($C$2:$C$16)</f>
        <v>126570.88966659499</v>
      </c>
      <c r="I9">
        <f t="shared" si="3"/>
        <v>1345624.2000000002</v>
      </c>
      <c r="J9">
        <f t="shared" si="4"/>
        <v>0.30000000000000004</v>
      </c>
      <c r="N9" s="1">
        <v>24904.9</v>
      </c>
    </row>
    <row r="10" spans="1:16" x14ac:dyDescent="0.25">
      <c r="A10" t="s">
        <v>10</v>
      </c>
      <c r="B10">
        <v>6792</v>
      </c>
      <c r="C10">
        <v>212181</v>
      </c>
      <c r="D10">
        <f t="shared" si="1"/>
        <v>205389</v>
      </c>
      <c r="E10">
        <v>141734.70000000001</v>
      </c>
      <c r="F10">
        <f>E10/D10</f>
        <v>0.69007931291354463</v>
      </c>
      <c r="G10">
        <f t="shared" si="2"/>
        <v>2.3622450000000002</v>
      </c>
      <c r="H10">
        <f t="shared" ref="H10:H16" si="5">B10-B10*F10*C10/SUM($C$2:$C$16)</f>
        <v>6655.3692842619166</v>
      </c>
      <c r="I10">
        <f t="shared" si="3"/>
        <v>63654.299999999988</v>
      </c>
      <c r="J10">
        <f t="shared" si="4"/>
        <v>0.29999999999999993</v>
      </c>
      <c r="N10">
        <v>6383.5999999999995</v>
      </c>
    </row>
    <row r="11" spans="1:16" x14ac:dyDescent="0.25">
      <c r="A11" t="s">
        <v>11</v>
      </c>
      <c r="B11">
        <v>8423</v>
      </c>
      <c r="C11">
        <v>110924</v>
      </c>
      <c r="D11">
        <f t="shared" si="1"/>
        <v>102501</v>
      </c>
      <c r="E11">
        <v>69223.8</v>
      </c>
      <c r="F11">
        <f>E11/D11</f>
        <v>0.67534755758480403</v>
      </c>
      <c r="G11">
        <f t="shared" si="2"/>
        <v>1.1537300000000001</v>
      </c>
      <c r="H11">
        <f t="shared" si="5"/>
        <v>8336.3108345030741</v>
      </c>
      <c r="I11">
        <f t="shared" si="3"/>
        <v>33277.199999999997</v>
      </c>
      <c r="J11">
        <f t="shared" si="4"/>
        <v>0.3</v>
      </c>
      <c r="N11">
        <v>13854.599999999999</v>
      </c>
    </row>
    <row r="12" spans="1:16" x14ac:dyDescent="0.25">
      <c r="A12" t="s">
        <v>12</v>
      </c>
      <c r="B12">
        <v>41882</v>
      </c>
      <c r="C12">
        <v>1047279</v>
      </c>
      <c r="D12">
        <f t="shared" si="1"/>
        <v>1005397</v>
      </c>
      <c r="E12" s="1">
        <v>691213.3</v>
      </c>
      <c r="F12">
        <f>E12/D12</f>
        <v>0.68750284713401777</v>
      </c>
      <c r="G12">
        <f t="shared" si="2"/>
        <v>11.520221666666668</v>
      </c>
      <c r="H12">
        <f t="shared" si="5"/>
        <v>37739.05207421675</v>
      </c>
      <c r="I12">
        <f t="shared" si="3"/>
        <v>314183.69999999995</v>
      </c>
      <c r="J12">
        <f t="shared" si="4"/>
        <v>0.29999999999999993</v>
      </c>
      <c r="N12">
        <v>2920854.8</v>
      </c>
    </row>
    <row r="13" spans="1:16" x14ac:dyDescent="0.25">
      <c r="A13" t="s">
        <v>13</v>
      </c>
      <c r="B13">
        <v>17702</v>
      </c>
      <c r="C13">
        <v>462789</v>
      </c>
      <c r="D13">
        <f t="shared" si="1"/>
        <v>445087</v>
      </c>
      <c r="E13">
        <v>306250.3</v>
      </c>
      <c r="F13">
        <f>E13/D13</f>
        <v>0.68806840011054016</v>
      </c>
      <c r="G13">
        <f t="shared" si="2"/>
        <v>5.1041716666666668</v>
      </c>
      <c r="H13">
        <f t="shared" si="5"/>
        <v>16927.570045151413</v>
      </c>
      <c r="I13">
        <f t="shared" si="3"/>
        <v>138836.70000000001</v>
      </c>
      <c r="J13">
        <f t="shared" si="4"/>
        <v>0.30000000000000004</v>
      </c>
      <c r="N13">
        <v>141734.70000000001</v>
      </c>
    </row>
    <row r="14" spans="1:16" x14ac:dyDescent="0.25">
      <c r="A14" t="s">
        <v>14</v>
      </c>
      <c r="B14">
        <v>4118</v>
      </c>
      <c r="C14">
        <v>46498</v>
      </c>
      <c r="D14">
        <f t="shared" si="1"/>
        <v>42380</v>
      </c>
      <c r="E14">
        <v>28430.600000000002</v>
      </c>
      <c r="F14">
        <f>E14/D14</f>
        <v>0.67084945729117518</v>
      </c>
      <c r="G14">
        <f t="shared" si="2"/>
        <v>0.47384333333333339</v>
      </c>
      <c r="H14">
        <f t="shared" si="5"/>
        <v>4100.3521885914533</v>
      </c>
      <c r="I14">
        <f t="shared" si="3"/>
        <v>13949.399999999998</v>
      </c>
      <c r="J14">
        <f t="shared" si="4"/>
        <v>0.29999999999999993</v>
      </c>
      <c r="N14">
        <v>69223.8</v>
      </c>
    </row>
    <row r="15" spans="1:16" x14ac:dyDescent="0.25">
      <c r="A15" t="s">
        <v>15</v>
      </c>
      <c r="B15">
        <v>5971</v>
      </c>
      <c r="C15">
        <v>235099</v>
      </c>
      <c r="D15">
        <f t="shared" si="1"/>
        <v>229128</v>
      </c>
      <c r="E15">
        <v>158598.29999999999</v>
      </c>
      <c r="F15">
        <f>E15/D15</f>
        <v>0.69218209908871897</v>
      </c>
      <c r="G15">
        <f t="shared" si="2"/>
        <v>2.6433049999999998</v>
      </c>
      <c r="H15">
        <f t="shared" si="5"/>
        <v>5837.5054971058971</v>
      </c>
      <c r="I15">
        <f t="shared" si="3"/>
        <v>70529.700000000012</v>
      </c>
      <c r="J15">
        <f t="shared" si="4"/>
        <v>0.30000000000000004</v>
      </c>
      <c r="N15" s="1">
        <v>691213.3</v>
      </c>
    </row>
    <row r="16" spans="1:16" x14ac:dyDescent="0.25">
      <c r="A16" t="s">
        <v>16</v>
      </c>
      <c r="B16">
        <v>18636</v>
      </c>
      <c r="C16">
        <v>213787</v>
      </c>
      <c r="D16">
        <f t="shared" si="1"/>
        <v>195151</v>
      </c>
      <c r="E16">
        <v>131014.90000000001</v>
      </c>
      <c r="F16">
        <f>E16/D16</f>
        <v>0.67135141505808327</v>
      </c>
      <c r="G16">
        <f t="shared" si="2"/>
        <v>2.183581666666667</v>
      </c>
      <c r="H16">
        <f t="shared" si="5"/>
        <v>18268.523924774108</v>
      </c>
      <c r="I16">
        <f t="shared" si="3"/>
        <v>64136.099999999991</v>
      </c>
      <c r="J16">
        <f t="shared" si="4"/>
        <v>0.29999999999999993</v>
      </c>
      <c r="N16">
        <v>306250.3</v>
      </c>
    </row>
    <row r="17" spans="2:14" x14ac:dyDescent="0.25">
      <c r="B17">
        <f>SUM(B2:B16)</f>
        <v>346421</v>
      </c>
      <c r="G17" t="s">
        <v>24</v>
      </c>
      <c r="H17">
        <f>SUM(H2:H16)</f>
        <v>248182.23295998247</v>
      </c>
      <c r="N17">
        <v>28430.600000000002</v>
      </c>
    </row>
    <row r="18" spans="2:14" x14ac:dyDescent="0.25">
      <c r="D18" t="s">
        <v>28</v>
      </c>
      <c r="E18">
        <f>SUM(E2:E16)</f>
        <v>4748680.8999999994</v>
      </c>
      <c r="F18" t="s">
        <v>22</v>
      </c>
      <c r="G18">
        <v>60000</v>
      </c>
      <c r="N18">
        <v>158598.29999999999</v>
      </c>
    </row>
    <row r="19" spans="2:14" x14ac:dyDescent="0.25">
      <c r="D19" t="s">
        <v>36</v>
      </c>
      <c r="E19">
        <f>SUM(I2:I16)/SUM(C2:C16)</f>
        <v>0.3</v>
      </c>
      <c r="F19" t="s">
        <v>29</v>
      </c>
      <c r="G19">
        <v>0.3</v>
      </c>
      <c r="N19">
        <v>131014.90000000001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Ingerson</dc:creator>
  <cp:lastModifiedBy>Kelsey Ingerson</cp:lastModifiedBy>
  <dcterms:created xsi:type="dcterms:W3CDTF">2020-12-16T08:30:04Z</dcterms:created>
  <dcterms:modified xsi:type="dcterms:W3CDTF">2020-12-16T17:22:55Z</dcterms:modified>
</cp:coreProperties>
</file>