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mc:AlternateContent xmlns:mc="http://schemas.openxmlformats.org/markup-compatibility/2006">
    <mc:Choice Requires="x15">
      <x15ac:absPath xmlns:x15ac="http://schemas.microsoft.com/office/spreadsheetml/2010/11/ac" url="C:\Users\rubbi\Desktop\Data Analytics\Assignments\Assignment 4 - Top Hollywood Movies\"/>
    </mc:Choice>
  </mc:AlternateContent>
  <xr:revisionPtr revIDLastSave="0" documentId="13_ncr:1_{D007BBDB-C977-4111-B677-2F5CCF65FE99}" xr6:coauthVersionLast="47" xr6:coauthVersionMax="47" xr10:uidLastSave="{00000000-0000-0000-0000-000000000000}"/>
  <bookViews>
    <workbookView xWindow="-110" yWindow="-110" windowWidth="19420" windowHeight="10300" tabRatio="810" xr2:uid="{00000000-000D-0000-FFFF-FFFF00000000}"/>
  </bookViews>
  <sheets>
    <sheet name="DASHBOARD" sheetId="9" r:id="rId1"/>
    <sheet name="Highest Hollywood Grossing Movi" sheetId="4" r:id="rId2"/>
    <sheet name="KPI" sheetId="6" r:id="rId3"/>
    <sheet name="Revenue by Genre" sheetId="7" r:id="rId4"/>
    <sheet name="License Distribution" sheetId="12" r:id="rId5"/>
    <sheet name="Date Factor" sheetId="13" r:id="rId6"/>
    <sheet name="Month Factor" sheetId="14" r:id="rId7"/>
    <sheet name="Distributor Yearly Sales" sheetId="15" r:id="rId8"/>
  </sheets>
  <definedNames>
    <definedName name="_xlnm._FilterDatabase" localSheetId="1" hidden="1">'Highest Hollywood Grossing Movi'!$T$1:$T$786</definedName>
    <definedName name="ExternalData_1" localSheetId="1" hidden="1">'Highest Hollywood Grossing Movi'!$A$1:$R$786</definedName>
    <definedName name="Slicer_Year">#N/A</definedName>
  </definedNames>
  <calcPr calcId="191029"/>
  <pivotCaches>
    <pivotCache cacheId="0" r:id="rId9"/>
  </pivotCaches>
  <extLst>
    <ext xmlns:x14="http://schemas.microsoft.com/office/spreadsheetml/2009/9/main" uri="{BBE1A952-AA13-448e-AADC-164F8A28A991}">
      <x14:slicerCaches>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59" i="4" l="1"/>
  <c r="K735" i="4"/>
  <c r="K90" i="4"/>
  <c r="K581" i="4"/>
  <c r="K582" i="4"/>
  <c r="K736" i="4"/>
  <c r="K457" i="4"/>
  <c r="K584" i="4"/>
  <c r="K739" i="4"/>
  <c r="K583" i="4"/>
  <c r="K659" i="4"/>
  <c r="K699" i="4"/>
  <c r="K536" i="4"/>
  <c r="K660" i="4"/>
  <c r="K666" i="4"/>
  <c r="K496" i="4"/>
  <c r="K585" i="4"/>
  <c r="K615" i="4"/>
  <c r="K205" i="4"/>
  <c r="K461" i="4"/>
  <c r="K742" i="4"/>
  <c r="K738" i="4"/>
  <c r="K427" i="4"/>
  <c r="K50" i="4"/>
  <c r="K538" i="4"/>
  <c r="K458" i="4"/>
  <c r="K737" i="4"/>
  <c r="K741" i="4"/>
  <c r="K740" i="4"/>
  <c r="K390" i="4"/>
  <c r="K276" i="4"/>
  <c r="K617" i="4"/>
  <c r="K743" i="4"/>
  <c r="K428" i="4"/>
  <c r="K668" i="4"/>
  <c r="K112" i="4"/>
  <c r="K389" i="4"/>
  <c r="K154" i="4"/>
  <c r="K321" i="4"/>
  <c r="K677" i="4"/>
  <c r="K501" i="4"/>
  <c r="K67" i="4"/>
  <c r="K621" i="4"/>
  <c r="K300" i="4"/>
  <c r="K180" i="4"/>
  <c r="K302" i="4"/>
  <c r="K206" i="4"/>
  <c r="K358" i="4"/>
  <c r="K229" i="4"/>
  <c r="K177" i="4"/>
  <c r="K709" i="4"/>
  <c r="K163" i="4"/>
  <c r="K257" i="4"/>
  <c r="K298" i="4"/>
  <c r="K620" i="4"/>
  <c r="K373" i="4"/>
  <c r="K589" i="4"/>
  <c r="K664" i="4"/>
  <c r="K472" i="4"/>
  <c r="K616" i="4"/>
  <c r="K696" i="4"/>
  <c r="K256" i="4"/>
  <c r="K497" i="4"/>
  <c r="K661" i="4"/>
  <c r="K587" i="4"/>
  <c r="K702" i="4"/>
  <c r="K663" i="4"/>
  <c r="K460" i="4"/>
  <c r="K393" i="4"/>
  <c r="K356" i="4"/>
  <c r="K176" i="4"/>
  <c r="K665" i="4"/>
  <c r="K783" i="4"/>
  <c r="K77" i="4"/>
  <c r="K623" i="4"/>
  <c r="K299" i="4"/>
  <c r="K747" i="4"/>
  <c r="K230" i="4"/>
  <c r="K669" i="4"/>
  <c r="K13" i="4"/>
  <c r="K706" i="4"/>
  <c r="K363" i="4"/>
  <c r="K322" i="4"/>
  <c r="K231" i="4"/>
  <c r="K499" i="4"/>
  <c r="K700" i="4"/>
  <c r="K619" i="4"/>
  <c r="K8" i="4"/>
  <c r="K540" i="4"/>
  <c r="K746" i="4"/>
  <c r="K278" i="4"/>
  <c r="K544" i="4"/>
  <c r="K464" i="4"/>
  <c r="K537" i="4"/>
  <c r="K391" i="4"/>
  <c r="K505" i="4"/>
  <c r="K465" i="4"/>
  <c r="K618" i="4"/>
  <c r="K542" i="4"/>
  <c r="K258" i="4"/>
  <c r="K203" i="4"/>
  <c r="K362" i="4"/>
  <c r="K539" i="4"/>
  <c r="K426" i="4"/>
  <c r="K355" i="4"/>
  <c r="K543" i="4"/>
  <c r="K304" i="4"/>
  <c r="K553" i="4"/>
  <c r="K662" i="4"/>
  <c r="K392" i="4"/>
  <c r="K455" i="4"/>
  <c r="K341" i="4"/>
  <c r="K459" i="4"/>
  <c r="K594" i="4"/>
  <c r="K59" i="4"/>
  <c r="K622" i="4"/>
  <c r="K122" i="4"/>
  <c r="K498" i="4"/>
  <c r="K280" i="4"/>
  <c r="K438" i="4"/>
  <c r="K548" i="4"/>
  <c r="K705" i="4"/>
  <c r="K212" i="4"/>
  <c r="K467" i="4"/>
  <c r="K178" i="4"/>
  <c r="K586" i="4"/>
  <c r="K500" i="4"/>
  <c r="K637" i="4"/>
  <c r="K329" i="4"/>
  <c r="K233" i="4"/>
  <c r="K597" i="4"/>
  <c r="K328" i="4"/>
  <c r="K429" i="4"/>
  <c r="K388" i="4"/>
  <c r="K308" i="4"/>
  <c r="K550" i="4"/>
  <c r="K667" i="4"/>
  <c r="K86" i="4"/>
  <c r="K285" i="4"/>
  <c r="K232" i="4"/>
  <c r="K488" i="4"/>
  <c r="K714" i="4"/>
  <c r="K675" i="4"/>
  <c r="K326" i="4"/>
  <c r="K259" i="4"/>
  <c r="K398" i="4"/>
  <c r="K325" i="4"/>
  <c r="K87" i="4"/>
  <c r="K508" i="4"/>
  <c r="K430" i="4"/>
  <c r="K323" i="4"/>
  <c r="K301" i="4"/>
  <c r="K158" i="4"/>
  <c r="K588" i="4"/>
  <c r="K786" i="4"/>
  <c r="K670" i="4"/>
  <c r="K442" i="4"/>
  <c r="K431" i="4"/>
  <c r="K263" i="4"/>
  <c r="K445" i="4"/>
  <c r="K100" i="4"/>
  <c r="K234" i="4"/>
  <c r="K468" i="4"/>
  <c r="K578" i="4"/>
  <c r="K132" i="4"/>
  <c r="K624" i="4"/>
  <c r="K395" i="4"/>
  <c r="K591" i="4"/>
  <c r="K504" i="4"/>
  <c r="K463" i="4"/>
  <c r="K11" i="4"/>
  <c r="K303" i="4"/>
  <c r="K612" i="4"/>
  <c r="K711" i="4"/>
  <c r="K707" i="4"/>
  <c r="K712" i="4"/>
  <c r="K673" i="4"/>
  <c r="K704" i="4"/>
  <c r="K541" i="4"/>
  <c r="K749" i="4"/>
  <c r="K364" i="4"/>
  <c r="K241" i="4"/>
  <c r="K327" i="4"/>
  <c r="K629" i="4"/>
  <c r="K36" i="4"/>
  <c r="K593" i="4"/>
  <c r="K32" i="4"/>
  <c r="K49" i="4"/>
  <c r="K139" i="4"/>
  <c r="K557" i="4"/>
  <c r="K240" i="4"/>
  <c r="K131" i="4"/>
  <c r="K401" i="4"/>
  <c r="K79" i="4"/>
  <c r="K502" i="4"/>
  <c r="K394" i="4"/>
  <c r="K757" i="4"/>
  <c r="K671" i="4"/>
  <c r="K165" i="4"/>
  <c r="K262" i="4"/>
  <c r="K370" i="4"/>
  <c r="K546" i="4"/>
  <c r="K207" i="4"/>
  <c r="K424" i="4"/>
  <c r="K439" i="4"/>
  <c r="K103" i="4"/>
  <c r="K435" i="4"/>
  <c r="K31" i="4"/>
  <c r="K7" i="4"/>
  <c r="K600" i="4"/>
  <c r="K14" i="4"/>
  <c r="K260" i="4"/>
  <c r="K24" i="4"/>
  <c r="K596" i="4"/>
  <c r="K744" i="4"/>
  <c r="K656" i="4"/>
  <c r="K471" i="4"/>
  <c r="K371" i="4"/>
  <c r="K555" i="4"/>
  <c r="K545" i="4"/>
  <c r="K730" i="4"/>
  <c r="K503" i="4"/>
  <c r="K120" i="4"/>
  <c r="K33" i="4"/>
  <c r="K281" i="4"/>
  <c r="K277" i="4"/>
  <c r="K785" i="4"/>
  <c r="K78" i="4"/>
  <c r="K279" i="4"/>
  <c r="K224" i="4"/>
  <c r="K167" i="4"/>
  <c r="K750" i="4"/>
  <c r="K432" i="4"/>
  <c r="K159" i="4"/>
  <c r="K118" i="4"/>
  <c r="K183" i="4"/>
  <c r="K305" i="4"/>
  <c r="K156" i="4"/>
  <c r="K369" i="4"/>
  <c r="K484" i="4"/>
  <c r="K51" i="4"/>
  <c r="K607" i="4"/>
  <c r="K641" i="4"/>
  <c r="K713" i="4"/>
  <c r="K694" i="4"/>
  <c r="K214" i="4"/>
  <c r="K185" i="4"/>
  <c r="K753" i="4"/>
  <c r="K143" i="4"/>
  <c r="K718" i="4"/>
  <c r="K211" i="4"/>
  <c r="K775" i="4"/>
  <c r="K480" i="4"/>
  <c r="K42" i="4"/>
  <c r="K35" i="4"/>
  <c r="K779" i="4"/>
  <c r="K332" i="4"/>
  <c r="K330" i="4"/>
  <c r="K114" i="4"/>
  <c r="K415" i="4"/>
  <c r="K626" i="4"/>
  <c r="K506" i="4"/>
  <c r="K561" i="4"/>
  <c r="K368" i="4"/>
  <c r="K23" i="4"/>
  <c r="K514" i="4"/>
  <c r="K676" i="4"/>
  <c r="K681" i="4"/>
  <c r="K645" i="4"/>
  <c r="K324" i="4"/>
  <c r="K181" i="4"/>
  <c r="K204" i="4"/>
  <c r="K530" i="4"/>
  <c r="K765" i="4"/>
  <c r="K336" i="4"/>
  <c r="K469" i="4"/>
  <c r="K2" i="4"/>
  <c r="K721" i="4"/>
  <c r="K400" i="4"/>
  <c r="K283" i="4"/>
  <c r="K466" i="4"/>
  <c r="K9" i="4"/>
  <c r="K701" i="4"/>
  <c r="K282" i="4"/>
  <c r="K37" i="4"/>
  <c r="K12" i="4"/>
  <c r="K630" i="4"/>
  <c r="K315" i="4"/>
  <c r="K752" i="4"/>
  <c r="K599" i="4"/>
  <c r="K360" i="4"/>
  <c r="K771" i="4"/>
  <c r="K284" i="4"/>
  <c r="K720" i="4"/>
  <c r="K17" i="4"/>
  <c r="K186" i="4"/>
  <c r="K674" i="4"/>
  <c r="K365" i="4"/>
  <c r="K601" i="4"/>
  <c r="K98" i="4"/>
  <c r="K58" i="4"/>
  <c r="K353" i="4"/>
  <c r="K755" i="4"/>
  <c r="K470" i="4"/>
  <c r="K512" i="4"/>
  <c r="K239" i="4"/>
  <c r="K140" i="4"/>
  <c r="K264" i="4"/>
  <c r="K569" i="4"/>
  <c r="K357" i="4"/>
  <c r="K318" i="4"/>
  <c r="K716" i="4"/>
  <c r="K266" i="4"/>
  <c r="K372" i="4"/>
  <c r="K433" i="4"/>
  <c r="K568" i="4"/>
  <c r="K109" i="4"/>
  <c r="K559" i="4"/>
  <c r="K161" i="4"/>
  <c r="K202" i="4"/>
  <c r="K751" i="4"/>
  <c r="K732" i="4"/>
  <c r="K70" i="4"/>
  <c r="K708" i="4"/>
  <c r="K310" i="4"/>
  <c r="K123" i="4"/>
  <c r="K110" i="4"/>
  <c r="K577" i="4"/>
  <c r="K243" i="4"/>
  <c r="K155" i="4"/>
  <c r="K510" i="4"/>
  <c r="K116" i="4"/>
  <c r="K361" i="4"/>
  <c r="K556" i="4"/>
  <c r="K397" i="4"/>
  <c r="K473" i="4"/>
  <c r="K190" i="4"/>
  <c r="K633" i="4"/>
  <c r="K130" i="4"/>
  <c r="K22" i="4"/>
  <c r="K507" i="4"/>
  <c r="K754" i="4"/>
  <c r="K236" i="4"/>
  <c r="K48" i="4"/>
  <c r="K683" i="4"/>
  <c r="K434" i="4"/>
  <c r="K634" i="4"/>
  <c r="K195" i="4"/>
  <c r="K519" i="4"/>
  <c r="K160" i="4"/>
  <c r="K60" i="4"/>
  <c r="K724" i="4"/>
  <c r="K64" i="4"/>
  <c r="K138" i="4"/>
  <c r="K729" i="4"/>
  <c r="K462" i="4"/>
  <c r="K563" i="4"/>
  <c r="K531" i="4"/>
  <c r="K245" i="4"/>
  <c r="K157" i="4"/>
  <c r="K627" i="4"/>
  <c r="K687" i="4"/>
  <c r="K133" i="4"/>
  <c r="K625" i="4"/>
  <c r="K453" i="4"/>
  <c r="K333" i="4"/>
  <c r="K57" i="4"/>
  <c r="K710" i="4"/>
  <c r="K313" i="4"/>
  <c r="K554" i="4"/>
  <c r="K69" i="4"/>
  <c r="K412" i="4"/>
  <c r="K344" i="4"/>
  <c r="K483" i="4"/>
  <c r="K81" i="4"/>
  <c r="K649" i="4"/>
  <c r="K172" i="4"/>
  <c r="K261" i="4"/>
  <c r="K15" i="4"/>
  <c r="K25" i="4"/>
  <c r="K547" i="4"/>
  <c r="K144" i="4"/>
  <c r="K20" i="4"/>
  <c r="K423" i="4"/>
  <c r="K136" i="4"/>
  <c r="K748" i="4"/>
  <c r="K72" i="4"/>
  <c r="K289" i="4"/>
  <c r="K558" i="4"/>
  <c r="K83" i="4"/>
  <c r="K381" i="4"/>
  <c r="K595" i="4"/>
  <c r="K54" i="4"/>
  <c r="K399" i="4"/>
  <c r="K631" i="4"/>
  <c r="K731" i="4"/>
  <c r="K44" i="4"/>
  <c r="K405" i="4"/>
  <c r="K374" i="4"/>
  <c r="K509" i="4"/>
  <c r="K776" i="4"/>
  <c r="K404" i="4"/>
  <c r="K377" i="4"/>
  <c r="K249" i="4"/>
  <c r="K173" i="4"/>
  <c r="K89" i="4"/>
  <c r="K482" i="4"/>
  <c r="K267" i="4"/>
  <c r="K94" i="4"/>
  <c r="K113" i="4"/>
  <c r="K766" i="4"/>
  <c r="K605" i="4"/>
  <c r="K653" i="4"/>
  <c r="K672" i="4"/>
  <c r="K411" i="4"/>
  <c r="K345" i="4"/>
  <c r="K117" i="4"/>
  <c r="K376" i="4"/>
  <c r="K552" i="4"/>
  <c r="K291" i="4"/>
  <c r="K487" i="4"/>
  <c r="K201" i="4"/>
  <c r="K679" i="4"/>
  <c r="K451" i="4"/>
  <c r="K725" i="4"/>
  <c r="K526" i="4"/>
  <c r="K651" i="4"/>
  <c r="K486" i="4"/>
  <c r="K367" i="4"/>
  <c r="K478" i="4"/>
  <c r="K306" i="4"/>
  <c r="K40" i="4"/>
  <c r="K10" i="4"/>
  <c r="K413" i="4"/>
  <c r="K237" i="4"/>
  <c r="K128" i="4"/>
  <c r="K640" i="4"/>
  <c r="K93" i="4"/>
  <c r="K334" i="4"/>
  <c r="K715" i="4"/>
  <c r="K598" i="4"/>
  <c r="K179" i="4"/>
  <c r="K16" i="4"/>
  <c r="K639" i="4"/>
  <c r="K134" i="4"/>
  <c r="K692" i="4"/>
  <c r="K402" i="4"/>
  <c r="K312" i="4"/>
  <c r="K406" i="4"/>
  <c r="K379" i="4"/>
  <c r="K290" i="4"/>
  <c r="K142" i="4"/>
  <c r="K722" i="4"/>
  <c r="K235" i="4"/>
  <c r="K410" i="4"/>
  <c r="K111" i="4"/>
  <c r="K549" i="4"/>
  <c r="K269" i="4"/>
  <c r="K727" i="4"/>
  <c r="K164" i="4"/>
  <c r="K590" i="4"/>
  <c r="K127" i="4"/>
  <c r="K515" i="4"/>
  <c r="K518" i="4"/>
  <c r="K101" i="4"/>
  <c r="K479" i="4"/>
  <c r="K528" i="4"/>
  <c r="K575" i="4"/>
  <c r="K420" i="4"/>
  <c r="K632" i="4"/>
  <c r="K135" i="4"/>
  <c r="K187" i="4"/>
  <c r="K476" i="4"/>
  <c r="K564" i="4"/>
  <c r="K182" i="4"/>
  <c r="K494" i="4"/>
  <c r="K162" i="4"/>
  <c r="K728" i="4"/>
  <c r="K407" i="4"/>
  <c r="K516" i="4"/>
  <c r="K80" i="4"/>
  <c r="K84" i="4"/>
  <c r="K213" i="4"/>
  <c r="K192" i="4"/>
  <c r="K39" i="4"/>
  <c r="K403" i="4"/>
  <c r="K551" i="4"/>
  <c r="K523" i="4"/>
  <c r="K354" i="4"/>
  <c r="K339" i="4"/>
  <c r="K311" i="4"/>
  <c r="K517" i="4"/>
  <c r="K571" i="4"/>
  <c r="K680" i="4"/>
  <c r="K3" i="4"/>
  <c r="K387" i="4"/>
  <c r="K43" i="4"/>
  <c r="K226" i="4"/>
  <c r="K253" i="4"/>
  <c r="K331" i="4"/>
  <c r="K71" i="4"/>
  <c r="K137" i="4"/>
  <c r="K73" i="4"/>
  <c r="K772" i="4"/>
  <c r="K292" i="4"/>
  <c r="K268" i="4"/>
  <c r="K425" i="4"/>
  <c r="K26" i="4"/>
  <c r="K764" i="4"/>
  <c r="K520" i="4"/>
  <c r="K444" i="4"/>
  <c r="K703" i="4"/>
  <c r="K613" i="4"/>
  <c r="K216" i="4"/>
  <c r="K307" i="4"/>
  <c r="K97" i="4"/>
  <c r="K697" i="4"/>
  <c r="K560" i="4"/>
  <c r="K238" i="4"/>
  <c r="K145" i="4"/>
  <c r="K745" i="4"/>
  <c r="K773" i="4"/>
  <c r="K698" i="4"/>
  <c r="K53" i="4"/>
  <c r="K763" i="4"/>
  <c r="K335" i="4"/>
  <c r="K96" i="4"/>
  <c r="K759" i="4"/>
  <c r="K414" i="4"/>
  <c r="K778" i="4"/>
  <c r="K95" i="4"/>
  <c r="K535" i="4"/>
  <c r="K106" i="4"/>
  <c r="K107" i="4"/>
  <c r="K294" i="4"/>
  <c r="K6" i="4"/>
  <c r="K105" i="4"/>
  <c r="K198" i="4"/>
  <c r="K129" i="4"/>
  <c r="K141" i="4"/>
  <c r="K228" i="4"/>
  <c r="K63" i="4"/>
  <c r="K756" i="4"/>
  <c r="K511" i="4"/>
  <c r="K602" i="4"/>
  <c r="K440" i="4"/>
  <c r="K68" i="4"/>
  <c r="K92" i="4"/>
  <c r="K636" i="4"/>
  <c r="K481" i="4"/>
  <c r="K208" i="4"/>
  <c r="K29" i="4"/>
  <c r="K608" i="4"/>
  <c r="K566" i="4"/>
  <c r="K102" i="4"/>
  <c r="K349" i="4"/>
  <c r="K521" i="4"/>
  <c r="K47" i="4"/>
  <c r="K380" i="4"/>
  <c r="K184" i="4"/>
  <c r="K574" i="4"/>
  <c r="K82" i="4"/>
  <c r="K678" i="4"/>
  <c r="K638" i="4"/>
  <c r="K654" i="4"/>
  <c r="K286" i="4"/>
  <c r="K780" i="4"/>
  <c r="K527" i="4"/>
  <c r="K490" i="4"/>
  <c r="K28" i="4"/>
  <c r="K723" i="4"/>
  <c r="K88" i="4"/>
  <c r="K422" i="4"/>
  <c r="K147" i="4"/>
  <c r="K495" i="4"/>
  <c r="K209" i="4"/>
  <c r="K657" i="4"/>
  <c r="K168" i="4"/>
  <c r="K606" i="4"/>
  <c r="K126" i="4"/>
  <c r="K489" i="4"/>
  <c r="K115" i="4"/>
  <c r="K340" i="4"/>
  <c r="K218" i="4"/>
  <c r="K456" i="4"/>
  <c r="K319" i="4"/>
  <c r="K491" i="4"/>
  <c r="K85" i="4"/>
  <c r="K769" i="4"/>
  <c r="K271" i="4"/>
  <c r="K337" i="4"/>
  <c r="K513" i="4"/>
  <c r="K628" i="4"/>
  <c r="K309" i="4"/>
  <c r="K52" i="4"/>
  <c r="K446" i="4"/>
  <c r="K220" i="4"/>
  <c r="K686" i="4"/>
  <c r="K447" i="4"/>
  <c r="K347" i="4"/>
  <c r="K409" i="4"/>
  <c r="K529" i="4"/>
  <c r="K690" i="4"/>
  <c r="K760" i="4"/>
  <c r="K343" i="4"/>
  <c r="K417" i="4"/>
  <c r="K150" i="4"/>
  <c r="K91" i="4"/>
  <c r="K56" i="4"/>
  <c r="K351" i="4"/>
  <c r="K567" i="4"/>
  <c r="K248" i="4"/>
  <c r="K121" i="4"/>
  <c r="K691" i="4"/>
  <c r="K210" i="4"/>
  <c r="K247" i="4"/>
  <c r="K652" i="4"/>
  <c r="K316" i="4"/>
  <c r="K436" i="4"/>
  <c r="K350" i="4"/>
  <c r="K386" i="4"/>
  <c r="K251" i="4"/>
  <c r="K770" i="4"/>
  <c r="K524" i="4"/>
  <c r="K108" i="4"/>
  <c r="K493" i="4"/>
  <c r="K273" i="4"/>
  <c r="K684" i="4"/>
  <c r="K573" i="4"/>
  <c r="K635" i="4"/>
  <c r="K255" i="4"/>
  <c r="K452" i="4"/>
  <c r="K21" i="4"/>
  <c r="K396" i="4"/>
  <c r="K448" i="4"/>
  <c r="K781" i="4"/>
  <c r="K61" i="4"/>
  <c r="K4" i="4"/>
  <c r="K603" i="4"/>
  <c r="K45" i="4"/>
  <c r="K151" i="4"/>
  <c r="K148" i="4"/>
  <c r="K419" i="4"/>
  <c r="K449" i="4"/>
  <c r="K18" i="4"/>
  <c r="K719" i="4"/>
  <c r="K384" i="4"/>
  <c r="K196" i="4"/>
  <c r="K65" i="4"/>
  <c r="K153" i="4"/>
  <c r="K66" i="4"/>
  <c r="K254" i="4"/>
  <c r="K75" i="4"/>
  <c r="K565" i="4"/>
  <c r="K342" i="4"/>
  <c r="K152" i="4"/>
  <c r="K125" i="4"/>
  <c r="K124" i="4"/>
  <c r="K655" i="4"/>
  <c r="K572" i="4"/>
  <c r="K443" i="4"/>
  <c r="K352" i="4"/>
  <c r="K408" i="4"/>
  <c r="K222" i="4"/>
  <c r="K246" i="4"/>
  <c r="K375" i="4"/>
  <c r="K171" i="4"/>
  <c r="K450" i="4"/>
  <c r="K733" i="4"/>
  <c r="K188" i="4"/>
  <c r="K604" i="4"/>
  <c r="K648" i="4"/>
  <c r="K475" i="4"/>
  <c r="K217" i="4"/>
  <c r="K166" i="4"/>
  <c r="K437" i="4"/>
  <c r="K55" i="4"/>
  <c r="K119" i="4"/>
  <c r="K297" i="4"/>
  <c r="K5" i="4"/>
  <c r="K644" i="4"/>
  <c r="K287" i="4"/>
  <c r="K382" i="4"/>
  <c r="K777" i="4"/>
  <c r="K525" i="4"/>
  <c r="K689" i="4"/>
  <c r="K275" i="4"/>
  <c r="K416" i="4"/>
  <c r="K762" i="4"/>
  <c r="K338" i="4"/>
  <c r="K252" i="4"/>
  <c r="K421" i="4"/>
  <c r="K611" i="4"/>
  <c r="K169" i="4"/>
  <c r="K642" i="4"/>
  <c r="K576" i="4"/>
  <c r="K250" i="4"/>
  <c r="K104" i="4"/>
  <c r="K27" i="4"/>
  <c r="K34" i="4"/>
  <c r="K592" i="4"/>
  <c r="K477" i="4"/>
  <c r="K348" i="4"/>
  <c r="K293" i="4"/>
  <c r="K170" i="4"/>
  <c r="K30" i="4"/>
  <c r="K532" i="4"/>
  <c r="K758" i="4"/>
  <c r="K199" i="4"/>
  <c r="K418" i="4"/>
  <c r="K782" i="4"/>
  <c r="K270" i="4"/>
  <c r="K242" i="4"/>
  <c r="K485" i="4"/>
  <c r="K726" i="4"/>
  <c r="K522" i="4"/>
  <c r="K693" i="4"/>
  <c r="K784" i="4"/>
  <c r="K219" i="4"/>
  <c r="K194" i="4"/>
  <c r="K570" i="4"/>
  <c r="K317" i="4"/>
  <c r="K474" i="4"/>
  <c r="K215" i="4"/>
  <c r="K346" i="4"/>
  <c r="K767" i="4"/>
  <c r="K647" i="4"/>
  <c r="K761" i="4"/>
  <c r="K610" i="4"/>
  <c r="K274" i="4"/>
  <c r="K193" i="4"/>
  <c r="K200" i="4"/>
  <c r="K695" i="4"/>
  <c r="K320" i="4"/>
  <c r="K562" i="4"/>
  <c r="K774" i="4"/>
  <c r="K38" i="4"/>
  <c r="K265" i="4"/>
  <c r="K62" i="4"/>
  <c r="K221" i="4"/>
  <c r="K717" i="4"/>
  <c r="K768" i="4"/>
  <c r="K146" i="4"/>
  <c r="K19" i="4"/>
  <c r="K533" i="4"/>
  <c r="K734" i="4"/>
  <c r="K534" i="4"/>
  <c r="K454" i="4"/>
  <c r="K244" i="4"/>
  <c r="K314" i="4"/>
  <c r="K272" i="4"/>
  <c r="K614" i="4"/>
  <c r="K227" i="4"/>
  <c r="K383" i="4"/>
  <c r="K174" i="4"/>
  <c r="K288" i="4"/>
  <c r="K99" i="4"/>
  <c r="K688" i="4"/>
  <c r="K366" i="4"/>
  <c r="K175" i="4"/>
  <c r="K441" i="4"/>
  <c r="K643" i="4"/>
  <c r="K609" i="4"/>
  <c r="K385" i="4"/>
  <c r="K149" i="4"/>
  <c r="K646" i="4"/>
  <c r="K579" i="4"/>
  <c r="K685" i="4"/>
  <c r="K378" i="4"/>
  <c r="K46" i="4"/>
  <c r="K492" i="4"/>
  <c r="K223" i="4"/>
  <c r="K580" i="4"/>
  <c r="K76" i="4"/>
  <c r="K74" i="4"/>
  <c r="K658" i="4"/>
  <c r="K295" i="4"/>
  <c r="K41" i="4"/>
  <c r="K197" i="4"/>
  <c r="K225" i="4"/>
  <c r="K189" i="4"/>
  <c r="K191" i="4"/>
  <c r="K682" i="4"/>
  <c r="K650" i="4"/>
  <c r="K296" i="4"/>
  <c r="P359" i="4"/>
  <c r="P735" i="4"/>
  <c r="P90" i="4"/>
  <c r="P581" i="4"/>
  <c r="P582" i="4"/>
  <c r="P736" i="4"/>
  <c r="P457" i="4"/>
  <c r="P584" i="4"/>
  <c r="P739" i="4"/>
  <c r="P583" i="4"/>
  <c r="P659" i="4"/>
  <c r="P699" i="4"/>
  <c r="P536" i="4"/>
  <c r="P660" i="4"/>
  <c r="P666" i="4"/>
  <c r="P496" i="4"/>
  <c r="P585" i="4"/>
  <c r="P615" i="4"/>
  <c r="P205" i="4"/>
  <c r="P461" i="4"/>
  <c r="P742" i="4"/>
  <c r="P738" i="4"/>
  <c r="P427" i="4"/>
  <c r="P50" i="4"/>
  <c r="P538" i="4"/>
  <c r="P458" i="4"/>
  <c r="P737" i="4"/>
  <c r="P741" i="4"/>
  <c r="P740" i="4"/>
  <c r="P390" i="4"/>
  <c r="P276" i="4"/>
  <c r="P617" i="4"/>
  <c r="P743" i="4"/>
  <c r="P428" i="4"/>
  <c r="P668" i="4"/>
  <c r="P112" i="4"/>
  <c r="P389" i="4"/>
  <c r="P154" i="4"/>
  <c r="P321" i="4"/>
  <c r="P677" i="4"/>
  <c r="P501" i="4"/>
  <c r="P67" i="4"/>
  <c r="P621" i="4"/>
  <c r="P300" i="4"/>
  <c r="P180" i="4"/>
  <c r="P302" i="4"/>
  <c r="P206" i="4"/>
  <c r="P358" i="4"/>
  <c r="P229" i="4"/>
  <c r="P177" i="4"/>
  <c r="P709" i="4"/>
  <c r="P163" i="4"/>
  <c r="P257" i="4"/>
  <c r="P298" i="4"/>
  <c r="P620" i="4"/>
  <c r="P373" i="4"/>
  <c r="P589" i="4"/>
  <c r="P664" i="4"/>
  <c r="P472" i="4"/>
  <c r="P616" i="4"/>
  <c r="P696" i="4"/>
  <c r="P256" i="4"/>
  <c r="P497" i="4"/>
  <c r="P661" i="4"/>
  <c r="P587" i="4"/>
  <c r="P702" i="4"/>
  <c r="P663" i="4"/>
  <c r="P460" i="4"/>
  <c r="P393" i="4"/>
  <c r="P356" i="4"/>
  <c r="P176" i="4"/>
  <c r="P665" i="4"/>
  <c r="P783" i="4"/>
  <c r="P77" i="4"/>
  <c r="P623" i="4"/>
  <c r="P299" i="4"/>
  <c r="P747" i="4"/>
  <c r="P230" i="4"/>
  <c r="P669" i="4"/>
  <c r="P13" i="4"/>
  <c r="P706" i="4"/>
  <c r="P363" i="4"/>
  <c r="P322" i="4"/>
  <c r="P231" i="4"/>
  <c r="P499" i="4"/>
  <c r="P700" i="4"/>
  <c r="P619" i="4"/>
  <c r="P8" i="4"/>
  <c r="P540" i="4"/>
  <c r="P746" i="4"/>
  <c r="P278" i="4"/>
  <c r="P544" i="4"/>
  <c r="P464" i="4"/>
  <c r="P537" i="4"/>
  <c r="P391" i="4"/>
  <c r="P505" i="4"/>
  <c r="P465" i="4"/>
  <c r="P618" i="4"/>
  <c r="P542" i="4"/>
  <c r="P258" i="4"/>
  <c r="P203" i="4"/>
  <c r="P362" i="4"/>
  <c r="P539" i="4"/>
  <c r="P426" i="4"/>
  <c r="P355" i="4"/>
  <c r="P543" i="4"/>
  <c r="P304" i="4"/>
  <c r="P553" i="4"/>
  <c r="P662" i="4"/>
  <c r="P392" i="4"/>
  <c r="P455" i="4"/>
  <c r="P341" i="4"/>
  <c r="P459" i="4"/>
  <c r="P594" i="4"/>
  <c r="P59" i="4"/>
  <c r="P622" i="4"/>
  <c r="P122" i="4"/>
  <c r="P498" i="4"/>
  <c r="P280" i="4"/>
  <c r="P438" i="4"/>
  <c r="P548" i="4"/>
  <c r="P705" i="4"/>
  <c r="P212" i="4"/>
  <c r="P467" i="4"/>
  <c r="P178" i="4"/>
  <c r="P586" i="4"/>
  <c r="P500" i="4"/>
  <c r="P637" i="4"/>
  <c r="P329" i="4"/>
  <c r="P233" i="4"/>
  <c r="P597" i="4"/>
  <c r="P328" i="4"/>
  <c r="P429" i="4"/>
  <c r="P388" i="4"/>
  <c r="P308" i="4"/>
  <c r="P550" i="4"/>
  <c r="P667" i="4"/>
  <c r="P86" i="4"/>
  <c r="P285" i="4"/>
  <c r="P232" i="4"/>
  <c r="P488" i="4"/>
  <c r="P714" i="4"/>
  <c r="P675" i="4"/>
  <c r="P326" i="4"/>
  <c r="P259" i="4"/>
  <c r="P398" i="4"/>
  <c r="P325" i="4"/>
  <c r="P87" i="4"/>
  <c r="P508" i="4"/>
  <c r="P430" i="4"/>
  <c r="P323" i="4"/>
  <c r="P301" i="4"/>
  <c r="P158" i="4"/>
  <c r="P588" i="4"/>
  <c r="P786" i="4"/>
  <c r="P670" i="4"/>
  <c r="P442" i="4"/>
  <c r="P431" i="4"/>
  <c r="P263" i="4"/>
  <c r="P445" i="4"/>
  <c r="P100" i="4"/>
  <c r="P234" i="4"/>
  <c r="P468" i="4"/>
  <c r="P578" i="4"/>
  <c r="P132" i="4"/>
  <c r="P624" i="4"/>
  <c r="P395" i="4"/>
  <c r="P591" i="4"/>
  <c r="P504" i="4"/>
  <c r="P463" i="4"/>
  <c r="P11" i="4"/>
  <c r="P303" i="4"/>
  <c r="P612" i="4"/>
  <c r="P711" i="4"/>
  <c r="P707" i="4"/>
  <c r="P712" i="4"/>
  <c r="P673" i="4"/>
  <c r="P704" i="4"/>
  <c r="P541" i="4"/>
  <c r="P749" i="4"/>
  <c r="P364" i="4"/>
  <c r="P241" i="4"/>
  <c r="P327" i="4"/>
  <c r="P629" i="4"/>
  <c r="P36" i="4"/>
  <c r="P593" i="4"/>
  <c r="P32" i="4"/>
  <c r="P49" i="4"/>
  <c r="P139" i="4"/>
  <c r="P557" i="4"/>
  <c r="P240" i="4"/>
  <c r="P131" i="4"/>
  <c r="P401" i="4"/>
  <c r="P79" i="4"/>
  <c r="P502" i="4"/>
  <c r="P394" i="4"/>
  <c r="P757" i="4"/>
  <c r="P671" i="4"/>
  <c r="P165" i="4"/>
  <c r="P262" i="4"/>
  <c r="P370" i="4"/>
  <c r="P546" i="4"/>
  <c r="P207" i="4"/>
  <c r="P424" i="4"/>
  <c r="P439" i="4"/>
  <c r="P103" i="4"/>
  <c r="P435" i="4"/>
  <c r="P31" i="4"/>
  <c r="P7" i="4"/>
  <c r="P600" i="4"/>
  <c r="P14" i="4"/>
  <c r="P260" i="4"/>
  <c r="P24" i="4"/>
  <c r="P596" i="4"/>
  <c r="P744" i="4"/>
  <c r="P656" i="4"/>
  <c r="P471" i="4"/>
  <c r="P371" i="4"/>
  <c r="P555" i="4"/>
  <c r="P545" i="4"/>
  <c r="P730" i="4"/>
  <c r="P503" i="4"/>
  <c r="P120" i="4"/>
  <c r="P33" i="4"/>
  <c r="P281" i="4"/>
  <c r="P277" i="4"/>
  <c r="P785" i="4"/>
  <c r="P78" i="4"/>
  <c r="P279" i="4"/>
  <c r="P224" i="4"/>
  <c r="P167" i="4"/>
  <c r="P750" i="4"/>
  <c r="P432" i="4"/>
  <c r="P159" i="4"/>
  <c r="P118" i="4"/>
  <c r="P183" i="4"/>
  <c r="P305" i="4"/>
  <c r="P156" i="4"/>
  <c r="P369" i="4"/>
  <c r="P484" i="4"/>
  <c r="P51" i="4"/>
  <c r="P607" i="4"/>
  <c r="P641" i="4"/>
  <c r="P713" i="4"/>
  <c r="P694" i="4"/>
  <c r="P214" i="4"/>
  <c r="P185" i="4"/>
  <c r="P753" i="4"/>
  <c r="P143" i="4"/>
  <c r="P718" i="4"/>
  <c r="P211" i="4"/>
  <c r="P775" i="4"/>
  <c r="P480" i="4"/>
  <c r="P42" i="4"/>
  <c r="P35" i="4"/>
  <c r="P779" i="4"/>
  <c r="P332" i="4"/>
  <c r="P330" i="4"/>
  <c r="P114" i="4"/>
  <c r="P415" i="4"/>
  <c r="P626" i="4"/>
  <c r="P506" i="4"/>
  <c r="P561" i="4"/>
  <c r="P368" i="4"/>
  <c r="P23" i="4"/>
  <c r="P514" i="4"/>
  <c r="P676" i="4"/>
  <c r="P681" i="4"/>
  <c r="P645" i="4"/>
  <c r="P324" i="4"/>
  <c r="P181" i="4"/>
  <c r="P204" i="4"/>
  <c r="P530" i="4"/>
  <c r="P765" i="4"/>
  <c r="P336" i="4"/>
  <c r="P469" i="4"/>
  <c r="P2" i="4"/>
  <c r="P721" i="4"/>
  <c r="P400" i="4"/>
  <c r="P283" i="4"/>
  <c r="P466" i="4"/>
  <c r="P9" i="4"/>
  <c r="P701" i="4"/>
  <c r="P282" i="4"/>
  <c r="P37" i="4"/>
  <c r="P12" i="4"/>
  <c r="P630" i="4"/>
  <c r="P315" i="4"/>
  <c r="P752" i="4"/>
  <c r="P599" i="4"/>
  <c r="P360" i="4"/>
  <c r="P771" i="4"/>
  <c r="P284" i="4"/>
  <c r="P720" i="4"/>
  <c r="P17" i="4"/>
  <c r="P186" i="4"/>
  <c r="P674" i="4"/>
  <c r="P365" i="4"/>
  <c r="P601" i="4"/>
  <c r="P98" i="4"/>
  <c r="P58" i="4"/>
  <c r="P353" i="4"/>
  <c r="P755" i="4"/>
  <c r="P470" i="4"/>
  <c r="P512" i="4"/>
  <c r="P239" i="4"/>
  <c r="P140" i="4"/>
  <c r="P264" i="4"/>
  <c r="P569" i="4"/>
  <c r="P357" i="4"/>
  <c r="P318" i="4"/>
  <c r="P716" i="4"/>
  <c r="P266" i="4"/>
  <c r="P372" i="4"/>
  <c r="P433" i="4"/>
  <c r="P568" i="4"/>
  <c r="P109" i="4"/>
  <c r="P559" i="4"/>
  <c r="P161" i="4"/>
  <c r="P202" i="4"/>
  <c r="P751" i="4"/>
  <c r="P732" i="4"/>
  <c r="P70" i="4"/>
  <c r="P708" i="4"/>
  <c r="P310" i="4"/>
  <c r="P123" i="4"/>
  <c r="P110" i="4"/>
  <c r="P577" i="4"/>
  <c r="P243" i="4"/>
  <c r="P155" i="4"/>
  <c r="P510" i="4"/>
  <c r="P116" i="4"/>
  <c r="P361" i="4"/>
  <c r="P556" i="4"/>
  <c r="P397" i="4"/>
  <c r="P473" i="4"/>
  <c r="P190" i="4"/>
  <c r="P633" i="4"/>
  <c r="P130" i="4"/>
  <c r="P22" i="4"/>
  <c r="P507" i="4"/>
  <c r="P754" i="4"/>
  <c r="P236" i="4"/>
  <c r="P48" i="4"/>
  <c r="P683" i="4"/>
  <c r="P434" i="4"/>
  <c r="P634" i="4"/>
  <c r="P195" i="4"/>
  <c r="P519" i="4"/>
  <c r="P160" i="4"/>
  <c r="P60" i="4"/>
  <c r="P724" i="4"/>
  <c r="P64" i="4"/>
  <c r="P138" i="4"/>
  <c r="P729" i="4"/>
  <c r="P462" i="4"/>
  <c r="P563" i="4"/>
  <c r="P531" i="4"/>
  <c r="P245" i="4"/>
  <c r="P157" i="4"/>
  <c r="P627" i="4"/>
  <c r="P687" i="4"/>
  <c r="P133" i="4"/>
  <c r="P625" i="4"/>
  <c r="P453" i="4"/>
  <c r="P333" i="4"/>
  <c r="P57" i="4"/>
  <c r="P710" i="4"/>
  <c r="P313" i="4"/>
  <c r="P554" i="4"/>
  <c r="P69" i="4"/>
  <c r="P412" i="4"/>
  <c r="P344" i="4"/>
  <c r="P483" i="4"/>
  <c r="P81" i="4"/>
  <c r="P649" i="4"/>
  <c r="P172" i="4"/>
  <c r="P261" i="4"/>
  <c r="P15" i="4"/>
  <c r="P25" i="4"/>
  <c r="P547" i="4"/>
  <c r="P144" i="4"/>
  <c r="P20" i="4"/>
  <c r="P423" i="4"/>
  <c r="P136" i="4"/>
  <c r="P748" i="4"/>
  <c r="P72" i="4"/>
  <c r="P289" i="4"/>
  <c r="P558" i="4"/>
  <c r="P83" i="4"/>
  <c r="P381" i="4"/>
  <c r="P595" i="4"/>
  <c r="P54" i="4"/>
  <c r="P399" i="4"/>
  <c r="P631" i="4"/>
  <c r="P731" i="4"/>
  <c r="P44" i="4"/>
  <c r="P405" i="4"/>
  <c r="P374" i="4"/>
  <c r="P509" i="4"/>
  <c r="P776" i="4"/>
  <c r="P404" i="4"/>
  <c r="P377" i="4"/>
  <c r="P249" i="4"/>
  <c r="P173" i="4"/>
  <c r="P89" i="4"/>
  <c r="P482" i="4"/>
  <c r="P267" i="4"/>
  <c r="P94" i="4"/>
  <c r="P113" i="4"/>
  <c r="P766" i="4"/>
  <c r="P605" i="4"/>
  <c r="P653" i="4"/>
  <c r="P672" i="4"/>
  <c r="P411" i="4"/>
  <c r="P345" i="4"/>
  <c r="P117" i="4"/>
  <c r="P376" i="4"/>
  <c r="P552" i="4"/>
  <c r="P291" i="4"/>
  <c r="P487" i="4"/>
  <c r="P201" i="4"/>
  <c r="P679" i="4"/>
  <c r="P451" i="4"/>
  <c r="P725" i="4"/>
  <c r="P526" i="4"/>
  <c r="P651" i="4"/>
  <c r="P486" i="4"/>
  <c r="P367" i="4"/>
  <c r="P478" i="4"/>
  <c r="P306" i="4"/>
  <c r="P40" i="4"/>
  <c r="P10" i="4"/>
  <c r="P413" i="4"/>
  <c r="P237" i="4"/>
  <c r="P128" i="4"/>
  <c r="P640" i="4"/>
  <c r="P93" i="4"/>
  <c r="P334" i="4"/>
  <c r="P715" i="4"/>
  <c r="P598" i="4"/>
  <c r="P179" i="4"/>
  <c r="P16" i="4"/>
  <c r="P639" i="4"/>
  <c r="P134" i="4"/>
  <c r="P692" i="4"/>
  <c r="P402" i="4"/>
  <c r="P312" i="4"/>
  <c r="P406" i="4"/>
  <c r="P379" i="4"/>
  <c r="P290" i="4"/>
  <c r="P142" i="4"/>
  <c r="P722" i="4"/>
  <c r="P235" i="4"/>
  <c r="P410" i="4"/>
  <c r="P111" i="4"/>
  <c r="P549" i="4"/>
  <c r="P269" i="4"/>
  <c r="P727" i="4"/>
  <c r="P164" i="4"/>
  <c r="P590" i="4"/>
  <c r="P127" i="4"/>
  <c r="P515" i="4"/>
  <c r="P518" i="4"/>
  <c r="P101" i="4"/>
  <c r="P479" i="4"/>
  <c r="P528" i="4"/>
  <c r="P575" i="4"/>
  <c r="P420" i="4"/>
  <c r="P632" i="4"/>
  <c r="P135" i="4"/>
  <c r="P187" i="4"/>
  <c r="P476" i="4"/>
  <c r="P564" i="4"/>
  <c r="P182" i="4"/>
  <c r="P494" i="4"/>
  <c r="P162" i="4"/>
  <c r="P728" i="4"/>
  <c r="P407" i="4"/>
  <c r="P516" i="4"/>
  <c r="P80" i="4"/>
  <c r="P84" i="4"/>
  <c r="P213" i="4"/>
  <c r="P192" i="4"/>
  <c r="P39" i="4"/>
  <c r="P403" i="4"/>
  <c r="P551" i="4"/>
  <c r="P523" i="4"/>
  <c r="P354" i="4"/>
  <c r="P339" i="4"/>
  <c r="P311" i="4"/>
  <c r="P517" i="4"/>
  <c r="P571" i="4"/>
  <c r="P680" i="4"/>
  <c r="P3" i="4"/>
  <c r="P387" i="4"/>
  <c r="P43" i="4"/>
  <c r="P226" i="4"/>
  <c r="P253" i="4"/>
  <c r="P331" i="4"/>
  <c r="P71" i="4"/>
  <c r="P137" i="4"/>
  <c r="P73" i="4"/>
  <c r="P772" i="4"/>
  <c r="P292" i="4"/>
  <c r="P268" i="4"/>
  <c r="P425" i="4"/>
  <c r="P26" i="4"/>
  <c r="P764" i="4"/>
  <c r="P520" i="4"/>
  <c r="P444" i="4"/>
  <c r="P703" i="4"/>
  <c r="P613" i="4"/>
  <c r="P216" i="4"/>
  <c r="P307" i="4"/>
  <c r="P97" i="4"/>
  <c r="P697" i="4"/>
  <c r="P560" i="4"/>
  <c r="P238" i="4"/>
  <c r="P145" i="4"/>
  <c r="P745" i="4"/>
  <c r="P773" i="4"/>
  <c r="P698" i="4"/>
  <c r="P53" i="4"/>
  <c r="P763" i="4"/>
  <c r="P335" i="4"/>
  <c r="P96" i="4"/>
  <c r="P759" i="4"/>
  <c r="P414" i="4"/>
  <c r="P778" i="4"/>
  <c r="P95" i="4"/>
  <c r="P535" i="4"/>
  <c r="P106" i="4"/>
  <c r="P107" i="4"/>
  <c r="P294" i="4"/>
  <c r="P6" i="4"/>
  <c r="P105" i="4"/>
  <c r="P198" i="4"/>
  <c r="P129" i="4"/>
  <c r="P141" i="4"/>
  <c r="P228" i="4"/>
  <c r="P63" i="4"/>
  <c r="P756" i="4"/>
  <c r="P511" i="4"/>
  <c r="P602" i="4"/>
  <c r="P440" i="4"/>
  <c r="P68" i="4"/>
  <c r="P92" i="4"/>
  <c r="P636" i="4"/>
  <c r="P481" i="4"/>
  <c r="P208" i="4"/>
  <c r="P29" i="4"/>
  <c r="P608" i="4"/>
  <c r="P566" i="4"/>
  <c r="P102" i="4"/>
  <c r="P349" i="4"/>
  <c r="P521" i="4"/>
  <c r="P47" i="4"/>
  <c r="P380" i="4"/>
  <c r="P184" i="4"/>
  <c r="P574" i="4"/>
  <c r="P82" i="4"/>
  <c r="P678" i="4"/>
  <c r="P638" i="4"/>
  <c r="P654" i="4"/>
  <c r="P286" i="4"/>
  <c r="P780" i="4"/>
  <c r="P527" i="4"/>
  <c r="P490" i="4"/>
  <c r="P28" i="4"/>
  <c r="P723" i="4"/>
  <c r="P88" i="4"/>
  <c r="P422" i="4"/>
  <c r="P147" i="4"/>
  <c r="P495" i="4"/>
  <c r="P209" i="4"/>
  <c r="P657" i="4"/>
  <c r="P168" i="4"/>
  <c r="P606" i="4"/>
  <c r="P126" i="4"/>
  <c r="P489" i="4"/>
  <c r="P115" i="4"/>
  <c r="P340" i="4"/>
  <c r="P218" i="4"/>
  <c r="P456" i="4"/>
  <c r="P319" i="4"/>
  <c r="P491" i="4"/>
  <c r="P85" i="4"/>
  <c r="P769" i="4"/>
  <c r="P271" i="4"/>
  <c r="P337" i="4"/>
  <c r="P513" i="4"/>
  <c r="P628" i="4"/>
  <c r="P309" i="4"/>
  <c r="P52" i="4"/>
  <c r="P446" i="4"/>
  <c r="P220" i="4"/>
  <c r="P686" i="4"/>
  <c r="P447" i="4"/>
  <c r="P347" i="4"/>
  <c r="P409" i="4"/>
  <c r="P529" i="4"/>
  <c r="P690" i="4"/>
  <c r="P760" i="4"/>
  <c r="P343" i="4"/>
  <c r="P417" i="4"/>
  <c r="P150" i="4"/>
  <c r="P91" i="4"/>
  <c r="P56" i="4"/>
  <c r="P351" i="4"/>
  <c r="P567" i="4"/>
  <c r="P248" i="4"/>
  <c r="P121" i="4"/>
  <c r="P691" i="4"/>
  <c r="P210" i="4"/>
  <c r="P247" i="4"/>
  <c r="P652" i="4"/>
  <c r="P316" i="4"/>
  <c r="P436" i="4"/>
  <c r="P350" i="4"/>
  <c r="P386" i="4"/>
  <c r="P251" i="4"/>
  <c r="P770" i="4"/>
  <c r="P524" i="4"/>
  <c r="P108" i="4"/>
  <c r="P493" i="4"/>
  <c r="P273" i="4"/>
  <c r="P684" i="4"/>
  <c r="P573" i="4"/>
  <c r="P635" i="4"/>
  <c r="P255" i="4"/>
  <c r="P452" i="4"/>
  <c r="P21" i="4"/>
  <c r="P396" i="4"/>
  <c r="P448" i="4"/>
  <c r="P781" i="4"/>
  <c r="P61" i="4"/>
  <c r="P4" i="4"/>
  <c r="P603" i="4"/>
  <c r="P45" i="4"/>
  <c r="P151" i="4"/>
  <c r="P148" i="4"/>
  <c r="P419" i="4"/>
  <c r="P449" i="4"/>
  <c r="P18" i="4"/>
  <c r="P719" i="4"/>
  <c r="P384" i="4"/>
  <c r="P196" i="4"/>
  <c r="P65" i="4"/>
  <c r="P153" i="4"/>
  <c r="P66" i="4"/>
  <c r="P254" i="4"/>
  <c r="P75" i="4"/>
  <c r="P565" i="4"/>
  <c r="P342" i="4"/>
  <c r="P152" i="4"/>
  <c r="P125" i="4"/>
  <c r="P124" i="4"/>
  <c r="P655" i="4"/>
  <c r="P572" i="4"/>
  <c r="P443" i="4"/>
  <c r="P352" i="4"/>
  <c r="P408" i="4"/>
  <c r="P222" i="4"/>
  <c r="P246" i="4"/>
  <c r="P375" i="4"/>
  <c r="P171" i="4"/>
  <c r="P450" i="4"/>
  <c r="P733" i="4"/>
  <c r="P188" i="4"/>
  <c r="P604" i="4"/>
  <c r="P648" i="4"/>
  <c r="P475" i="4"/>
  <c r="P217" i="4"/>
  <c r="P166" i="4"/>
  <c r="P437" i="4"/>
  <c r="P55" i="4"/>
  <c r="P119" i="4"/>
  <c r="P297" i="4"/>
  <c r="P5" i="4"/>
  <c r="P644" i="4"/>
  <c r="P287" i="4"/>
  <c r="P382" i="4"/>
  <c r="P777" i="4"/>
  <c r="P525" i="4"/>
  <c r="P689" i="4"/>
  <c r="P275" i="4"/>
  <c r="P416" i="4"/>
  <c r="P762" i="4"/>
  <c r="P338" i="4"/>
  <c r="P252" i="4"/>
  <c r="P421" i="4"/>
  <c r="P611" i="4"/>
  <c r="P169" i="4"/>
  <c r="P642" i="4"/>
  <c r="P576" i="4"/>
  <c r="P250" i="4"/>
  <c r="P104" i="4"/>
  <c r="P27" i="4"/>
  <c r="P34" i="4"/>
  <c r="P592" i="4"/>
  <c r="P477" i="4"/>
  <c r="P348" i="4"/>
  <c r="P293" i="4"/>
  <c r="P170" i="4"/>
  <c r="P30" i="4"/>
  <c r="P532" i="4"/>
  <c r="P758" i="4"/>
  <c r="P199" i="4"/>
  <c r="P418" i="4"/>
  <c r="P782" i="4"/>
  <c r="P270" i="4"/>
  <c r="P242" i="4"/>
  <c r="P485" i="4"/>
  <c r="P726" i="4"/>
  <c r="P522" i="4"/>
  <c r="P693" i="4"/>
  <c r="P784" i="4"/>
  <c r="P219" i="4"/>
  <c r="P194" i="4"/>
  <c r="P570" i="4"/>
  <c r="P317" i="4"/>
  <c r="P474" i="4"/>
  <c r="P215" i="4"/>
  <c r="P346" i="4"/>
  <c r="P767" i="4"/>
  <c r="P647" i="4"/>
  <c r="P761" i="4"/>
  <c r="P610" i="4"/>
  <c r="P274" i="4"/>
  <c r="P193" i="4"/>
  <c r="P200" i="4"/>
  <c r="P695" i="4"/>
  <c r="P320" i="4"/>
  <c r="P562" i="4"/>
  <c r="P774" i="4"/>
  <c r="P38" i="4"/>
  <c r="P265" i="4"/>
  <c r="P62" i="4"/>
  <c r="P221" i="4"/>
  <c r="P717" i="4"/>
  <c r="P768" i="4"/>
  <c r="P146" i="4"/>
  <c r="P19" i="4"/>
  <c r="P533" i="4"/>
  <c r="P734" i="4"/>
  <c r="P534" i="4"/>
  <c r="P454" i="4"/>
  <c r="P244" i="4"/>
  <c r="P314" i="4"/>
  <c r="P272" i="4"/>
  <c r="P614" i="4"/>
  <c r="P227" i="4"/>
  <c r="P383" i="4"/>
  <c r="P174" i="4"/>
  <c r="P288" i="4"/>
  <c r="P99" i="4"/>
  <c r="P688" i="4"/>
  <c r="P366" i="4"/>
  <c r="P175" i="4"/>
  <c r="P441" i="4"/>
  <c r="P643" i="4"/>
  <c r="P609" i="4"/>
  <c r="P385" i="4"/>
  <c r="P149" i="4"/>
  <c r="P646" i="4"/>
  <c r="P579" i="4"/>
  <c r="P685" i="4"/>
  <c r="P378" i="4"/>
  <c r="P46" i="4"/>
  <c r="P492" i="4"/>
  <c r="P223" i="4"/>
  <c r="P580" i="4"/>
  <c r="P76" i="4"/>
  <c r="P74" i="4"/>
  <c r="P658" i="4"/>
  <c r="P295" i="4"/>
  <c r="P41" i="4"/>
  <c r="P197" i="4"/>
  <c r="P225" i="4"/>
  <c r="P189" i="4"/>
  <c r="P191" i="4"/>
  <c r="P682" i="4"/>
  <c r="P650" i="4"/>
  <c r="P296" i="4"/>
  <c r="F4" i="6"/>
  <c r="E4" i="6"/>
  <c r="J788" i="4"/>
  <c r="E788" i="4"/>
  <c r="H790" i="4"/>
  <c r="B791" i="4"/>
  <c r="C791" i="4"/>
  <c r="D791" i="4"/>
  <c r="G791" i="4"/>
  <c r="H791" i="4"/>
  <c r="I791" i="4"/>
  <c r="J791" i="4"/>
  <c r="L791" i="4"/>
  <c r="Q791" i="4"/>
  <c r="T791" i="4"/>
  <c r="A791" i="4"/>
  <c r="A790" i="4"/>
  <c r="C790" i="4"/>
  <c r="D790" i="4"/>
  <c r="G790" i="4"/>
  <c r="I790" i="4"/>
  <c r="J790" i="4"/>
  <c r="L790" i="4"/>
  <c r="Q790" i="4"/>
  <c r="T790" i="4"/>
  <c r="B790" i="4"/>
  <c r="K788" i="4" l="1"/>
  <c r="G4" i="6"/>
  <c r="H4" i="6" s="1"/>
  <c r="E791" i="4"/>
  <c r="E790" i="4"/>
  <c r="F794" i="4" l="1"/>
  <c r="F791" i="4" l="1"/>
  <c r="F790" i="4"/>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8539837-25EF-426F-A0EA-17AE68C7C7E7}" keepAlive="1" name="Query - Highest Hollywood Grossing Movies" description="Connection to the 'Highest Hollywood Grossing Movies' query in the workbook." type="5" refreshedVersion="8" background="1" saveData="1">
    <dbPr connection="Provider=Microsoft.Mashup.OleDb.1;Data Source=$Workbook$;Location=&quot;Highest Hollywood Grossing Movies&quot;;Extended Properties=&quot;&quot;" command="SELECT * FROM [Highest Hollywood Grossing Movies]"/>
  </connection>
  <connection id="2" xr16:uid="{44C74088-346E-4CDE-8D3C-8F0EC5958452}" keepAlive="1" name="Query - Highest Hollywood Grossing Movies 1" description="Connection to the 'Highest Hollywood Grossing Movies 1' query in the workbook." type="5" refreshedVersion="8" background="1" saveData="1">
    <dbPr connection="Provider=Microsoft.Mashup.OleDb.1;Data Source=$Workbook$;Location=&quot;Highest Hollywood Grossing Movies 1&quot;;Extended Properties=&quot;&quot;" command="SELECT * FROM [Highest Hollywood Grossing Movies 1]"/>
  </connection>
</connections>
</file>

<file path=xl/sharedStrings.xml><?xml version="1.0" encoding="utf-8"?>
<sst xmlns="http://schemas.openxmlformats.org/spreadsheetml/2006/main" count="7214" uniqueCount="2107">
  <si>
    <t>Column1</t>
  </si>
  <si>
    <t>Title</t>
  </si>
  <si>
    <t>Movie Info</t>
  </si>
  <si>
    <t>Year</t>
  </si>
  <si>
    <t>Distributor</t>
  </si>
  <si>
    <t>Budget (in $)</t>
  </si>
  <si>
    <t>Domestic Opening (in $)</t>
  </si>
  <si>
    <t>Domestic Sales (in $)</t>
  </si>
  <si>
    <t>International Sales (in $)</t>
  </si>
  <si>
    <t>World Wide Sales (in $)</t>
  </si>
  <si>
    <t>Genre</t>
  </si>
  <si>
    <t>Running Time</t>
  </si>
  <si>
    <t>License</t>
  </si>
  <si>
    <t>Avatar</t>
  </si>
  <si>
    <t>A paraplegic Marine dispatched to the moon Pandora on a unique mission becomes torn between following his orders and protecting the world he feels is his home.</t>
  </si>
  <si>
    <t>Twentieth Century Fox</t>
  </si>
  <si>
    <t>['Action', 'Adventure', 'Fantasy', 'Sci-Fi']</t>
  </si>
  <si>
    <t>2 hr 42 min</t>
  </si>
  <si>
    <t>PG-13</t>
  </si>
  <si>
    <t>Avengers: Endgame</t>
  </si>
  <si>
    <t>After the devastating events of Avengers: Infinity War, the universe is in ruins. With the help of remaining allies, the Avengers assemble once more in order to reverse Thanos' actions and restore balance to the universe.</t>
  </si>
  <si>
    <t>Walt Disney Studios Motion Pictures</t>
  </si>
  <si>
    <t>['Action', 'Adventure', 'Drama', 'Sci-Fi']</t>
  </si>
  <si>
    <t>3 hr 1 min</t>
  </si>
  <si>
    <t>Titanic</t>
  </si>
  <si>
    <t>A seventeen-year-old aristocrat falls in love with a kind but poor artist aboard the luxurious, ill-fated R.M.S. Titanic.</t>
  </si>
  <si>
    <t>Paramount Pictures</t>
  </si>
  <si>
    <t>['Drama', 'Romance']</t>
  </si>
  <si>
    <t>3 hr 14 min</t>
  </si>
  <si>
    <t>Star Wars: Episode VII - The Force Awakens</t>
  </si>
  <si>
    <t>As a new threat to the galaxy rises, Rey, a desert scavenger, and Finn, an ex-stormtrooper, must join Han Solo and Chewbacca to search for the one hope of restoring peace.</t>
  </si>
  <si>
    <t>['Action', 'Adventure', 'Sci-Fi']</t>
  </si>
  <si>
    <t>2 hr 18 min</t>
  </si>
  <si>
    <t>Sony Pictures Entertainment (SPE)</t>
  </si>
  <si>
    <t>Jurassic World</t>
  </si>
  <si>
    <t>A new theme park, built on the original site of Jurassic Park, creates a genetically modified hybrid dinosaur, the Indominus Rex, which escapes containment and goes on a killing spree.</t>
  </si>
  <si>
    <t>Universal Pictures</t>
  </si>
  <si>
    <t>2 hr 4 min</t>
  </si>
  <si>
    <t>The Lion King</t>
  </si>
  <si>
    <t>After the murder of his father, a young lion prince flees his kingdom only to learn the true meaning of responsibility and bravery.</t>
  </si>
  <si>
    <t>['Adventure', 'Drama', 'Family', 'Musical']</t>
  </si>
  <si>
    <t>1 hr 58 min</t>
  </si>
  <si>
    <t>PG</t>
  </si>
  <si>
    <t>The Avengers</t>
  </si>
  <si>
    <t>Earth's mightiest heroes must come together and learn to fight as a team if they are going to stop the mischievous Loki and his alien army from enslaving humanity.</t>
  </si>
  <si>
    <t>['Action', 'Sci-Fi']</t>
  </si>
  <si>
    <t>2 hr 23 min</t>
  </si>
  <si>
    <t>Furious 7</t>
  </si>
  <si>
    <t>Deckard Shaw seeks revenge against Dominic Toretto and his family for his comatose brother.</t>
  </si>
  <si>
    <t>['Action', 'Crime', 'Thriller']</t>
  </si>
  <si>
    <t>2 hr 17 min</t>
  </si>
  <si>
    <t>Frozen II</t>
  </si>
  <si>
    <t>Anna, Elsa, Kristoff, Olaf and Sven leave Arendelle to travel to an ancient, autumn-bound forest of an enchanted land. They set out to find the origin of Elsa's powers in order to save their kingdom.</t>
  </si>
  <si>
    <t>['Adventure', 'Animation', 'Comedy', 'Drama', 'Family', 'Fantasy', 'Musical']</t>
  </si>
  <si>
    <t>1 hr 43 min</t>
  </si>
  <si>
    <t>Warner Bros.</t>
  </si>
  <si>
    <t>Avengers: Age of Ultron</t>
  </si>
  <si>
    <t>When Tony Stark and Bruce Banner try to jump-start a dormant peacekeeping program called Ultron, things go horribly wrong and it's up to Earth's mightiest heroes to stop the villainous Ultron from enacting his terrible plan.</t>
  </si>
  <si>
    <t>2 hr 21 min</t>
  </si>
  <si>
    <t>Star Wars: Episode VIII - The Last Jedi</t>
  </si>
  <si>
    <t>The Star Wars saga continues as new heroes and galactic legends go on an epic adventure, unlocking mysteries of the Force and shocking revelations of the past.</t>
  </si>
  <si>
    <t>2 hr 32 min</t>
  </si>
  <si>
    <t>Jurassic World: Fallen Kingdom</t>
  </si>
  <si>
    <t>When the island's dormant volcano begins roaring to life, Owen and Claire mount a campaign to rescue the remaining dinosaurs from this extinction-level event.</t>
  </si>
  <si>
    <t>2 hr 8 min</t>
  </si>
  <si>
    <t>Frozen</t>
  </si>
  <si>
    <t>When the newly crowned Queen Elsa accidentally uses her power to turn things into ice to curse her home in infinite winter, her sister Anna teams up with a mountain man, his playful reindeer, and a snowman to change the weather condition.</t>
  </si>
  <si>
    <t>['Adventure', 'Animation', 'Comedy', 'Family', 'Fantasy', 'Musical']</t>
  </si>
  <si>
    <t>1 hr 42 min</t>
  </si>
  <si>
    <t>Beauty and the Beast</t>
  </si>
  <si>
    <t>A selfish Prince is cursed to become a monster for the rest of his life, unless he learns to fall in love with a beautiful young woman he keeps prisoner.</t>
  </si>
  <si>
    <t>['Adventure', 'Family', 'Fantasy', 'Musical', 'Romance']</t>
  </si>
  <si>
    <t>2 hr 9 min</t>
  </si>
  <si>
    <t>The Fate of the Furious</t>
  </si>
  <si>
    <t>When a mysterious woman seduces Dominic Toretto into the world of terrorism and a betrayal of those closest to him, the crew face trials that will test them as never before.</t>
  </si>
  <si>
    <t>2 hr 16 min</t>
  </si>
  <si>
    <t>Iron Man 3</t>
  </si>
  <si>
    <t>When Tony Stark's world is torn apart by a formidable terrorist called the Mandarin, he starts an odyssey of rebuilding and retribution.</t>
  </si>
  <si>
    <t>2 hr 10 min</t>
  </si>
  <si>
    <t>Minions</t>
  </si>
  <si>
    <t>Minions Stuart, Kevin, and Bob are recruited by Scarlet Overkill, a supervillain who, alongside her inventor husband Herb, hatches a plot to take over the world.</t>
  </si>
  <si>
    <t>['Adventure', 'Animation', 'Comedy', 'Crime', 'Family', 'Sci-Fi']</t>
  </si>
  <si>
    <t>1 hr 31 min</t>
  </si>
  <si>
    <t>Captain America: Civil War</t>
  </si>
  <si>
    <t>Political involvement in the Avengers' affairs causes a rift between Captain America and Iron Man.</t>
  </si>
  <si>
    <t>2 hr 27 min</t>
  </si>
  <si>
    <t>The Lord of the Rings: The Return of the King</t>
  </si>
  <si>
    <t>Gandalf and Aragorn lead the World of Men against Sauron's army to draw his gaze from Frodo and Sam as they approach Mount Doom with the One Ring.</t>
  </si>
  <si>
    <t>New Line Cinema</t>
  </si>
  <si>
    <t>['Action', 'Adventure', 'Drama', 'Fantasy']</t>
  </si>
  <si>
    <t>3 hr 21 min</t>
  </si>
  <si>
    <t>Skyfall</t>
  </si>
  <si>
    <t>James Bond's loyalty to M is tested when her past comes back to haunt her. When MI6 comes under attack, 007 must track down and destroy the threat, no matter how personal the cost.</t>
  </si>
  <si>
    <t>['Action', 'Adventure', 'Thriller']</t>
  </si>
  <si>
    <t>Spider-Man: Far from Home</t>
  </si>
  <si>
    <t>Following the events of Avengers: Endgame, Spider-Man must step up to take on new threats in a world that has changed forever.</t>
  </si>
  <si>
    <t>['Action', 'Adventure', 'Comedy', 'Sci-Fi']</t>
  </si>
  <si>
    <t>Captain Marvel</t>
  </si>
  <si>
    <t>Carol Danvers becomes one of the universe's most powerful heroes when Earth is caught in the middle of a galactic war between two alien races.</t>
  </si>
  <si>
    <t>2 hr 3 min</t>
  </si>
  <si>
    <t>Transformers: Dark of the Moon</t>
  </si>
  <si>
    <t>The Autobots learn of a Cybertronian spacecraft hidden on the moon, and race against the Decepticons to reach it and to learn its secrets.</t>
  </si>
  <si>
    <t>DreamWorks</t>
  </si>
  <si>
    <t>2 hr 34 min</t>
  </si>
  <si>
    <t>Jurassic Park</t>
  </si>
  <si>
    <t>A pragmatic paleontologist touring an almost complete theme park on an island in Central America is tasked with protecting a couple of kids after a power failure causes the park's cloned dinosaurs to run loose.</t>
  </si>
  <si>
    <t>['Action', 'Adventure', 'Sci-Fi', 'Thriller']</t>
  </si>
  <si>
    <t>2 hr 7 min</t>
  </si>
  <si>
    <t>Transformers: Age of Extinction</t>
  </si>
  <si>
    <t>When humanity allies with a bounty hunter in pursuit of Optimus Prime, the Autobots turn to a mechanic and his family for help.</t>
  </si>
  <si>
    <t>2 hr 45 min</t>
  </si>
  <si>
    <t>The Dark Knight Rises</t>
  </si>
  <si>
    <t>Eight years after the Joker's reign of chaos, Batman is coerced out of exile with the assistance of the mysterious Selina Kyle in order to defend Gotham City from the vicious guerrilla terrorist Bane.</t>
  </si>
  <si>
    <t>['Action', 'Drama', 'Thriller']</t>
  </si>
  <si>
    <t>2 hr 44 min</t>
  </si>
  <si>
    <t>Star Wars: Episode IX - The Rise of Skywalker</t>
  </si>
  <si>
    <t>In the riveting conclusion of the landmark Skywalker saga, new legends will be born-and the final battle for freedom is yet to come.</t>
  </si>
  <si>
    <t>Joker</t>
  </si>
  <si>
    <t>During the 1980's, a failed stand-up comedian is driven insane and turns to a life of crime and chaos in Gotham City while becoming an infamous psychopathic crime figure.</t>
  </si>
  <si>
    <t>['Crime', 'Drama', 'Thriller']</t>
  </si>
  <si>
    <t>2 hr 2 min</t>
  </si>
  <si>
    <t>R</t>
  </si>
  <si>
    <t>Toy Story 4</t>
  </si>
  <si>
    <t>When a new toy called "Forky" joins Woody and the gang, a road trip alongside old and new friends reveals how big the world can be for a toy.</t>
  </si>
  <si>
    <t>['Adventure', 'Animation', 'Comedy', 'Family', 'Fantasy']</t>
  </si>
  <si>
    <t>1 hr 40 min</t>
  </si>
  <si>
    <t>G</t>
  </si>
  <si>
    <t>Toy Story 3</t>
  </si>
  <si>
    <t>The toys are mistakenly delivered to a day-care center instead of the attic right before Andy leaves for college, and it's up to Woody to convince the other toys that they weren't abandoned and to return home.</t>
  </si>
  <si>
    <t>Pirates of the Caribbean: Dead Man's Chest</t>
  </si>
  <si>
    <t>Jack Sparrow races to recover the heart of Davy Jones to avoid enslaving his soul to Jones' service, as other friends and foes seek the heart for their own agenda as well.</t>
  </si>
  <si>
    <t>['Action', 'Adventure', 'Fantasy']</t>
  </si>
  <si>
    <t>2 hr 31 min</t>
  </si>
  <si>
    <t>Rogue One: A Star Wars Story</t>
  </si>
  <si>
    <t>In a time of conflict, a group of unlikely heroes band together on a mission to steal the plans to the Death Star, the Empire's ultimate weapon of destruction.</t>
  </si>
  <si>
    <t>2 hr 13 min</t>
  </si>
  <si>
    <t>Aladdin</t>
  </si>
  <si>
    <t>A kind-hearted street urchin and a power-hungry Grand Vizier vie for a magic lamp that has the power to make their deepest wishes come true.</t>
  </si>
  <si>
    <t>['Adventure', 'Comedy', 'Family', 'Fantasy', 'Musical', 'Romance']</t>
  </si>
  <si>
    <t>Pirates of the Caribbean: On Stranger Tides</t>
  </si>
  <si>
    <t>Jack Sparrow and Barbossa embark on a quest to find the elusive fountain of youth, only to discover that Blackbeard and his daughter are after it too.</t>
  </si>
  <si>
    <t>Despicable Me 3</t>
  </si>
  <si>
    <t>Gru meets his long-lost, charming, cheerful, and more successful twin brother Dru, who wants to team up with him for one last criminal heist.</t>
  </si>
  <si>
    <t>1 hr 29 min</t>
  </si>
  <si>
    <t>Star Wars: Episode I - The Phantom Menace</t>
  </si>
  <si>
    <t>Two Jedi escape a hostile blockade to find allies and come across a young boy who may bring balance to the Force, but the long dormant Sith resurface to claim their original glory.</t>
  </si>
  <si>
    <t>Alice in Wonderland</t>
  </si>
  <si>
    <t>Nineteen-year-old Alice returns to the magical world from her childhood adventure, where she reunites with her old friends and learns of her true destiny: to end the Red Queen's reign of terror.</t>
  </si>
  <si>
    <t>['Adventure', 'Family', 'Fantasy', 'Mystery']</t>
  </si>
  <si>
    <t>1 hr 48 min</t>
  </si>
  <si>
    <t>Harry Potter and the Sorcerer's Stone</t>
  </si>
  <si>
    <t>An orphaned boy enrolls in a school of wizardry, where he learns the truth about himself, his family and the terrible evil that haunts the magical world.</t>
  </si>
  <si>
    <t>['Adventure', 'Family', 'Fantasy']</t>
  </si>
  <si>
    <t>The Dark Knight</t>
  </si>
  <si>
    <t>When the menace known as the Joker wreaks havoc and chaos on the people of Gotham, Batman must accept one of the greatest psychological and physical tests of his ability to fight injustice.</t>
  </si>
  <si>
    <t>['Action', 'Crime', 'Drama', 'Thriller']</t>
  </si>
  <si>
    <t>Jumanji: Welcome to the Jungle</t>
  </si>
  <si>
    <t>Four teenagers are sucked into a magical video game, and the only way they can escape is to work together to finish the game.</t>
  </si>
  <si>
    <t>['Action', 'Adventure', 'Comedy', 'Fantasy']</t>
  </si>
  <si>
    <t>1 hr 59 min</t>
  </si>
  <si>
    <t>Despicable Me 2</t>
  </si>
  <si>
    <t>When Gru, the world's most super-bad turned super-dad has been recruited by a team of officials to stop lethal muscle and a host of Gru's own, He has to fight back with new gadgetry, cars, and more minion madness.</t>
  </si>
  <si>
    <t>1 hr 38 min</t>
  </si>
  <si>
    <t>Lion prince Simba and his father are targeted by his bitter uncle, who wants to ascend the throne himself.</t>
  </si>
  <si>
    <t>['Adventure', 'Animation', 'Drama', 'Family', 'Musical']</t>
  </si>
  <si>
    <t>1 hr 28 min</t>
  </si>
  <si>
    <t>The Jungle Book</t>
  </si>
  <si>
    <t>After a threat from the tiger Shere Khan forces him to flee the jungle, a man-cub named Mowgli embarks on a journey of self discovery with the help of panther Bagheera and free-spirited bear Baloo.</t>
  </si>
  <si>
    <t>['Adventure', 'Drama', 'Family', 'Fantasy']</t>
  </si>
  <si>
    <t>1 hr 46 min</t>
  </si>
  <si>
    <t>Pirates of the Caribbean: At World's End</t>
  </si>
  <si>
    <t>Captain Barbossa, Will Turner and Elizabeth Swann must sail off the edge of the map, navigate treachery and betrayal, find Jack Sparrow, and make their final alliances for one last decisive battle.</t>
  </si>
  <si>
    <t>2 hr 49 min</t>
  </si>
  <si>
    <t>The Lord of the Rings: The Two Towers</t>
  </si>
  <si>
    <t>While Frodo and Sam edge closer to Mordor with the help of the shifty Gollum, the divided fellowship makes a stand against Sauron's new ally, Saruman, and his hordes of Isengard.</t>
  </si>
  <si>
    <t>2 hr 59 min</t>
  </si>
  <si>
    <t>Harry Potter and the Order of the Phoenix</t>
  </si>
  <si>
    <t>With their warning about Lord Voldemort's return scoffed at, Harry and Dumbledore are targeted by the Wizard authorities as an authoritarian bureaucrat slowly seizes power at Hogwarts.</t>
  </si>
  <si>
    <t>['Action', 'Adventure', 'Family', 'Fantasy', 'Mystery']</t>
  </si>
  <si>
    <t>Finding Nemo</t>
  </si>
  <si>
    <t>After his son is captured in the Great Barrier Reef and taken to Sydney, a timid clownfish sets out on a journey to bring him home.</t>
  </si>
  <si>
    <t>['Adventure', 'Animation', 'Comedy', 'Family']</t>
  </si>
  <si>
    <t>Harry Potter and the Half-Blood Prince</t>
  </si>
  <si>
    <t>As Harry Potter begins his sixth year at Hogwarts, he discovers an old book marked as "the property of the Half-Blood Prince" and begins to learn more about Lord Voldemort's dark past.</t>
  </si>
  <si>
    <t>2 hr 33 min</t>
  </si>
  <si>
    <t>Shrek 2</t>
  </si>
  <si>
    <t>Shrek and Fiona travel to the Kingdom of Far Far Away, where Fiona's parents are King and Queen, to celebrate their marriage. When they arrive, they find they are not as welcome as they thought they would be.</t>
  </si>
  <si>
    <t>DreamWorks Distribution</t>
  </si>
  <si>
    <t>['Adventure', 'Animation', 'Comedy', 'Family', 'Fantasy', 'Romance']</t>
  </si>
  <si>
    <t>1 hr 33 min</t>
  </si>
  <si>
    <t>Harry Potter and the Chamber of Secrets</t>
  </si>
  <si>
    <t>An ancient prophecy seems to be coming true when a mysterious presence begins stalking the corridors of a school of magic and leaving its victims paralyzed.</t>
  </si>
  <si>
    <t>2 hr 41 min</t>
  </si>
  <si>
    <t>Bohemian Rhapsody</t>
  </si>
  <si>
    <t>The story of the legendary British rock band Queen and lead singer Freddie Mercury, leading up to their famous performance at Live Aid.</t>
  </si>
  <si>
    <t>['Biography', 'Drama', 'Music']</t>
  </si>
  <si>
    <t>2 hr 14 min</t>
  </si>
  <si>
    <t>The Lord of the Rings: The Fellowship of the Ring</t>
  </si>
  <si>
    <t>A meek Hobbit from the Shire and eight companions set out on a journey to destroy the powerful One Ring and save Middle-earth from the Dark Lord Sauron.</t>
  </si>
  <si>
    <t>2 hr 58 min</t>
  </si>
  <si>
    <t>Harry Potter and the Goblet of Fire</t>
  </si>
  <si>
    <t>Harry Potter finds himself competing in a hazardous tournament between rival schools of magic, but he is distracted by recurring nightmares.</t>
  </si>
  <si>
    <t>2 hr 37 min</t>
  </si>
  <si>
    <t>Spider-Man 3</t>
  </si>
  <si>
    <t>A strange black entity from another world bonds with Peter Parker and causes inner turmoil as he contends with new villains, temptations, and revenge.</t>
  </si>
  <si>
    <t>2 hr 19 min</t>
  </si>
  <si>
    <t>The Secret Life of Pets</t>
  </si>
  <si>
    <t>The quiet life of a terrier named Max is upended when his owner takes in Duke, a stray whom Max instantly dislikes.</t>
  </si>
  <si>
    <t>1 hr 27 min</t>
  </si>
  <si>
    <t>Ice Age: Dawn of the Dinosaurs</t>
  </si>
  <si>
    <t>When Sid's attempt to adopt three dinosaur eggs gets him abducted by their real mother to an underground lost world, his friends attempt to rescue him.</t>
  </si>
  <si>
    <t>1 hr 34 min</t>
  </si>
  <si>
    <t>Spectre</t>
  </si>
  <si>
    <t>A cryptic message from James Bond's past sends him on a trail to uncover the existence of a sinister organisation named SPECTRE. With a new threat dawning, Bond learns the terrible truth about the author of all his pain in his most recent missions.</t>
  </si>
  <si>
    <t>2 hr 28 min</t>
  </si>
  <si>
    <t>Spider-Man: Homecoming</t>
  </si>
  <si>
    <t>Peter Parker balances his life as an ordinary high school student in Queens with his superhero alter-ego Spider-Man, and finds himself on the trail of a new menace prowling the skies of New York City.</t>
  </si>
  <si>
    <t>Ice Age: Continental Drift</t>
  </si>
  <si>
    <t>Manny, Diego, and Sid embark upon another adventure after their continent is set adrift. Using an iceberg as a ship, they encounter sea creatures and battle pirates as they explore a new world.</t>
  </si>
  <si>
    <t>Batman v Superman: Dawn of Justice</t>
  </si>
  <si>
    <t>Batman is manipulated by Lex Luthor to fear Superman. Superman´s existence is meanwhile dividing the world and he is framed for murder during an international crisis. The heroes clash and force the neutral Wonder Woman to reemerge.</t>
  </si>
  <si>
    <t>Wolf Warrior 2</t>
  </si>
  <si>
    <t>China's deadliest special forces operative settles into a quiet life on the sea. When sadistic mercenaries begin targeting nearby civilians, he must leave his newfound peace behind and return to his duties as a soldier and protector.</t>
  </si>
  <si>
    <t>The H Collective</t>
  </si>
  <si>
    <t>['Action', 'Adventure', 'Drama', 'Thriller', 'War']</t>
  </si>
  <si>
    <t>Star Wars: Episode III - Revenge of the Sith</t>
  </si>
  <si>
    <t>Three years into the Clone Wars, Obi-Wan pursues a new threat, while Anakin is lured by Chancellor Palpatine into a sinister plot to rule the galaxy.</t>
  </si>
  <si>
    <t>2 hr 20 min</t>
  </si>
  <si>
    <t>The Hunger Games: Catching Fire</t>
  </si>
  <si>
    <t>Katniss Everdeen and Peeta Mellark become targets of the Capitol after their victory in the 74th Hunger Games sparks a rebellion in the Districts of Panem.</t>
  </si>
  <si>
    <t>Lionsgate</t>
  </si>
  <si>
    <t>2 hr 26 min</t>
  </si>
  <si>
    <t>Guardians of the Galaxy Vol. 2</t>
  </si>
  <si>
    <t>The Guardians struggle to keep together as a team while dealing with their personal family issues, notably Star-Lord's encounter with his father, the ambitious celestial being Ego.</t>
  </si>
  <si>
    <t>Inside Out</t>
  </si>
  <si>
    <t>After young Riley is uprooted from her Midwest life and moved to San Francisco, her emotions - Joy, Fear, Anger, Disgust, and Sadness - conflict on how best to navigate a new city, house, and school.</t>
  </si>
  <si>
    <t>['Adventure', 'Animation', 'Comedy', 'Drama', 'Family', 'Fantasy']</t>
  </si>
  <si>
    <t>1 hr 35 min</t>
  </si>
  <si>
    <t>Venom</t>
  </si>
  <si>
    <t>A failed reporter is bonded to an alien entity, one of many symbiotes who have invaded Earth. But the being takes a liking to Earth and decides to protect it.</t>
  </si>
  <si>
    <t>1 hr 52 min</t>
  </si>
  <si>
    <t>Thor: Ragnarok</t>
  </si>
  <si>
    <t>Imprisoned on the planet Sakaar, Thor must race against time to return to Asgard and stop Ragnarök, the destruction of his world, at the hands of the powerful and ruthless villain Hela.</t>
  </si>
  <si>
    <t>['Action', 'Adventure', 'Comedy', 'Fantasy', 'Sci-Fi']</t>
  </si>
  <si>
    <t>The Twilight Saga: Breaking Dawn - Part 2</t>
  </si>
  <si>
    <t>After the birth of Renesmee/Nessie, the Cullens gather other vampire clans in order to protect the child from a false allegation that puts the family in front of the Volturi.</t>
  </si>
  <si>
    <t>['Adventure', 'Drama', 'Fantasy', 'Romance']</t>
  </si>
  <si>
    <t>1 hr 55 min</t>
  </si>
  <si>
    <t>Inception</t>
  </si>
  <si>
    <t>A thief who steals corporate secrets through the use of dream-sharing technology is given the inverse task of planting an idea into the mind of a C.E.O., but his tragic past may doom the project and his team to disaster.</t>
  </si>
  <si>
    <t>Transformers: Revenge of the Fallen</t>
  </si>
  <si>
    <t>Sam Witwicky leaves the Autobots behind for a normal life. But when his mind is filled with cryptic symbols, the Decepticons target him and he is dragged back into the Transformers' war.</t>
  </si>
  <si>
    <t>2 hr 29 min</t>
  </si>
  <si>
    <t>Spider-Man</t>
  </si>
  <si>
    <t>After being bitten by a genetically-modified spider, a shy teenager gains spider-like abilities that he uses to fight injustice as a masked superhero and face a vengeful enemy.</t>
  </si>
  <si>
    <t>2 hr 1 min</t>
  </si>
  <si>
    <t>Wonder Woman</t>
  </si>
  <si>
    <t>When a pilot crashes and tells of conflict in the outside world, Diana, an Amazonian warrior in training, leaves home to fight a war, discovering her full powers and true destiny.</t>
  </si>
  <si>
    <t>['Action', 'Adventure', 'Fantasy', 'Sci-Fi', 'War']</t>
  </si>
  <si>
    <t>Hi, Mom</t>
  </si>
  <si>
    <t>A woman travels back in time to befriend her own mother in an attempt to make her life better.</t>
  </si>
  <si>
    <t>Independence Day</t>
  </si>
  <si>
    <t>The aliens are coming and their goal is to invade and destroy Earth. Fighting superior technology, mankind's best weapon is the will to survive.</t>
  </si>
  <si>
    <t>2 hr 25 min</t>
  </si>
  <si>
    <t>Fantastic Beasts and Where to Find Them</t>
  </si>
  <si>
    <t>The adventures of writer Newt Scamander in New York's secret community of witches and wizards seventy years before Harry Potter reads his book in school.</t>
  </si>
  <si>
    <t>2 hr 12 min</t>
  </si>
  <si>
    <t>Shrek the Third</t>
  </si>
  <si>
    <t>Reluctantly designated as the heir to the land of Far, Far Away, Shrek hatches a plan to install the rebellious Artie as the new king while Princess Fiona tries to fend off a coup d'état by the jilted Prince Charming.</t>
  </si>
  <si>
    <t>Jumanji: The Next Level</t>
  </si>
  <si>
    <t>In Jumanji: The Next Level, the gang is back but the game has changed. As they return to rescue one of their own, the players will have to brave parts unknown from arid deserts to snowy mountains, to escape the world's most dangerous game.</t>
  </si>
  <si>
    <t>Harry Potter and the Prisoner of Azkaban</t>
  </si>
  <si>
    <t>Harry Potter, Ron and Hermione return to Hogwarts School of Witchcraft and Wizardry for their third year of study, where they delve into the mystery surrounding an escaped prisoner who poses a dangerous threat to the young wizard.</t>
  </si>
  <si>
    <t>2 hr 22 min</t>
  </si>
  <si>
    <t>Pirates of the Caribbean: Dead Men Tell No Tales</t>
  </si>
  <si>
    <t>Captain Jack Sparrow is pursued by old rival Captain Salazar and a crew of deadly ghosts who have escaped from the Devil's Triangle. They're determined to kill every pirate at sea...notably Jack.</t>
  </si>
  <si>
    <t>E.T. the Extra-Terrestrial</t>
  </si>
  <si>
    <t>A troubled child summons the courage to help a friendly alien escape from Earth and return to his home planet.</t>
  </si>
  <si>
    <t>['Adventure', 'Family', 'Sci-Fi']</t>
  </si>
  <si>
    <t>Mission: Impossible - Fallout</t>
  </si>
  <si>
    <t>Ethan Hunt and his IMF team, along with some familiar allies, race against time after a mission gone wrong.</t>
  </si>
  <si>
    <t>2012</t>
  </si>
  <si>
    <t>A frustrated writer struggles to keep his family alive when a series of global catastrophes threatens to annihilate mankind.</t>
  </si>
  <si>
    <t>2 hr 38 min</t>
  </si>
  <si>
    <t>Indiana Jones and the Kingdom of the Crystal Skull</t>
  </si>
  <si>
    <t>In 1957, Indiana Jones becomes entangled in a Soviet plot to uncover the secret behind mysterious artifacts known as the Crystal Skulls.</t>
  </si>
  <si>
    <t>['Action', 'Adventure']</t>
  </si>
  <si>
    <t>Spider-Man 2</t>
  </si>
  <si>
    <t>Peter Parker is beset with troubles in his failing personal life as he battles a brilliant scientist named Doctor Otto Octavius.</t>
  </si>
  <si>
    <t>Fast &amp; Furious 6</t>
  </si>
  <si>
    <t>Hobbs has Dominic and Brian reassemble their crew to take down a team of mercenaries: Dominic unexpectedly gets sidetracked with facing his presumed deceased girlfriend, Letty.</t>
  </si>
  <si>
    <t>['Action', 'Adventure', 'Crime', 'Thriller']</t>
  </si>
  <si>
    <t>Deadpool 2</t>
  </si>
  <si>
    <t>Foul-mouthed mutant mercenary Wade Wilson (a.k.a. Deadpool) assembles a team of fellow mutant rogues to protect a young boy with supernatural abilities from the brutal, time-traveling cyborg Cable.</t>
  </si>
  <si>
    <t>Deadpool</t>
  </si>
  <si>
    <t>A wisecracking mercenary gets experimented on and becomes immortal yet hideously scarred, and sets out to track down the man who ruined his looks.</t>
  </si>
  <si>
    <t>['Action', 'Comedy']</t>
  </si>
  <si>
    <t>Star Wars: Episode IV - A New Hope</t>
  </si>
  <si>
    <t>Luke Skywalker joins forces with a Jedi Knight, a cocky pilot, a Wookiee and two droids to save the galaxy from the Empire's world-destroying battle station, while also attempting to rescue Princess Leia from the mysterious Darth Vader.</t>
  </si>
  <si>
    <t>Metro-Goldwyn-Mayer (MGM)</t>
  </si>
  <si>
    <t>Guardians of the Galaxy</t>
  </si>
  <si>
    <t>A group of intergalactic criminals must pull together to stop a fanatical warrior with plans to purge the universe.</t>
  </si>
  <si>
    <t>Fast &amp; Furious Presents: Hobbs &amp; Shaw</t>
  </si>
  <si>
    <t>Lawman Luke Hobbs and outcast Deckard Shaw form an unlikely alliance when a cyber-genetically enhanced villain threatens the future of humanity.</t>
  </si>
  <si>
    <t>The Da Vinci Code</t>
  </si>
  <si>
    <t>A murder inside the Louvre, and clues in Da Vinci paintings, lead to the discovery of a religious mystery protected by a secret society for two thousand years, which could shake the foundations of Christianity.</t>
  </si>
  <si>
    <t>['Mystery', 'Thriller']</t>
  </si>
  <si>
    <t>Maleficent</t>
  </si>
  <si>
    <t>A vengeful fairy is driven to curse an infant princess, only to discover that the child could be the one person who can restore peace to their troubled land.</t>
  </si>
  <si>
    <t>['Adventure', 'Family', 'Fantasy', 'Romance']</t>
  </si>
  <si>
    <t>1 hr 37 min</t>
  </si>
  <si>
    <t>The Amazing Spider-Man</t>
  </si>
  <si>
    <t>After Peter Parker is bitten by a genetically altered spider, he gains newfound, spider-like powers and ventures out to save the city from the machinations of a mysterious reptilian foe.</t>
  </si>
  <si>
    <t>The Hunger Games: Mockingjay - Part 1</t>
  </si>
  <si>
    <t>Katniss Everdeen is in District 13 after she shatters the games forever. Under the leadership of President Coin and the advice of her trusted friends, Katniss spreads her wings as she fights to save Peeta and a nation moved by her courage.</t>
  </si>
  <si>
    <t>Shrek Forever After</t>
  </si>
  <si>
    <t>Rumpelstiltskin tricks a mid-life crisis burdened Shrek into allowing himself to be erased from existence and cast in a dark alternate timeline where Rumpelstiltskin rules supreme.</t>
  </si>
  <si>
    <t>Gravity</t>
  </si>
  <si>
    <t>Two astronauts work together to survive after an accident leaves them stranded in space.</t>
  </si>
  <si>
    <t>['Drama', 'Sci-Fi', 'Thriller']</t>
  </si>
  <si>
    <t>Madagascar 3: Europe's Most Wanted</t>
  </si>
  <si>
    <t>The Madagascar animals join a struggling European circus to get back to New York, but find themselves being pursued by a psychotic animal-control officer.</t>
  </si>
  <si>
    <t>Suicide Squad</t>
  </si>
  <si>
    <t>A secret government agency recruits some of the most dangerous incarcerated super-villains to form a defensive task force. Their first mission: save the world from the apocalypse.</t>
  </si>
  <si>
    <t>X-Men: Days of Future Past</t>
  </si>
  <si>
    <t>The X-Men send Wolverine to the past in a desperate effort to change history and prevent an event that results in doom for both humans and mutants.</t>
  </si>
  <si>
    <t>The Chronicles of Narnia: The Lion, the Witch and the Wardrobe</t>
  </si>
  <si>
    <t>Four kids travel through a wardrobe to the land of Narnia and learn of their destiny to free it with the guidance of a mystical lion.</t>
  </si>
  <si>
    <t>The Matrix Reloaded</t>
  </si>
  <si>
    <t>Freedom fighters Neo, Trinity and Morpheus continue to lead the revolt against the Machine Army, unleashing their arsenal of extraordinary skills and weaponry against the systematic forces of repression and exploitation.</t>
  </si>
  <si>
    <t>Up</t>
  </si>
  <si>
    <t>78-year-old Carl Fredricksen travels to Paradise Falls in his house equipped with balloons, inadvertently taking a young stowaway.</t>
  </si>
  <si>
    <t>['Adventure', 'Animation', 'Comedy', 'Drama', 'Family']</t>
  </si>
  <si>
    <t>1 hr 36 min</t>
  </si>
  <si>
    <t>Well Go USA Entertainment</t>
  </si>
  <si>
    <t>Captain America: The Winter Soldier</t>
  </si>
  <si>
    <t>As Steve Rogers struggles to embrace his role in the modern world, he teams up with a fellow Avenger and S.H.I.E.L.D agent, Black Widow, to battle a new threat from history: an assassin known as the Winter Soldier.</t>
  </si>
  <si>
    <t>The Twilight Saga: Breaking Dawn - Part 1</t>
  </si>
  <si>
    <t>The Quileutes close in on expecting parents Edward and Bella, whose unborn child poses a threat to the Wolf Pack and the towns people of Forks.</t>
  </si>
  <si>
    <t>Summit Entertainment</t>
  </si>
  <si>
    <t>['Adventure', 'Drama', 'Fantasy', 'Romance', 'Thriller']</t>
  </si>
  <si>
    <t>1 hr 57 min</t>
  </si>
  <si>
    <t>The Twilight Saga: New Moon</t>
  </si>
  <si>
    <t>Edward leaves Bella after an attack that nearly claimed her life, and, in her depression, she falls into yet another difficult relationship - this time with her close friend, Jacob Black.</t>
  </si>
  <si>
    <t>Dawn of the Planet of the Apes</t>
  </si>
  <si>
    <t>The fragile peace between apes and humans is threatened as mistrust and betrayal threaten to plunge both tribes into a war for dominance over the Earth.</t>
  </si>
  <si>
    <t>['Action', 'Adventure', 'Drama', 'Sci-Fi', 'Thriller']</t>
  </si>
  <si>
    <t>Transformers</t>
  </si>
  <si>
    <t>An ancient struggle between two Cybertronian races, the heroic Autobots and the evil Decepticons, comes to Earth, with a clue to the ultimate power held by a teenager.</t>
  </si>
  <si>
    <t>2 hr 24 min</t>
  </si>
  <si>
    <t>Interstellar</t>
  </si>
  <si>
    <t>When Earth becomes uninhabitable in the future, a farmer and ex-NASA pilot, Joseph Cooper, is tasked to pilot a spacecraft, along with a team of researchers, to find a new planet for humans.</t>
  </si>
  <si>
    <t>['Adventure', 'Drama', 'Sci-Fi']</t>
  </si>
  <si>
    <t>It</t>
  </si>
  <si>
    <t>In the summer of 1989, a group of bullied kids band together to destroy a shape-shifting monster, which disguises itself as a clown and preys on the children of Derry, their small Maine town.</t>
  </si>
  <si>
    <t>['Horror']</t>
  </si>
  <si>
    <t>2 hr 15 min</t>
  </si>
  <si>
    <t>The Twilight Saga: Eclipse</t>
  </si>
  <si>
    <t>As a string of mysterious killings grips Seattle, Bella, whose high school graduation is fast approaching, is forced to choose between her love for vampire Edward and her friendship with werewolf Jacob.</t>
  </si>
  <si>
    <t>['Action', 'Adventure', 'Drama', 'Fantasy', 'Romance', 'Thriller']</t>
  </si>
  <si>
    <t>Mission: Impossible - Ghost Protocol</t>
  </si>
  <si>
    <t>The IMF is shut down when it's implicated in the bombing of the Kremlin, causing Ethan Hunt and his new team to go rogue to clear their organization's name.</t>
  </si>
  <si>
    <t>Mamma Mia!</t>
  </si>
  <si>
    <t>The story of a bride-to-be trying to find her real father told using hit songs by the popular 1970s group ABBA.</t>
  </si>
  <si>
    <t>['Comedy', 'Musical', 'Romance']</t>
  </si>
  <si>
    <t>The Hunger Games</t>
  </si>
  <si>
    <t>Katniss Everdeen voluntarily takes her younger sister's place in the Hunger Games: a televised competition in which two teenagers from each of the twelve Districts of Panem are chosen at random to fight to the death.</t>
  </si>
  <si>
    <t>Columbia Pictures</t>
  </si>
  <si>
    <t>Mission: Impossible - Rogue Nation</t>
  </si>
  <si>
    <t>Ethan and his team take on their most impossible mission yet when they have to eradicate an international rogue organization as highly skilled as they are and committed to destroying the IMF.</t>
  </si>
  <si>
    <t>2 hr 11 min</t>
  </si>
  <si>
    <t>Forrest Gump</t>
  </si>
  <si>
    <t>The history of the United States from the 1950s to the '70s unfolds from the perspective of an Alabama man with an IQ of 75, who yearns to be reunited with his childhood sweetheart.</t>
  </si>
  <si>
    <t>Doctor Strange</t>
  </si>
  <si>
    <t>While on a journey of physical and spiritual healing, a brilliant neurosurgeon is drawn into the world of the mystic arts.</t>
  </si>
  <si>
    <t>The Sixth Sense</t>
  </si>
  <si>
    <t>Malcolm Crowe, a child psychologist, starts treating a young boy, Cole, who encounters dead people and convinces him to help them. In turn, Cole helps Malcolm reconcile with his estranged wife.</t>
  </si>
  <si>
    <t>['Drama', 'Mystery', 'Thriller']</t>
  </si>
  <si>
    <t>1 hr 47 min</t>
  </si>
  <si>
    <t>Man of Steel</t>
  </si>
  <si>
    <t>An alien child is evacuated from his dying world and sent to Earth to live among humans. His peace is threatened when other survivors of his home planet invade Earth.</t>
  </si>
  <si>
    <t>Ice Age: The Meltdown</t>
  </si>
  <si>
    <t>Manny, Sid and Diego discover that the ice age is coming to an end, and join everybody for a journey to higher ground. On the trip, they discover that Manny is not in fact the last of the woolly mammoths.</t>
  </si>
  <si>
    <t>Kung Fu Panda 2</t>
  </si>
  <si>
    <t>Po and his friends fight to stop a peacock villain from conquering China with a deadly new weapon, but first the Dragon Warrior must come to terms with his past.</t>
  </si>
  <si>
    <t>['Action', 'Adventure', 'Animation', 'Comedy', 'Drama', 'Family', 'Fantasy']</t>
  </si>
  <si>
    <t>1 hr 30 min</t>
  </si>
  <si>
    <t>Big Hero 6</t>
  </si>
  <si>
    <t>A special bond develops between plus-sized inflatable robot Baymax and prodigy Hiro Hamada, who together team up with a group of friends to form a band of high-tech heroes.</t>
  </si>
  <si>
    <t>['Action', 'Adventure', 'Animation', 'Comedy', 'Drama', 'Family', 'Fantasy', 'Sci-Fi']</t>
  </si>
  <si>
    <t>Fantastic Beasts: The Crimes of Grindelwald</t>
  </si>
  <si>
    <t>The second installment of the "Fantastic Beasts" series featuring the adventures of Magizoologist Newt Scamander.</t>
  </si>
  <si>
    <t>Pirates of the Caribbean: The Curse of the Black Pearl</t>
  </si>
  <si>
    <t>Blacksmith Will Turner teams up with eccentric pirate "Captain" Jack Sparrow to save his love, the governor's daughter, from Jack's former pirate allies, who are now undead.</t>
  </si>
  <si>
    <t>Men in Black 3</t>
  </si>
  <si>
    <t>Agent J travels in time to M.I.B.'s early days in 1969 to stop an alien from assassinating his friend Agent K and changing history.</t>
  </si>
  <si>
    <t>Star Wars: Episode II - Attack of the Clones</t>
  </si>
  <si>
    <t>Ten years after initially meeting, Anakin Skywalker shares a forbidden romance with Padmé Amidala, while Obi-Wan Kenobi discovers a secret clone army crafted for the Jedi.</t>
  </si>
  <si>
    <t>The Hunger Games: Mockingjay - Part 2</t>
  </si>
  <si>
    <t>Katniss and a team of rebels from District 13 prepare for the final battle that will decide the fate of Panem.</t>
  </si>
  <si>
    <t>Thor: The Dark World</t>
  </si>
  <si>
    <t>When the Dark Elves attempt to plunge the universe into darkness, Thor must embark on a perilous and personal journey that will reunite him with doctor Jane Foster.</t>
  </si>
  <si>
    <t>Sing</t>
  </si>
  <si>
    <t>In a city of humanoid animals, a hustling theater impresario's attempt to save his theater with a singing competition becomes grander than he anticipates even as its finalists find that their lives will never be the same.</t>
  </si>
  <si>
    <t>['Animation', 'Comedy', 'Family', 'Musical']</t>
  </si>
  <si>
    <t>Kung Fu Panda</t>
  </si>
  <si>
    <t>To everyone's surprise, including his own, Po, an overweight, clumsy panda, is chosen as protector of the Valley of Peace. His suitability will soon be tested as the valley's arch-enemy is on his way.</t>
  </si>
  <si>
    <t>['Action', 'Adventure', 'Animation', 'Comedy', 'Family', 'Fantasy']</t>
  </si>
  <si>
    <t>1 hr 32 min</t>
  </si>
  <si>
    <t>The Incredibles</t>
  </si>
  <si>
    <t>While trying to lead a quiet suburban life, a family of undercover superheroes are forced into action to save the world.</t>
  </si>
  <si>
    <t>['Action', 'Adventure', 'Animation', 'Family']</t>
  </si>
  <si>
    <t>The Martian</t>
  </si>
  <si>
    <t>An astronaut becomes stranded on Mars after his team assume him dead, and must rely on his ingenuity to find a way to signal to Earth that he is alive and can survive until a potential rescue.</t>
  </si>
  <si>
    <t>Hancock</t>
  </si>
  <si>
    <t>Hancock is a superhero whose ill-considered behavior regularly causes damage in the millions. He changes when the person he saves helps him improve his public image.</t>
  </si>
  <si>
    <t>['Action', 'Comedy', 'Drama', 'Fantasy']</t>
  </si>
  <si>
    <t>Fast Five</t>
  </si>
  <si>
    <t>Dominic Toretto and his crew of street racers plan a massive heist to buy their freedom while in the sights of a powerful Brazilian drug lord and a dangerous federal agent.</t>
  </si>
  <si>
    <t>Iron Man 2</t>
  </si>
  <si>
    <t>With the world now aware of his identity as Iron Man, Tony Stark must contend with both his declining health and a vengeful mad man with ties to his father's legacy.</t>
  </si>
  <si>
    <t>Ratatouille</t>
  </si>
  <si>
    <t>A rat who can cook makes an unusual alliance with a young kitchen worker at a famous Paris restaurant.</t>
  </si>
  <si>
    <t>1 hr 51 min</t>
  </si>
  <si>
    <t>How to Train Your Dragon 2</t>
  </si>
  <si>
    <t>When Hiccup and Toothless discover an ice cave that is home to hundreds of new wild dragons and the mysterious Dragon Rider, the two friends find themselves at the center of a battle to protect the peace.</t>
  </si>
  <si>
    <t>Logan</t>
  </si>
  <si>
    <t>In a future where mutants are nearly extinct, an elderly and weary Logan leads a quiet life. But when Laura, a mutant child pursued by scientists, comes to him for help, he must get her to safety.</t>
  </si>
  <si>
    <t>['Action', 'Drama', 'Sci-Fi', 'Thriller']</t>
  </si>
  <si>
    <t>The Lost World: Jurassic Park</t>
  </si>
  <si>
    <t>A research team is sent to the Jurassic Park Site B island to study the dinosaurs there, while an InGen team approaches with another agenda.</t>
  </si>
  <si>
    <t>Casino Royale</t>
  </si>
  <si>
    <t>After earning 00 status and a licence to kill, secret agent James Bond sets out on his first mission as 007. Bond must defeat a private banker funding terrorists in a high-stakes game of poker at Casino Royale, Montenegro.</t>
  </si>
  <si>
    <t>The Passion of the Christ</t>
  </si>
  <si>
    <t>Depicts the final twelve hours in the life of Jesus of Nazareth, on the day of his crucifixion in Jerusalem.</t>
  </si>
  <si>
    <t>Newmarket Films</t>
  </si>
  <si>
    <t>['Drama']</t>
  </si>
  <si>
    <t>Life of Pi</t>
  </si>
  <si>
    <t>A young man who survives a disaster at sea is hurtled into an epic journey of adventure and discovery. While cast away, he forms an unexpected connection with another survivor: a fearsome Bengal tiger.</t>
  </si>
  <si>
    <t>['Adventure', 'Drama', 'Fantasy']</t>
  </si>
  <si>
    <t>Ready Player One</t>
  </si>
  <si>
    <t>When the creator of a virtual reality called the OASIS dies, he makes a posthumous challenge to all OASIS users to find his Easter Egg, which will give the finder his fortune and control of his world.</t>
  </si>
  <si>
    <t>Transformers: The Last Knight</t>
  </si>
  <si>
    <t>A deadly threat from Earth's history reappears and a hunt for a lost artifact takes place between Autobots and Decepticons, while Optimus Prime encounters his creator in space.</t>
  </si>
  <si>
    <t>Madagascar: Escape 2 Africa</t>
  </si>
  <si>
    <t>The Madagascar animals fly back to New York City, but crash-land on an African nature reserve in Kenya, where they meet others of their own kind, and Alex especially discovers his royal heritage as prince of a lion pride.</t>
  </si>
  <si>
    <t>War of the Worlds</t>
  </si>
  <si>
    <t>An alien invasion threatens the future of humanity. The catastrophic nightmare is depicted through the eyes of one American family fighting for survival.</t>
  </si>
  <si>
    <t>1 hr 56 min</t>
  </si>
  <si>
    <t>Tangled</t>
  </si>
  <si>
    <t>The magically long-haired Rapunzel has spent her entire life in a tower, but now that a runaway thief has stumbled upon her, she is about to discover the world for the first time, and who she really is.</t>
  </si>
  <si>
    <t>['Adventure', 'Animation', 'Comedy', 'Family', 'Fantasy', 'Musical', 'Romance']</t>
  </si>
  <si>
    <t>Quantum of Solace</t>
  </si>
  <si>
    <t>James Bond descends into mystery as he tries to stop a mysterious organisation from eliminating a country's most valuable resource.</t>
  </si>
  <si>
    <t>['Action', 'Adventure', 'Mystery', 'Thriller']</t>
  </si>
  <si>
    <t>Men in Black</t>
  </si>
  <si>
    <t>A police officer joins a secret organization that polices and monitors extraterrestrial interactions on Earth.</t>
  </si>
  <si>
    <t>The Croods</t>
  </si>
  <si>
    <t>After their cave is destroyed, a caveman family must trek through an unfamiliar fantastical world with the help of an inventive boy.</t>
  </si>
  <si>
    <t>The Hangover Part II</t>
  </si>
  <si>
    <t>Two years after the bachelor party in Las Vegas, Phil, Stu, Alan, and Doug jet to Thailand for Stu's wedding. Stu's plan for a subdued pre-wedding brunch, however, goes seriously awry.</t>
  </si>
  <si>
    <t>['Comedy']</t>
  </si>
  <si>
    <t>Iron Man</t>
  </si>
  <si>
    <t>After being held captive in an Afghan cave, billionaire engineer Tony Stark creates a unique weaponized suit of armor to fight evil.</t>
  </si>
  <si>
    <t>2 hr 6 min</t>
  </si>
  <si>
    <t>I Am Legend</t>
  </si>
  <si>
    <t>Years after a plague kills most of humanity and transforms the rest into monsters, the sole survivor in New York City struggles valiantly to find a cure.</t>
  </si>
  <si>
    <t>['Action', 'Drama', 'Horror', 'Sci-Fi', 'Thriller']</t>
  </si>
  <si>
    <t>1 hr 41 min</t>
  </si>
  <si>
    <t>Monsters, Inc.</t>
  </si>
  <si>
    <t>In order to power the city, monsters have to scare children so that they scream. However, the children are toxic to the monsters, and after a child gets through, two monsters realize things may not be what they think.</t>
  </si>
  <si>
    <t>Fifty Shades of Grey</t>
  </si>
  <si>
    <t>Literature student Anastasia Steele's life changes forever when she meets handsome, yet tormented, billionaire Christian Grey.</t>
  </si>
  <si>
    <t>['Drama', 'Romance', 'Thriller']</t>
  </si>
  <si>
    <t>2 hr 5 min</t>
  </si>
  <si>
    <t>Mission: Impossible - Dead Reckoning Part One</t>
  </si>
  <si>
    <t>Ethan Hunt and his IMF team must track down a dangerous weapon before it falls into the wrong hands.</t>
  </si>
  <si>
    <t>2 hr 43 min</t>
  </si>
  <si>
    <t>Kong: Skull Island</t>
  </si>
  <si>
    <t>After the Vietnam war, a team of scientists explores an uncharted island in the Pacific, venturing into the domain of the mighty Kong and must fight to escape a primal Eden.</t>
  </si>
  <si>
    <t>The Smurfs</t>
  </si>
  <si>
    <t>When the evil wizard Gargamel chases the tiny blue Smurfs out of their village, they tumble from their magical world into New York City.</t>
  </si>
  <si>
    <t>Cars 2</t>
  </si>
  <si>
    <t>Star race car Lightning McQueen and his pal Mater head overseas to compete in the World Grand Prix race. But the road to the championship becomes rocky as Mater gets caught up in an intriguing adventure of his own: international espionage.</t>
  </si>
  <si>
    <t>['Adventure', 'Animation', 'Comedy', 'Crime', 'Family', 'Mystery', 'Sci-Fi', 'Sport']</t>
  </si>
  <si>
    <t>King Kong</t>
  </si>
  <si>
    <t>A greedy film producer assembles a team of moviemakers and sets out for the infamous Skull Island, where they find more than just cannibalistic natives.</t>
  </si>
  <si>
    <t>['Action', 'Adventure', 'Romance']</t>
  </si>
  <si>
    <t>3 hr 7 min</t>
  </si>
  <si>
    <t>Puss in Boots</t>
  </si>
  <si>
    <t>An outlaw cat, his childhood egg-friend, and a seductive thief kitty set out in search for the eggs of the fabled Golden Goose to clear his name, restore his lost honor, and regain the trust of his mother and town.</t>
  </si>
  <si>
    <t>['Adventure', 'Animation', 'Comedy', 'Family', 'Fantasy', 'Mystery', 'Romance']</t>
  </si>
  <si>
    <t>Armageddon</t>
  </si>
  <si>
    <t>After discovering that an asteroid the size of Texas will impact Earth in less than a month, NASA recruits a misfit team of deep-core drillers to save the planet.</t>
  </si>
  <si>
    <t>The Day After Tomorrow</t>
  </si>
  <si>
    <t>Jack Hall, paleoclimatologist, must make a daring trek from Washington, D.C. to New York City to reach his son, trapped in the cross-hairs of a sudden international storm which plunges the planet into a new Ice Age.</t>
  </si>
  <si>
    <t>Ted</t>
  </si>
  <si>
    <t>John Bennett, a man whose childhood wish of bringing his teddy bear to life came true, now must decide between keeping the relationship with the bear, Ted or his girlfriend, Lori.</t>
  </si>
  <si>
    <t>American Sniper</t>
  </si>
  <si>
    <t>Navy S.E.A.L. sniper Chris Kyle's pinpoint accuracy saves countless lives on the battlefield and turns him into a legend. Back home with his family after four tours of duty, however, Chris finds that it is the war he can't leave behind.</t>
  </si>
  <si>
    <t>['Action', 'Biography', 'Drama', 'War']</t>
  </si>
  <si>
    <t>Mission: Impossible II</t>
  </si>
  <si>
    <t>IMF agent Ethan Hunt is sent to Sydney to find and destroy a genetically modified disease called "Chimera".</t>
  </si>
  <si>
    <t>X-Men: Apocalypse</t>
  </si>
  <si>
    <t>In the 1980s the X-Men must defeat an ancient all-powerful mutant, En Sabah Nur, who intends to thrive through bringing destruction to the world.</t>
  </si>
  <si>
    <t>Despicable Me</t>
  </si>
  <si>
    <t>When a criminal mastermind uses a trio of orphan girls as pawns for a grand scheme, he finds their love is profoundly changing him for the better.</t>
  </si>
  <si>
    <t>Cinderella</t>
  </si>
  <si>
    <t>When her father unexpectedly dies, young Ella finds herself at the mercy of her cruel stepmother and her scheming stepsisters. Never one to give up hope, Ella's fortunes begin to change after meeting a dashing stranger.</t>
  </si>
  <si>
    <t>['Adventure', 'Drama', 'Family', 'Fantasy', 'Romance']</t>
  </si>
  <si>
    <t>1 hr 45 min</t>
  </si>
  <si>
    <t>World War Z</t>
  </si>
  <si>
    <t>Former United Nations employee Gerry Lane traverses the world in a race against time to stop a zombie pandemic that is toppling armies and governments and threatens to destroy humanity itself.</t>
  </si>
  <si>
    <t>['Action', 'Adventure', 'Horror', 'Sci-Fi']</t>
  </si>
  <si>
    <t>Brave</t>
  </si>
  <si>
    <t>Determined to make her own path in life, Princess Merida defies a custom that brings chaos to her kingdom. Granted one wish, Merida must rely on her bravery and her archery skills to undo a beastly curse.</t>
  </si>
  <si>
    <t>['Action', 'Adventure', 'Animation', 'Comedy', 'Drama', 'Family', 'Fantasy', 'Mystery']</t>
  </si>
  <si>
    <t>Star Wars: Episode V - The Empire Strikes Back</t>
  </si>
  <si>
    <t>After the Rebels are overpowered by the Empire, Luke Skywalker begins his Jedi training with Yoda, while his friends are pursued across the galaxy by Darth Vader and bounty hunter Boba Fett.</t>
  </si>
  <si>
    <t>The Simpsons Movie</t>
  </si>
  <si>
    <t>After Homer pollutes the town's water supply, Springfield is encased in a gigantic dome by the EPA and the Simpsons are declared fugitives.</t>
  </si>
  <si>
    <t>['Adventure', 'Animation', 'Comedy']</t>
  </si>
  <si>
    <t>The Revenant</t>
  </si>
  <si>
    <t>A frontiersman on a fur trading expedition in the 1820s fights for survival after being mauled by a bear and left for dead by members of his own hunting team.</t>
  </si>
  <si>
    <t>['Action', 'Adventure', 'Drama', 'Western']</t>
  </si>
  <si>
    <t>2 hr 36 min</t>
  </si>
  <si>
    <t>The Meg</t>
  </si>
  <si>
    <t>A group of scientists exploring the Marianas Trench encounter the largest marine predator that has ever existed - the Megalodon.</t>
  </si>
  <si>
    <t>['Action', 'Horror', 'Sci-Fi', 'Thriller']</t>
  </si>
  <si>
    <t>1 hr 53 min</t>
  </si>
  <si>
    <t>Ralph Breaks the Internet</t>
  </si>
  <si>
    <t>Six years after the events of "Wreck-It Ralph," Ralph and Vanellope, now friends, discover a wi-fi router in their arcade, leading them into a new adventure.</t>
  </si>
  <si>
    <t>['Adventure', 'Animation', 'Comedy', 'Family', 'Fantasy', 'Sci-Fi']</t>
  </si>
  <si>
    <t>Hotel Transylvania 3: Summer Vacation</t>
  </si>
  <si>
    <t>Count Dracula and company participate in a cruise for sea-loving monsters, unaware that their boat is being commandeered by the monster-hating Van Helsing family.</t>
  </si>
  <si>
    <t>['Adventure', 'Animation', 'Comedy', 'Family', 'Fantasy', 'Horror']</t>
  </si>
  <si>
    <t>Dunkirk</t>
  </si>
  <si>
    <t>Allied soldiers from Belgium, the British Commonwealth and Empire, and France are surrounded by the German Army and evacuated during a fierce battle in World War II.</t>
  </si>
  <si>
    <t>['Action', 'Drama', 'History', 'Thriller', 'War']</t>
  </si>
  <si>
    <t>The Grinch</t>
  </si>
  <si>
    <t>A grumpy Grinch plots to ruin Christmas for the village of Whoville.</t>
  </si>
  <si>
    <t>['Animation', 'Comedy', 'Family', 'Fantasy', 'Musical']</t>
  </si>
  <si>
    <t>1 hr 25 min</t>
  </si>
  <si>
    <t>Godzilla</t>
  </si>
  <si>
    <t>The world is beset by the appearance of monstrous creatures, but one of them may be the only one who can save humanity.</t>
  </si>
  <si>
    <t>How to Train Your Dragon: The Hidden World</t>
  </si>
  <si>
    <t>When Hiccup discovers Toothless isn't the only Night Fury, he must seek "The Hidden World", a secret Dragon Utopia before a hired tyrant named Grimmel finds it first.</t>
  </si>
  <si>
    <t>1 hr 44 min</t>
  </si>
  <si>
    <t>Sherlock Holmes</t>
  </si>
  <si>
    <t>Detective Sherlock Holmes and his stalwart partner Watson engage in a battle of wits and brawn with a nemesis whose plot is a threat to all of England.</t>
  </si>
  <si>
    <t>['Action', 'Adventure', 'Mystery']</t>
  </si>
  <si>
    <t>Meet the Fockers</t>
  </si>
  <si>
    <t>All hell breaks loose when the Byrnes family meets the Focker family for the first time.</t>
  </si>
  <si>
    <t>['Comedy', 'Romance']</t>
  </si>
  <si>
    <t>WALL·E</t>
  </si>
  <si>
    <t>In the distant future, a small waste-collecting robot inadvertently embarks on a space journey that will ultimately decide the fate of mankind.</t>
  </si>
  <si>
    <t>['Adventure', 'Animation', 'Family', 'Sci-Fi']</t>
  </si>
  <si>
    <t>NA</t>
  </si>
  <si>
    <t>Kung Fu Panda 3</t>
  </si>
  <si>
    <t>Continuing his "legendary adventures of awesomeness", Po must face two hugely epic, but different threats: one supernatural and the other a little closer to home.</t>
  </si>
  <si>
    <t>Terminator 2: Judgment Day</t>
  </si>
  <si>
    <t>A cyborg, identical to the one who failed to kill Sarah Connor, must now protect her ten year old son John from an even more advanced and powerful cyborg.</t>
  </si>
  <si>
    <t>TriStar Pictures</t>
  </si>
  <si>
    <t>Ant-Man</t>
  </si>
  <si>
    <t>Armed with a super-suit with the astonishing ability to shrink in scale but increase in strength, cat burglar Scott Lang must embrace his inner hero and help his mentor, Dr. Hank Pym, pull off a plan that will save the world.</t>
  </si>
  <si>
    <t>['Action', 'Comedy', 'Sci-Fi']</t>
  </si>
  <si>
    <t>Ghost</t>
  </si>
  <si>
    <t>After a young man is murdered, his spirit stays behind to warn his lover of impending danger, with the help of a reluctant psychic.</t>
  </si>
  <si>
    <t>['Drama', 'Fantasy', 'Romance', 'Thriller']</t>
  </si>
  <si>
    <t>Gladiator</t>
  </si>
  <si>
    <t>A former Roman General sets out to exact vengeance against the corrupt emperor who murdered his family and sent him into slavery.</t>
  </si>
  <si>
    <t>['Action', 'Adventure', 'Drama']</t>
  </si>
  <si>
    <t>2 hr 35 min</t>
  </si>
  <si>
    <t>Rio 2</t>
  </si>
  <si>
    <t>It's a jungle out there for Blu, Jewel, and their three kids after they're hurtled from Rio de Janeiro to the wilds of the Amazon. As Blu tries to fit in, he goes beak-to-beak with the vengeful Nigel and meets his father-in-law.</t>
  </si>
  <si>
    <t>['Adventure', 'Animation', 'Comedy', 'Family', 'Music', 'Musical']</t>
  </si>
  <si>
    <t>Troy</t>
  </si>
  <si>
    <t>An adaptation of Homer's great epic, the film follows the assault on Troy by the united Greek forces and chronicles the fates of the men involved.</t>
  </si>
  <si>
    <t>Toy Story 2</t>
  </si>
  <si>
    <t>When Woody is stolen by a toy collector, Buzz and his friends set out on a rescue mission to save Woody before he becomes a museum toy property with his roundup gang Jessie, Prospector, and Bullseye.</t>
  </si>
  <si>
    <t>How to Train Your Dragon</t>
  </si>
  <si>
    <t>A hapless young Viking who aspires to hunt dragons becomes the unlikely friend of a young dragon himself, and learns there may be more to the creatures than he assumed.</t>
  </si>
  <si>
    <t>Twister</t>
  </si>
  <si>
    <t>Bill and Jo Harding, advanced storm chasers on the brink of divorce, must join together to create an advanced weather alert system by putting themselves in the cross-hairs of extremely violent tornadoes.</t>
  </si>
  <si>
    <t>Oz the Great and Powerful</t>
  </si>
  <si>
    <t>A small-time magician is swept away to an enchanted land and is forced into a power struggle between three witches.</t>
  </si>
  <si>
    <t>Clash of the Titans</t>
  </si>
  <si>
    <t>Perseus, a demigod and the son of Zeus, battles the minions of Hades and the Underworld in order to stop them from conquering Olympus and Earth.</t>
  </si>
  <si>
    <t>Maleficent: Mistress of Evil</t>
  </si>
  <si>
    <t>Maleficent and her goddaughter Aurora begin to question the complex family ties that bind them as they are pulled in different directions by impending nuptials, unexpected allies, and dark new forces at play.</t>
  </si>
  <si>
    <t>War for the Planet of the Apes</t>
  </si>
  <si>
    <t>After the apes suffer unimaginable losses, Caesar wrestles with his darker instincts and begins his own mythic quest to avenge his kind.</t>
  </si>
  <si>
    <t>Shrek</t>
  </si>
  <si>
    <t>A mean lord exiles fairytale creatures to the swamp of a grumpy ogre, who must go on a quest and rescue a princess for the lord in order to get his land back.</t>
  </si>
  <si>
    <t>Mr. &amp; Mrs. Smith</t>
  </si>
  <si>
    <t>A bored married couple is surprised to learn that they are both assassins hired by competing agencies to kill each other.</t>
  </si>
  <si>
    <t>['Action', 'Comedy', 'Crime', 'Thriller']</t>
  </si>
  <si>
    <t>2 hr</t>
  </si>
  <si>
    <t>Angels &amp; Demons</t>
  </si>
  <si>
    <t>Harvard symbologist Robert Langdon works with a nuclear physicist to solve a murder and prevent a terrorist act against the Vatican during one of the significant events within the church.</t>
  </si>
  <si>
    <t>['Action', 'Mystery', 'Thriller']</t>
  </si>
  <si>
    <t>Teenage Mutant Ninja Turtles</t>
  </si>
  <si>
    <t>When a kingpin threatens New York City, a group of mutated turtle warriors must emerge from the shadows to protect their home.</t>
  </si>
  <si>
    <t>Bruce Almighty</t>
  </si>
  <si>
    <t>A whiny news reporter is given the chance to step into God's shoes.</t>
  </si>
  <si>
    <t>['Comedy', 'Fantasy']</t>
  </si>
  <si>
    <t>The King's Speech</t>
  </si>
  <si>
    <t>The story of King George VI, his unexpected ascension to the throne of the British Empire in 1936, and the speech therapist who helped the unsure monarch overcome his stammer.</t>
  </si>
  <si>
    <t>The Weinstein Company</t>
  </si>
  <si>
    <t>['Biography', 'Drama', 'History']</t>
  </si>
  <si>
    <t>Rio</t>
  </si>
  <si>
    <t>When Blu, a domesticated macaw from small-town Minnesota, meets the fiercely independent Jewel, he takes off on an adventure to Rio de Janeiro with the bird of his dreams.</t>
  </si>
  <si>
    <t>Saving Private Ryan</t>
  </si>
  <si>
    <t>Following the Normandy Landings, a group of U.S. soldiers go behind enemy lines to retrieve a paratrooper whose brothers have been killed in action.</t>
  </si>
  <si>
    <t>['Drama', 'War']</t>
  </si>
  <si>
    <t>Rise of the Planet of the Apes</t>
  </si>
  <si>
    <t>A substance designed to help the brain repair itself gives advanced intelligence to a chimpanzee who leads an ape uprising.</t>
  </si>
  <si>
    <t>Home Alone</t>
  </si>
  <si>
    <t>An eight-year-old troublemaker, mistakenly left home alone, must defend his home against a pair of burglars on Christmas eve.</t>
  </si>
  <si>
    <t>['Comedy', 'Family']</t>
  </si>
  <si>
    <t>Jaws</t>
  </si>
  <si>
    <t>When a killer shark unleashes chaos on a beach community off Cape Cod, it's up to a local sheriff, a marine biologist, and an old seafarer to hunt the beast down.</t>
  </si>
  <si>
    <t>['Adventure', 'Mystery', 'Thriller']</t>
  </si>
  <si>
    <t>Hotel Transylvania 2</t>
  </si>
  <si>
    <t>Dracula and his friends try to bring out the monster in his half human, half vampire grandson in order to keep Mavis from leaving the hotel.</t>
  </si>
  <si>
    <t>Star Wars: Episode VI - Return of the Jedi</t>
  </si>
  <si>
    <t>After rescuing Han Solo from Jabba the Hutt, the Rebels attempt to destroy the second Death Star, while Luke struggles to help Darth Vader back from the dark side.</t>
  </si>
  <si>
    <t>Charlie and the Chocolate Factory</t>
  </si>
  <si>
    <t>A young boy wins a tour through the most magnificent chocolate factory in the world, led by the world's most unusual candy maker.</t>
  </si>
  <si>
    <t>['Adventure', 'Comedy', 'Family', 'Fantasy', 'Musical']</t>
  </si>
  <si>
    <t>Indiana Jones and the Last Crusade</t>
  </si>
  <si>
    <t>In 1938, after his father goes missing while pursuing the Holy Grail, Indiana Jones finds himself up against the Nazis again to stop them from obtaining its powers.</t>
  </si>
  <si>
    <t>San Andreas</t>
  </si>
  <si>
    <t>In the aftermath of a massive earthquake in California, a rescue-chopper pilot makes a dangerous journey with his ex-wife across the state in order to rescue his daughter.</t>
  </si>
  <si>
    <t>1 hr 54 min</t>
  </si>
  <si>
    <t>It Chapter Two</t>
  </si>
  <si>
    <t>Twenty-seven years after their first encounter with the terrifying Pennywise, the Losers Club have grown up and moved away, until a devastating phone call brings them back.</t>
  </si>
  <si>
    <t>['Drama', 'Fantasy', 'Horror']</t>
  </si>
  <si>
    <t>La La Land</t>
  </si>
  <si>
    <t>While navigating their careers in Los Angeles, a pianist and an actress fall in love while attempting to reconcile their aspirations for the future.</t>
  </si>
  <si>
    <t>['Comedy', 'Drama', 'Music', 'Musical', 'Romance']</t>
  </si>
  <si>
    <t>Wreck-It Ralph</t>
  </si>
  <si>
    <t>A video game villain wants to be a hero and sets out to fulfill his dream, but his quest brings havoc to the whole arcade where he lives.</t>
  </si>
  <si>
    <t>The Hangover</t>
  </si>
  <si>
    <t>Three buddies wake up from a bachelor party in Las Vegas, with no memory of the previous night and the bachelor missing. They make their way around the city in order to find their friend before his wedding.</t>
  </si>
  <si>
    <t>Lucy</t>
  </si>
  <si>
    <t>A woman, accidentally caught in a dark deal, turns the tables on her captors and transforms into a merciless warrior evolved beyond human logic.</t>
  </si>
  <si>
    <t>['Action', 'Sci-Fi', 'Thriller']</t>
  </si>
  <si>
    <t>The Lego Movie</t>
  </si>
  <si>
    <t>An ordinary LEGO construction worker, thought to be the prophesied as "special", is recruited to join a quest to stop an evil tyrant from gluing the LEGO universe into eternal stasis.</t>
  </si>
  <si>
    <t>['Action', 'Adventure', 'Animation', 'Comedy', 'Family', 'Fantasy', 'Sci-Fi']</t>
  </si>
  <si>
    <t>Bumblebee</t>
  </si>
  <si>
    <t>On the run in the year 1987, Bumblebee finds refuge in a junkyard in a small California beach town. On the cusp of turning 18 and trying to find her place in the world, Charlie Watson discovers Bumblebee, battle-scarred and broken.</t>
  </si>
  <si>
    <t>Star Trek Into Darkness</t>
  </si>
  <si>
    <t>After the crew of the Enterprise find an unstoppable force of terror from within their own organization, Captain Kirk leads a manhunt to a war-zone world to capture a one-man weapon of mass destruction.</t>
  </si>
  <si>
    <t>The Matrix</t>
  </si>
  <si>
    <t>When a beautiful stranger leads computer hacker Neo to a forbidding underworld, he discovers the shocking truth--the life he knows is the elaborate deception of an evil cyber-intelligence.</t>
  </si>
  <si>
    <t>Pretty Woman</t>
  </si>
  <si>
    <t>A man in a legal but hurtful business needs an escort for some social events, and hires a beautiful prostitute he meets... only to fall in love.</t>
  </si>
  <si>
    <t>Cars</t>
  </si>
  <si>
    <t>On the way to the biggest race of his life, a hotshot rookie race car gets stranded in a rundown town and learns that winning isn't everything in life.</t>
  </si>
  <si>
    <t>['Adventure', 'Animation', 'Comedy', 'Family', 'Sport']</t>
  </si>
  <si>
    <t>X-Men: The Last Stand</t>
  </si>
  <si>
    <t>The human government develops a cure for mutations, and Jean Gray becomes a darker uncontrollable persona called the Phoenix who allies with Magneto, causing escalation into an all-out battle for the X-Men.</t>
  </si>
  <si>
    <t>Moon Man</t>
  </si>
  <si>
    <t>After being left unexpectedly on the moon, an asteroid destroys the earth, leaving Duguyue being the last person in existence.</t>
  </si>
  <si>
    <t>Mission: Impossible</t>
  </si>
  <si>
    <t>An American agent, under false suspicion of disloyalty, must discover and expose the real spy without the help of his organization.</t>
  </si>
  <si>
    <t>1 hr 50 min</t>
  </si>
  <si>
    <t>300</t>
  </si>
  <si>
    <t>King Leonidas of Sparta and a force of 300 men fight the Persians at Thermopylae in 480 B.C.</t>
  </si>
  <si>
    <t>['Action', 'Drama']</t>
  </si>
  <si>
    <t>The Last Samurai</t>
  </si>
  <si>
    <t>An American military advisor embraces the Samurai culture he was hired to destroy after he is captured in battle.</t>
  </si>
  <si>
    <t>Ocean's Eleven</t>
  </si>
  <si>
    <t>Danny Ocean and his ten accomplices plan to rob three Las Vegas casinos simultaneously.</t>
  </si>
  <si>
    <t>['Crime', 'Thriller']</t>
  </si>
  <si>
    <t>Pokémon: Detective Pikachu</t>
  </si>
  <si>
    <t>In a world where people collect Pokémon to do battle, a boy comes across an intelligent talking Pikachu who seeks to be a detective.</t>
  </si>
  <si>
    <t>['Action', 'Adventure', 'Comedy', 'Family', 'Mystery', 'Sci-Fi']</t>
  </si>
  <si>
    <t>Thor</t>
  </si>
  <si>
    <t>The powerful but arrogant god Thor is cast out of Asgard to live amongst humans in Midgard (Earth), where he soon becomes one of their finest defenders.</t>
  </si>
  <si>
    <t>['Action', 'Fantasy']</t>
  </si>
  <si>
    <t>Pearl Harbor</t>
  </si>
  <si>
    <t>A tale of war and romance mixed in with history. The story follows two lifelong friends and a beautiful nurse who are caught up in the horror of an infamous Sunday morning in 1941.</t>
  </si>
  <si>
    <t>['Action', 'Drama', 'History', 'Romance', 'War']</t>
  </si>
  <si>
    <t>3 hr 3 min</t>
  </si>
  <si>
    <t>Tarzan</t>
  </si>
  <si>
    <t>A man raised by gorillas must decide where he really belongs when he discovers he is a human.</t>
  </si>
  <si>
    <t>['Adventure', 'Animation', 'Comedy', 'Drama', 'Family', 'Music']</t>
  </si>
  <si>
    <t>Men in Black II</t>
  </si>
  <si>
    <t>Agent Jay is sent to find Agent Kay and restore his memory after the re-appearance of a case from Kay's past.</t>
  </si>
  <si>
    <t>['Action', 'Adventure', 'Comedy', 'Mystery', 'Sci-Fi']</t>
  </si>
  <si>
    <t>The Bourne Ultimatum</t>
  </si>
  <si>
    <t>Jason Bourne dodges a ruthless C.I.A. official and his Agents from a new assassination program while searching for the origins of his life as a trained killer.</t>
  </si>
  <si>
    <t>The Mummy Returns</t>
  </si>
  <si>
    <t>The mummified body of Imhotep is shipped to a museum in London, where he once again wakes and begins his campaign of rage and terror.</t>
  </si>
  <si>
    <t>['Action', 'Adventure', 'Fantasy', 'Thriller']</t>
  </si>
  <si>
    <t>Alvin and the Chipmunks: The Squeakquel</t>
  </si>
  <si>
    <t>The world-famous singing preteen chipmunk trio return to contend with the pressures of school, celebrity, and a rival female music group known as The Chipettes.</t>
  </si>
  <si>
    <t>['Adventure', 'Animation', 'Comedy', 'Drama', 'Family', 'Fantasy', 'Music', 'Musical']</t>
  </si>
  <si>
    <t>Les Misérables</t>
  </si>
  <si>
    <t>In 19th-century France, Jean Valjean, who for decades has been hunted by the ruthless policeman Javert after breaking parole, agrees to care for a factory worker's daughter. The decision changes their lives forever.</t>
  </si>
  <si>
    <t>['Drama', 'Musical', 'Romance']</t>
  </si>
  <si>
    <t>Mrs. Doubtfire</t>
  </si>
  <si>
    <t>After a bitter divorce, an actor disguises himself as a female housekeeper to spend time with his children held in custody by his former wife.</t>
  </si>
  <si>
    <t>['Comedy', 'Drama']</t>
  </si>
  <si>
    <t>Terminator Genisys</t>
  </si>
  <si>
    <t>When John Connor, leader of the human resistance, sends Sgt. Kyle Reese back to 1984 to protect Sarah Connor and safeguard the future, an unexpected turn of events creates a fractured timeline.</t>
  </si>
  <si>
    <t>Warcraft</t>
  </si>
  <si>
    <t>As an Orc horde invades the planet Azeroth using a magic portal, a few human heroes and dissenting Orcs must attempt to stop the true evil behind this war.</t>
  </si>
  <si>
    <t>A Star Is Born</t>
  </si>
  <si>
    <t>A musician helps a young singer find fame as age and alcoholism send his own career into a downward spiral.</t>
  </si>
  <si>
    <t>['Drama', 'Music', 'Romance']</t>
  </si>
  <si>
    <t>The Greatest Showman</t>
  </si>
  <si>
    <t>Celebrates the birth of show business and tells of a visionary who rose from nothing to create a spectacle that became a worldwide sensation.</t>
  </si>
  <si>
    <t>['Biography', 'Drama', 'Musical']</t>
  </si>
  <si>
    <t>Terminator 3: Rise of the Machines</t>
  </si>
  <si>
    <t>A machine from a post-apocalyptic future travels back in time to protect a man and a woman from an advanced robotic assassin to ensure they both survive a nuclear attack.</t>
  </si>
  <si>
    <t>1 hr 49 min</t>
  </si>
  <si>
    <t>Die Another Day</t>
  </si>
  <si>
    <t>James Bond is sent to investigate the connection between a North Korean terrorist and a diamond mogul, who is funding the development of an international space weapon.</t>
  </si>
  <si>
    <t>The Secret Life of Pets 2</t>
  </si>
  <si>
    <t>Continuing the story of Max and his pet friends, following their secret lives after their owners leave them for work or school each day.</t>
  </si>
  <si>
    <t>1 hr 26 min</t>
  </si>
  <si>
    <t>Cast Away</t>
  </si>
  <si>
    <t>A FedEx executive undergoes a physical and emotional transformation after crash landing on a deserted island.</t>
  </si>
  <si>
    <t>['Adventure', 'Drama', 'Romance']</t>
  </si>
  <si>
    <t>Rampage</t>
  </si>
  <si>
    <t>When three different animals become infected with a dangerous pathogen, a primatologist and a geneticist team up to stop them from destroying Chicago.</t>
  </si>
  <si>
    <t>The Matrix Revolutions</t>
  </si>
  <si>
    <t>The human city of Zion defends itself against the massive invasion of the machines as Neo fights to end the war at another front while also opposing the rogue Agent Smith.</t>
  </si>
  <si>
    <t>Bad Boys for Life</t>
  </si>
  <si>
    <t>Miami detectives Mike Lowrey and Marcus Burnett must face off against a mother-and-son pair of drug lords who wreak vengeful havoc on their city.</t>
  </si>
  <si>
    <t>Django Unchained</t>
  </si>
  <si>
    <t>With the help of a German bounty-hunter, a freed slave sets out to rescue his wife from a brutal plantation owner in Mississippi.</t>
  </si>
  <si>
    <t>['Drama', 'Western']</t>
  </si>
  <si>
    <t>A prince cursed to spend his days as a hideous monster sets out to regain his humanity by earning a young woman's love.</t>
  </si>
  <si>
    <t>['Animation', 'Family', 'Fantasy', 'Musical', 'Romance']</t>
  </si>
  <si>
    <t>1 hr 24 min</t>
  </si>
  <si>
    <t>Dances with Wolves</t>
  </si>
  <si>
    <t>Lieutenant John Dunbar, assigned to a remote western Civil War outpost, finds himself engaging with a neighbouring Sioux settlement, causing him to question his own purpose.</t>
  </si>
  <si>
    <t>Orion Pictures</t>
  </si>
  <si>
    <t>['Adventure', 'Drama', 'Western']</t>
  </si>
  <si>
    <t>My People, My Homeland</t>
  </si>
  <si>
    <t>In different parts of rural China, various people explore what makes their communities unique.</t>
  </si>
  <si>
    <t>The Chronicles of Narnia: Prince Caspian</t>
  </si>
  <si>
    <t>The Pevensie siblings return to Narnia, where they are enlisted to once again help ward off an evil king and restore the rightful heir to the land's throne, Prince Caspian.</t>
  </si>
  <si>
    <t>['Action', 'Adventure', 'Family', 'Fantasy']</t>
  </si>
  <si>
    <t>2 hr 30 min</t>
  </si>
  <si>
    <t>Sex and the City</t>
  </si>
  <si>
    <t>A New York City writer on sex and love is finally getting married to her Mr. Big. But her three best girlfriends must console her after one of them inadvertently leads Mr. Big to jilt her.</t>
  </si>
  <si>
    <t>['Comedy', 'Drama', 'Romance']</t>
  </si>
  <si>
    <t>The Mummy</t>
  </si>
  <si>
    <t>At an archaeological dig in the ancient city of Hamunaptra, an American serving in the French Foreign Legion accidentally awakens a mummy who begins to wreak havoc as he searches for the reincarnation of his long-lost love.</t>
  </si>
  <si>
    <t>The Chronicles of Narnia: The Voyage of the Dawn Treader</t>
  </si>
  <si>
    <t>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t>
  </si>
  <si>
    <t>Jason Bourne</t>
  </si>
  <si>
    <t>The CIA's most dangerous former operative is drawn out of hiding to uncover more explosive truths about his past.</t>
  </si>
  <si>
    <t>['Action', 'Thriller']</t>
  </si>
  <si>
    <t>The Wolverine</t>
  </si>
  <si>
    <t>Wolverine comes to Japan to meet an old friend whose life he saved years ago, and gets embroiled in a conspiracy involving yakuza and mutants.</t>
  </si>
  <si>
    <t>Kingsman: The Secret Service</t>
  </si>
  <si>
    <t>A spy organisation recruits a promising street kid into the agency's training program, while a global threat emerges from a twisted tech genius.</t>
  </si>
  <si>
    <t>['Action', 'Adventure', 'Comedy', 'Thriller']</t>
  </si>
  <si>
    <t>Night at the Museum: Battle of the Smithsonian</t>
  </si>
  <si>
    <t>Security guard Larry Daley infiltrates the Smithsonian Institution in order to rescue Jedediah and Octavius, who have been shipped to the museum by mistake.</t>
  </si>
  <si>
    <t>['Adventure', 'Comedy', 'Family', 'Fantasy']</t>
  </si>
  <si>
    <t>Batman</t>
  </si>
  <si>
    <t>The Dark Knight of Gotham City begins his war on crime with his first major enemy being Jack Napier, a criminal who becomes the clownishly homicidal Joker.</t>
  </si>
  <si>
    <t>Pacific Rim</t>
  </si>
  <si>
    <t>As a war between humankind and monstrous sea creatures wages on, a former pilot and a trainee are paired up to drive a seemingly obsolete special weapon in a desperate effort to save the world from the apocalypse.</t>
  </si>
  <si>
    <t>Kingsman: The Golden Circle</t>
  </si>
  <si>
    <t>After the Kingsman's headquarters is destroyed and the world is held hostage, an allied spy organization in the United States is discovered. These two elite secret agencies must band together to defeat a common enemy.</t>
  </si>
  <si>
    <t>['Action', 'Adventure', 'Comedy', 'Crime', 'Thriller']</t>
  </si>
  <si>
    <t>An ancient Egyptian princess is awakened from her crypt beneath the desert, bringing with her malevolence grown over millennia, and terrors that defy human comprehension.</t>
  </si>
  <si>
    <t>['Action', 'Adventure', 'Fantasy', 'Horror', 'Thriller']</t>
  </si>
  <si>
    <t>Ice Age: Collision Course</t>
  </si>
  <si>
    <t>When Scrat's acorn sends an asteroid to Earth, the Herd must find a way to stop the asteroid from hitting Earth with the help of a returning friend.</t>
  </si>
  <si>
    <t>['Adventure', 'Animation', 'Comedy', 'Family', 'Sci-Fi']</t>
  </si>
  <si>
    <t>Twilight</t>
  </si>
  <si>
    <t>When Bella Swan moves to a small town in the Pacific Northwest, she falls in love with Edward Cullen, a mysterious classmate who reveals himself to be a 108-year-old vampire.</t>
  </si>
  <si>
    <t>['Drama', 'Fantasy', 'Romance']</t>
  </si>
  <si>
    <t>Signs</t>
  </si>
  <si>
    <t>A widowed former reverend living with his children and brother on a Pennsylvania farm finds mysterious crop circles in their fields, which suggests something more frightening to come.</t>
  </si>
  <si>
    <t>['Drama', 'Mystery', 'Sci-Fi', 'Thriller']</t>
  </si>
  <si>
    <t>X2</t>
  </si>
  <si>
    <t>When anti-mutant Colonel William Stryker kidnaps Professor X and attacks his school, the X-Men must ally with their archenemy Magneto to stop him.</t>
  </si>
  <si>
    <t>The Wolf of Wall Street</t>
  </si>
  <si>
    <t>Based on the true story of Jordan Belfort, from his rise to a wealthy stock-broker living the high life to his fall involving crime, corruption and the federal government.</t>
  </si>
  <si>
    <t>['Biography', 'Comedy', 'Crime', 'Drama']</t>
  </si>
  <si>
    <t>3 hr</t>
  </si>
  <si>
    <t>Alita: Battle Angel</t>
  </si>
  <si>
    <t>A deactivated cyborg's revived, but can't remember anything of her past and goes on a quest to find out who she is.</t>
  </si>
  <si>
    <t>The Mummy: Tomb of the Dragon Emperor</t>
  </si>
  <si>
    <t>In the Far East, Alex O'Connell, the son of famed mummy fighters Rick and Evy O'Connell, unearths the mummy of the first Emperor of Qin -- a shape-shifting entity cursed by a witch centuries ago.</t>
  </si>
  <si>
    <t>['Action', 'Adventure', 'Fantasy', 'Horror']</t>
  </si>
  <si>
    <t>Prometheus</t>
  </si>
  <si>
    <t>Following clues to the origin of mankind, a team finds a structure on a distant moon, but they soon realize they are not alone.</t>
  </si>
  <si>
    <t>['Adventure', 'Mystery', 'Sci-Fi']</t>
  </si>
  <si>
    <t>Gone with the Wind</t>
  </si>
  <si>
    <t>A sheltered and manipulative Southern belle and a roguish profiteer face off in a turbulent romance as the society around them crumbles with the end of slavery and is rebuilt during the Civil War and Reconstruction periods.</t>
  </si>
  <si>
    <t>Mamma Mia! Here We Go Again</t>
  </si>
  <si>
    <t>Five years after the events of Mamma Mia!, Sophie prepares for the grand reopening of the Hotel Bella Donna as she learns more about her mother's past.</t>
  </si>
  <si>
    <t>TRON: Legacy</t>
  </si>
  <si>
    <t>The son of a virtual world designer goes looking for his father and ends up inside the digital world that his father designed. He meets his father's corrupted creation and a unique ally who was born inside the digital world.</t>
  </si>
  <si>
    <t>Mission: Impossible III</t>
  </si>
  <si>
    <t>IMF agent Ethan Hunt comes into conflict with a dangerous and sadistic arms dealer who threatens his life and his fiancée in response.</t>
  </si>
  <si>
    <t>Snow White and the Huntsman</t>
  </si>
  <si>
    <t>In a twist to the fairy tale, the Huntsman ordered to take Snow White into the woods to be killed winds up becoming her protector and mentor in a quest to vanquish the Evil Queen.</t>
  </si>
  <si>
    <t>Grease</t>
  </si>
  <si>
    <t>Good girl Sandy Olsson and greaser Danny Zuko fell in love over the summer. When they unexpectedly discover they're now in the same high school, will they be able to rekindle their romance?</t>
  </si>
  <si>
    <t>Solo: A Star Wars Story</t>
  </si>
  <si>
    <t>Board the Millennium Falcon and journey to a galaxy far, far away in an epic action-adventure that will set the course of one of the Star Wars saga's most unlikely heroes.</t>
  </si>
  <si>
    <t>Superman Returns</t>
  </si>
  <si>
    <t>Superman returns to Earth after spending five years in space examining his homeworld Krypton. But he finds things have changed while he was gone, and he must once again prove himself important to the world.</t>
  </si>
  <si>
    <t>Robin Hood: Prince of Thieves</t>
  </si>
  <si>
    <t>Robin Hood decides to fight back as an outlaw when faced with the tyranny of the Sheriff of Nottingham.</t>
  </si>
  <si>
    <t>['Action', 'Adventure', 'Drama', 'Romance']</t>
  </si>
  <si>
    <t>Raiders of the Lost Ark</t>
  </si>
  <si>
    <t>In 1936, archaeologist and adventurer Indiana Jones is hired by the U.S. government to find the Ark of the Covenant before the Nazis can obtain its awesome powers.</t>
  </si>
  <si>
    <t>Independence Day: Resurgence</t>
  </si>
  <si>
    <t>Two decades after the first Independence Day invasion, Earth is faced with a new extra-Solar threat. But will mankind's new space defenses be enough?</t>
  </si>
  <si>
    <t>Live Free or Die Hard</t>
  </si>
  <si>
    <t>John McClane and a young hacker join forces to take down master cyber-terrorist Thomas Gabriel in Washington D.C.</t>
  </si>
  <si>
    <t>Godzilla: King of the Monsters</t>
  </si>
  <si>
    <t>The crypto-zoological agency Monarch faces off against a battery of god-sized monsters, including the mighty Godzilla, who collides with Mothra, Rodan, and his ultimate nemesis, the three-headed King Ghidorah.</t>
  </si>
  <si>
    <t>Home</t>
  </si>
  <si>
    <t>An alien on the run from his own people makes friends with a girl. He tries to help her on her quest, but can be an interference.</t>
  </si>
  <si>
    <t>Star Trek</t>
  </si>
  <si>
    <t>The brash James T. Kirk tries to live up to his father's legacy with Mr. Spock keeping him in check as a vengeful Romulan from the future creates black holes to destroy the Federation one planet at a time.</t>
  </si>
  <si>
    <t>1917</t>
  </si>
  <si>
    <t>April 6th, 1917. As an infantry battalion assembles to wage war deep in enemy territory, two soldiers are assigned to race against time and deliver a message that will stop 1,600 men from walking straight into a deadly trap.</t>
  </si>
  <si>
    <t>['Action', 'Drama', 'War']</t>
  </si>
  <si>
    <t>Happy Feet</t>
  </si>
  <si>
    <t>Into the world of the Emperor Penguins, who find their soul mates through song, a penguin is born who cannot sing. But he can tap dance something fierce!</t>
  </si>
  <si>
    <t>['Adventure', 'Animation', 'Comedy', 'Family', 'Music', 'Musical', 'Romance']</t>
  </si>
  <si>
    <t>Spider-Man: Into the Spider-Verse</t>
  </si>
  <si>
    <t>Teen Miles Morales becomes the Spider-Man of his universe and must join with five spider-powered individuals from other dimensions to stop a threat for all realities.</t>
  </si>
  <si>
    <t>Back to the Future</t>
  </si>
  <si>
    <t>Marty McFly, a 17-year-old high school student, is accidentally sent 30 years into the past in a time-traveling DeLorean invented by his close friend, the maverick scientist Doc Brown.</t>
  </si>
  <si>
    <t>['Adventure', 'Comedy', 'Sci-Fi']</t>
  </si>
  <si>
    <t>Ice Age</t>
  </si>
  <si>
    <t>The story revolves around sub-zero heroes: a woolly mammoth, a saber-toothed tiger, a sloth and a prehistoric combination of a squirrel and rat, known as Scrat.</t>
  </si>
  <si>
    <t>1 hr 21 min</t>
  </si>
  <si>
    <t>Fifty Shades Darker</t>
  </si>
  <si>
    <t>While Christian wrestles with his inner demons, Anastasia must confront the anger and envy of the women who came before her.</t>
  </si>
  <si>
    <t>Monsters vs. Aliens</t>
  </si>
  <si>
    <t>A woman transformed into a giant after she is struck by a meteorite on her wedding day becomes part of a team of monsters sent in by the U.S. government to defeat an alien mastermind trying to take over Earth.</t>
  </si>
  <si>
    <t>Mad Max: Fury Road</t>
  </si>
  <si>
    <t>In a post-apocalyptic wasteland, a woman rebels against a tyrannical ruler in search for her homeland with the aid of a group of female prisoners, a psychotic worshiper and a drifter named Max.</t>
  </si>
  <si>
    <t>French nuclear tests irradiate an iguana into a giant monster that heads off to New York City. The American military must chase the monster across the city to stop it before it reproduces.</t>
  </si>
  <si>
    <t>True Lies</t>
  </si>
  <si>
    <t>A fearless, globe-trotting, terrorist-battling secret agent has his life turned upside down when he discovers his wife might be having an affair with a used-car salesman while terrorists smuggle nuclear war heads into the United States.</t>
  </si>
  <si>
    <t>['Action', 'Comedy', 'Thriller']</t>
  </si>
  <si>
    <t>Slumdog Millionaire</t>
  </si>
  <si>
    <t>A Mumbai teenager reflects on his life after being accused of cheating on the Indian version of "Who Wants to be a Millionaire?".</t>
  </si>
  <si>
    <t>Fox Searchlight</t>
  </si>
  <si>
    <t>['Crime', 'Drama', 'Romance']</t>
  </si>
  <si>
    <t>Once Upon a Time in Hollywood</t>
  </si>
  <si>
    <t>A faded television actor and his stunt double strive to achieve fame and success in the final years of Hollywood's Golden Age in 1969 Los Angeles.</t>
  </si>
  <si>
    <t>Taken 2</t>
  </si>
  <si>
    <t>In Istanbul, retired CIA operative Bryan Mills and his wife are taken hostage by the father of a kidnapper Mills killed while rescuing his daughter.</t>
  </si>
  <si>
    <t>G.I. Joe: Retaliation</t>
  </si>
  <si>
    <t>The G.I. Joes are not only fighting their mortal enemy Cobra; they are forced to contend with threats from within the government that jeopardize their very existence.</t>
  </si>
  <si>
    <t>Shark Tale</t>
  </si>
  <si>
    <t>When a son of a gangster shark boss is accidentally killed while on the hunt, his would-be prey and his vegetarian brother decide to use the incident to their own advantage.</t>
  </si>
  <si>
    <t>['Adventure', 'Animation', 'Comedy', 'Family', 'Thriller']</t>
  </si>
  <si>
    <t>What Women Want</t>
  </si>
  <si>
    <t>A cocky, chauvinistic advertising executive magically acquires the ability to hear what women are thinking.</t>
  </si>
  <si>
    <t>['Comedy', 'Fantasy', 'Romance']</t>
  </si>
  <si>
    <t>Batman Begins</t>
  </si>
  <si>
    <t>After witnessing his parents' death, Bruce learns the art of fighting to confront injustice. When he returns to Gotham as Batman, he must stop a secret society that intends to destroy the city.</t>
  </si>
  <si>
    <t>['Action', 'Crime', 'Drama']</t>
  </si>
  <si>
    <t>Penguins of Madagascar</t>
  </si>
  <si>
    <t>Skipper, Kowalski, Rico and Private join forces with undercover organization The North Wind to stop the villainous Dr. Octavius Brine from destroying the world as we know it.</t>
  </si>
  <si>
    <t>['Action', 'Adventure', 'Animation', 'Comedy', 'Crime', 'Family', 'Sci-Fi']</t>
  </si>
  <si>
    <t>X-Men Origins: Wolverine</t>
  </si>
  <si>
    <t>The early years of James Logan, featuring his rivalry with his brother Victor Creed, his service in the special forces team Weapon X, and his experimentation into the metal-lined mutant Wolverine.</t>
  </si>
  <si>
    <t>The Golden Compass</t>
  </si>
  <si>
    <t>In a parallel universe, young Lyra Belacqua journeys to the far North to save her best friend and other kidnapped children from terrible experiments by a mysterious organization.</t>
  </si>
  <si>
    <t>Fifty Shades Freed</t>
  </si>
  <si>
    <t>Anastasia (Dakota Johnson) and Christian (Jamie Dornan) get married, but Jack Hyde (Eric Johnson) continues to threaten their relationship.</t>
  </si>
  <si>
    <t>Hitch</t>
  </si>
  <si>
    <t>A smooth-talking man falls for a hardened columnist while helping a shy accountant woo a beautiful heiress.</t>
  </si>
  <si>
    <t>Terminator Salvation</t>
  </si>
  <si>
    <t>In 2018, a mysterious new weapon in the war against the machines, half-human and half-machine, comes to John Connor on the eve of a resistance attack on Skynet. But whose side is he on, and can he be trusted?</t>
  </si>
  <si>
    <t>Captain America: The First Avenger</t>
  </si>
  <si>
    <t>Steve Rogers, a rejected military soldier, transforms into Captain America after taking a dose of a "Super-Soldier serum". But being Captain America comes at a price as he attempts to take down a warmonger and a terrorist organization.</t>
  </si>
  <si>
    <t>Edge of Tomorrow</t>
  </si>
  <si>
    <t>A soldier fighting aliens gets to relive the same day over and over again, the day restarting every time he dies.</t>
  </si>
  <si>
    <t>There's Something About Mary</t>
  </si>
  <si>
    <t>A man gets a chance to meet up with his dream girl from high school, even though his date with her back then was a complete disaster.</t>
  </si>
  <si>
    <t>Gone Girl</t>
  </si>
  <si>
    <t>With his wife's disappearance having become the focus of an intense media circus, a man sees the spotlight turned on him when it's suspected that he may not be innocent.</t>
  </si>
  <si>
    <t>Jurassic Park III</t>
  </si>
  <si>
    <t>A decidedly odd couple with ulterior motives convince Dr. Grant to go to Isla Sorna for a holiday, but their unexpected landing startles the island's new inhabitants.</t>
  </si>
  <si>
    <t>My Big Fat Greek Wedding</t>
  </si>
  <si>
    <t>A young Greek woman falls in love with a non-Greek and struggles to get her family to accept him while she comes to terms with her heritage and cultural identity.</t>
  </si>
  <si>
    <t>IFC Films</t>
  </si>
  <si>
    <t>Shazam!</t>
  </si>
  <si>
    <t>A newly fostered young boy in search of his mother instead finds unexpected super powers and soon gains a powerful enemy.</t>
  </si>
  <si>
    <t>Hello Mr. Billionaire</t>
  </si>
  <si>
    <t>A pathetic minor league Soccer Goalkeeper was given a task - to spend 1 Billion in thirty days, if successful he will get 30 Billion. However, he's not allowed to tell anyone about the task and he must not own any valuables by end of it.</t>
  </si>
  <si>
    <t>Die Hard with a Vengeance</t>
  </si>
  <si>
    <t>John McClane and a Harlem store owner are targeted by German terrorist Simon in New York City, where he plans to rob the Federal Reserve Building.</t>
  </si>
  <si>
    <t>The Nun</t>
  </si>
  <si>
    <t>A priest with a haunted past and a novice on the threshold of her final vows are sent by the Vatican to investigate the death of a young nun in Romania and confront a malevolent force in the form of a demonic nun.</t>
  </si>
  <si>
    <t>['Horror', 'Mystery', 'Thriller']</t>
  </si>
  <si>
    <t>Alvin and the Chipmunks</t>
  </si>
  <si>
    <t>Three musical chipmunks are discovered by an aspiring songwriter who wants to use their amazing singing abilities to become famous.</t>
  </si>
  <si>
    <t>['Adventure', 'Animation', 'Comedy', 'Family', 'Fantasy', 'Music', 'Musical']</t>
  </si>
  <si>
    <t>Notting Hill</t>
  </si>
  <si>
    <t>The life of a simple bookshop owner changes when he meets the most famous film star in the world.</t>
  </si>
  <si>
    <t>A Bug's Life</t>
  </si>
  <si>
    <t>A misfit ant, looking for "warriors" to save his colony from greedy grasshoppers, recruits a group of bugs that turn out to be an inept circus troupe.</t>
  </si>
  <si>
    <t>Night at the Museum: Secret of the Tomb</t>
  </si>
  <si>
    <t>Larry spans the globe, uniting favorite and new characters while embarking on an epic quest to save the magic before it's gone forever.</t>
  </si>
  <si>
    <t>Ocean's Twelve</t>
  </si>
  <si>
    <t>Daniel Ocean recruits one more team member so he can pull off three major European heists in this sequel to Ocean's Eleven.</t>
  </si>
  <si>
    <t>Planet of the Apes</t>
  </si>
  <si>
    <t>In 2029, an Air Force astronaut crash-lands on a mysterious planet where evolved, talking apes dominate a race of primitive humans.</t>
  </si>
  <si>
    <t>The Hangover Part III</t>
  </si>
  <si>
    <t>When one of their own is kidnapped by an angry gangster, the Wolf Pack must track down Mr. Chow, who has escaped from prison and is on the run.</t>
  </si>
  <si>
    <t>['Comedy', 'Crime']</t>
  </si>
  <si>
    <t>The World Is Not Enough</t>
  </si>
  <si>
    <t>James Bond uncovers a nuclear plot while protecting an oil heiress from her former kidnapper, an international terrorist who can't feel pain.</t>
  </si>
  <si>
    <t>Fast &amp; Furious</t>
  </si>
  <si>
    <t>Brian O'Conner, back working for the FBI in Los Angeles, teams up with Dominic Toretto to bring down a heroin importer by infiltrating his operation.</t>
  </si>
  <si>
    <t>Noah</t>
  </si>
  <si>
    <t>Noah is chosen by God to undertake a momentous mission before an apocalyptic flood cleanses the world.</t>
  </si>
  <si>
    <t>The Karate Kid</t>
  </si>
  <si>
    <t>Work causes a single mother to move to China with her young son; in his new home, the boy embraces kung fu, taught to him by a master.</t>
  </si>
  <si>
    <t>['Action', 'Drama', 'Family', 'Sport']</t>
  </si>
  <si>
    <t>Hotel Transylvania</t>
  </si>
  <si>
    <t>Dracula, who operates a high-end resort away from the human world, goes into overprotective mode when a boy discovers the resort and falls for the count's teenaged daughter.</t>
  </si>
  <si>
    <t>['Adventure', 'Animation', 'Comedy', 'Family', 'Fantasy', 'Horror', 'Romance']</t>
  </si>
  <si>
    <t>Minority Report</t>
  </si>
  <si>
    <t>In a future where a special police unit is able to arrest murderers before they commit their crimes, an officer from that unit is himself accused of a future murder.</t>
  </si>
  <si>
    <t>['Action', 'Crime', 'Mystery', 'Sci-Fi', 'Thriller']</t>
  </si>
  <si>
    <t>The Legend of Tarzan</t>
  </si>
  <si>
    <t>Tarzan, having acclimated to life in London, is called back to his former home in the jungle to investigate the activities at a mining encampment.</t>
  </si>
  <si>
    <t>['Action', 'Adventure', 'Drama', 'Fantasy', 'Romance']</t>
  </si>
  <si>
    <t>American Beauty</t>
  </si>
  <si>
    <t>A sexually frustrated suburban father has a mid-life crisis after becoming infatuated with his daughter's best friend.</t>
  </si>
  <si>
    <t>Rain Man</t>
  </si>
  <si>
    <t>After a selfish L.A. yuppie learns his estranged father left a fortune to an autistic-savant brother in Ohio that he didn't know existed, he absconds with his brother and sets out across the country, hoping to gain a larger inheritance.</t>
  </si>
  <si>
    <t>The Great Gatsby</t>
  </si>
  <si>
    <t>A writer and wall street trader, Nick, finds himself drawn to the past and lifestyle of his millionaire neighbor, Jay Gatsby.</t>
  </si>
  <si>
    <t>Dumbo</t>
  </si>
  <si>
    <t>A young elephant, whose oversized ears enable him to fly, helps save a struggling circus, but when the circus plans a new venture, Dumbo and his friends discover dark secrets beneath its shiny veneer.</t>
  </si>
  <si>
    <t>I, Robot</t>
  </si>
  <si>
    <t>In 2035, a technophobic cop investigates a crime that may have been perpetrated by a robot, which leads to a larger threat to humanity.</t>
  </si>
  <si>
    <t>['Action', 'Mystery', 'Sci-Fi', 'Thriller']</t>
  </si>
  <si>
    <t>Basic Instinct</t>
  </si>
  <si>
    <t>A violent police detective investigates a brutal murder that might involve a manipulative and seductive novelist.</t>
  </si>
  <si>
    <t>Murder on the Orient Express</t>
  </si>
  <si>
    <t>When a murder occurs on the train on which he's travelling, celebrated detective Hercule Poirot is recruited to solve the case.</t>
  </si>
  <si>
    <t>['Crime', 'Drama', 'Mystery']</t>
  </si>
  <si>
    <t>X-Men: First Class</t>
  </si>
  <si>
    <t>In the 1960s, superpowered humans Charles Xavier and Erik Lensherr work together to find others like them, but Erik's vengeful pursuit of an ambitious mutant who ruined his life causes a schism to divide them.</t>
  </si>
  <si>
    <t>The Angry Birds Movie</t>
  </si>
  <si>
    <t>When an island populated by happy, flightless birds is visited by mysterious green piggies, it's up to three unlikely outcasts - Red, Chuck and Bomb - to figure out what the pigs are up to.</t>
  </si>
  <si>
    <t>['Action', 'Adventure', 'Animation', 'Comedy', 'Family']</t>
  </si>
  <si>
    <t>Catch Me If You Can</t>
  </si>
  <si>
    <t>Barely 21 yet, Frank is a skilled forger who has passed as a doctor, lawyer and pilot. FBI agent Carl becomes obsessed with tracking down the con man, who only revels in the pursuit.</t>
  </si>
  <si>
    <t>['Biography', 'Crime', 'Drama']</t>
  </si>
  <si>
    <t>Now You See Me</t>
  </si>
  <si>
    <t>An F.B.I. Agent and an Interpol Detective track a team of illusionists who pull off bank heists during their performances, and reward their audiences with the money.</t>
  </si>
  <si>
    <t>['Crime', 'Mystery', 'Thriller']</t>
  </si>
  <si>
    <t>Hannibal</t>
  </si>
  <si>
    <t>Living in exile, Dr. Hannibal Lecter tries to reconnect with now disgraced F.B.I. Agent Clarice Starling, and finds himself a target for revenge from a powerful victim.</t>
  </si>
  <si>
    <t>The Mask</t>
  </si>
  <si>
    <t>Bank clerk Stanley Ipkiss is transformed into a manic superhero when he wears a mysterious mask.</t>
  </si>
  <si>
    <t>['Action', 'Comedy', 'Crime', 'Fantasy']</t>
  </si>
  <si>
    <t>Peter Rabbit</t>
  </si>
  <si>
    <t>A rebellious rabbit tries to sneak into a farmer's vegetable garden.</t>
  </si>
  <si>
    <t>['Adventure', 'Comedy', 'Crime', 'Drama', 'Family', 'Fantasy']</t>
  </si>
  <si>
    <t>Speed</t>
  </si>
  <si>
    <t>A young police officer must prevent a bomb exploding aboard a city bus by keeping its speed above 50 mph.</t>
  </si>
  <si>
    <t>Dinosaur</t>
  </si>
  <si>
    <t>An orphaned dinosaur raised by lemurs joins an arduous trek to a sanctuary after a meteorite shower destroys his family home.</t>
  </si>
  <si>
    <t>['Adventure', 'Animation', 'Drama', 'Family', 'Fantasy']</t>
  </si>
  <si>
    <t>1 hr 22 min</t>
  </si>
  <si>
    <t>Mary Poppins Returns</t>
  </si>
  <si>
    <t>A few decades after her original visit, Mary Poppins, the magical nanny, returns to help the Banks siblings and Michael's children through a difficult time in their lives.</t>
  </si>
  <si>
    <t>The Lorax</t>
  </si>
  <si>
    <t>A 12-year-old boy searches for the one thing that will enable him to win the affection of the girl of his dreams. To find it he must discover the story of the Lorax, the grumpy yet charming creature who fights to protect his world.</t>
  </si>
  <si>
    <t>The Maze Runner</t>
  </si>
  <si>
    <t>Thomas is deposited in a community of boys after his memory is erased, soon learning they're all trapped in a maze that will require him to join forces with fellow "runners" for a shot at escape.</t>
  </si>
  <si>
    <t>The Smurfs 2</t>
  </si>
  <si>
    <t>The Smurfs team up with their human friends to rescue Smurfette, who has been abducted by Gargamel, since she knows a secret spell that can turn the evil sorcerer's newest creation, creatures called "The Naughties", into real Smurfs.</t>
  </si>
  <si>
    <t>National Treasure</t>
  </si>
  <si>
    <t>A historian races to find the legendary Templar Treasure before a team of mercenaries.</t>
  </si>
  <si>
    <t>Rush Hour 2</t>
  </si>
  <si>
    <t>Carter and Lee head to Hong Kong for a vacation, but become embroiled in a counterfeit money scam.</t>
  </si>
  <si>
    <t>Trolls</t>
  </si>
  <si>
    <t>After the Bergens invade Troll Village, Poppy, the happiest Troll ever born, and the curmudgeonly Branch set off on a journey to rescue her friends.</t>
  </si>
  <si>
    <t>xXx: Return of Xander Cage</t>
  </si>
  <si>
    <t>Xander Cage is left for dead after an incident, though he secretly returns to action for a new, tough assignment with his handler Augustus Gibbons.</t>
  </si>
  <si>
    <t>How the Grinch Stole Christmas</t>
  </si>
  <si>
    <t>On the outskirts of Whoville lives a green, revenge-seeking Grinch who plans to ruin Christmas for all of the citizens of the town.</t>
  </si>
  <si>
    <t>['Comedy', 'Family', 'Fantasy']</t>
  </si>
  <si>
    <t>Star Trek Beyond</t>
  </si>
  <si>
    <t>The crew of the USS Enterprise explores the furthest reaches of uncharted space, where they encounter a new ruthless enemy, who puts them, and everything the Federation stands for, to the test.</t>
  </si>
  <si>
    <t>Alvin and the Chipmunks: Chipwrecked</t>
  </si>
  <si>
    <t>Playing around while aboard a cruise ship, the Chipmunks and Chipettes accidentally go overboard and end up marooned in a tropical paradise. They discover their new turf is not as deserted as it seems.</t>
  </si>
  <si>
    <t>Wanted</t>
  </si>
  <si>
    <t>A frustrated office worker discovers that he is the son of a professional assassin, and that he shares his father's superhuman killing abilities.</t>
  </si>
  <si>
    <t>The Flintstones</t>
  </si>
  <si>
    <t>In a parallel modern-day Stone Age world, a working-class family, the Flintstones, are set up for an executive job. But they learn that money can't buy happiness.</t>
  </si>
  <si>
    <t>A Quiet Place</t>
  </si>
  <si>
    <t>A family struggles for survival in a world where most humans have been killed by blind but noise-sensitive creatures. They are forced to communicate in sign language to keep the creatures at bay.</t>
  </si>
  <si>
    <t>['Drama', 'Horror', 'Sci-Fi']</t>
  </si>
  <si>
    <t>Enchanted</t>
  </si>
  <si>
    <t>A young maiden in a land called Andalasia, who is prepared to be wed, is sent away to New York City by an evil Queen, where she falls in love with a lawyer.</t>
  </si>
  <si>
    <t>300: Rise of an Empire</t>
  </si>
  <si>
    <t>Greek general Themistocles of Athens leads the naval charge against invading Persian forces led by mortal-turned-god Xerxes and Artemisia, vengeful commander of the Persian navy.</t>
  </si>
  <si>
    <t>Batman Forever</t>
  </si>
  <si>
    <t>Batman must battle former district attorney Harvey Dent, who is now Two-Face and Edward Nygma, The Riddler with help from an amorous psychologist and a young circus acrobat who becomes his sidekick, Robin.</t>
  </si>
  <si>
    <t>Prince of Persia: The Sands of Time</t>
  </si>
  <si>
    <t>A young fugitive prince and princess must stop a villain who unknowingly threatens to destroy the world with a special dagger that enables the magic sand inside to reverse time.</t>
  </si>
  <si>
    <t>The Curious Case of Benjamin Button</t>
  </si>
  <si>
    <t>Tells the story of Benjamin Button, a man who starts aging backwards with consequences.</t>
  </si>
  <si>
    <t>2 hr 46 min</t>
  </si>
  <si>
    <t>Journey 2: The Mysterious Island</t>
  </si>
  <si>
    <t>Sean Anderson partners with his mom's husband on a mission to find his grandfather, who is thought to be missing on a mythical island.</t>
  </si>
  <si>
    <t>['Action', 'Adventure', 'Comedy', 'Family', 'Fantasy', 'Sci-Fi']</t>
  </si>
  <si>
    <t>The Rock</t>
  </si>
  <si>
    <t>A mild-mannered chemist and an ex-con must lead the counterstrike when a rogue group of military men, led by a renegade general, threaten a nerve gas attack from Alcatraz against San Francisco.</t>
  </si>
  <si>
    <t>The Great Wall</t>
  </si>
  <si>
    <t>In ancient China, a group of European mercenaries encounters a secret army that maintains and defends the Great Wall of China against a horde of monstrous creatures.</t>
  </si>
  <si>
    <t>Bridget Jones's Diary</t>
  </si>
  <si>
    <t>Bridget Jones is determined to improve herself while she looks for love in a year in which she keeps a personal diary.</t>
  </si>
  <si>
    <t>Miramax</t>
  </si>
  <si>
    <t>Fantastic Four</t>
  </si>
  <si>
    <t>A group of astronauts gain superpowers after a cosmic radiation exposure and must use them to oppose the plans of their enemy, Doctor Victor Von Doom.</t>
  </si>
  <si>
    <t>Indiana Jones and the Temple of Doom</t>
  </si>
  <si>
    <t>In 1935, Indiana Jones is tasked by Indian villagers with reclaiming a rock stolen from them by a secret cult beneath the catacombs of an ancient palace.</t>
  </si>
  <si>
    <t>Back to the Future Part II</t>
  </si>
  <si>
    <t>After visiting 2015, Marty McFly must repeat his visit to 1955 to prevent disastrous changes to 1985...without interfering with his first trip.</t>
  </si>
  <si>
    <t>22 Jump Street</t>
  </si>
  <si>
    <t>After making their way through high school (twice), big changes are in store for officers Schmidt and Jenko when they go deep undercover at a local college.</t>
  </si>
  <si>
    <t>['Action', 'Comedy', 'Crime']</t>
  </si>
  <si>
    <t>Meet the Parents</t>
  </si>
  <si>
    <t>Male nurse Greg Focker meets his girlfriend's parents before proposing, but her suspicious father is every date's worst nightmare.</t>
  </si>
  <si>
    <t>Who Framed Roger Rabbit</t>
  </si>
  <si>
    <t>A toon-hating detective is a cartoon rabbit's only hope to prove his innocence when he is accused of murder.</t>
  </si>
  <si>
    <t>['Adventure', 'Animation', 'Comedy', 'Crime', 'Family', 'Fantasy', 'Mystery']</t>
  </si>
  <si>
    <t>Black Swan</t>
  </si>
  <si>
    <t>Nina is a talented but unstable ballerina on the verge of stardom. Pushed to the breaking point by her artistic director and a seductive rival, Nina's grip on reality slips, plunging her into a waking nightmare.</t>
  </si>
  <si>
    <t>['Drama', 'Thriller']</t>
  </si>
  <si>
    <t>The Perfect Storm</t>
  </si>
  <si>
    <t>An unusually intense storm pattern catches some commercial fishermen unaware and puts them in mortal danger.</t>
  </si>
  <si>
    <t>['Action', 'Adventure', 'Drama', 'Thriller']</t>
  </si>
  <si>
    <t>John Wick: Chapter 3 - Parabellum</t>
  </si>
  <si>
    <t>John Wick is on the run after killing a member of the international assassins' guild, and with a $14 million price tag on his head, he is the target of hit men and women everywhere.</t>
  </si>
  <si>
    <t>Se7en</t>
  </si>
  <si>
    <t>Two detectives, a rookie and a veteran, hunt a serial killer who uses the seven deadly sins as his motives.</t>
  </si>
  <si>
    <t>['Crime', 'Drama', 'Mystery', 'Thriller']</t>
  </si>
  <si>
    <t>The Devil Wears Prada</t>
  </si>
  <si>
    <t>A smart but sensible new graduate lands a job as an assistant to Miranda Priestly, the demanding editor-in-chief of a high fashion magazine.</t>
  </si>
  <si>
    <t>Taken 3</t>
  </si>
  <si>
    <t>Accused of a ruthless murder he never committed or witnessed, Bryan Mills goes on the run and brings out his particular set of skills to find the true killer and clear his name.</t>
  </si>
  <si>
    <t>The Hunchback of Notre Dame</t>
  </si>
  <si>
    <t>A deformed bell-ringer must assert his independence from a vicious government minister in order to help his friend, a gypsy dancer.</t>
  </si>
  <si>
    <t>['Animation', 'Drama', 'Family', 'Musical', 'Romance']</t>
  </si>
  <si>
    <t>A Christmas Carol</t>
  </si>
  <si>
    <t>An animated retelling of Charles Dickens' classic novel about a Victorian-era miser taken on a journey of self-redemption, courtesy of several mysterious Christmas apparitions.</t>
  </si>
  <si>
    <t>The SpongeBob Movie: Sponge Out of Water</t>
  </si>
  <si>
    <t>When a diabolical pirate above the sea steals the secret Krabby Patty formula, SpongeBob and his nemesis Plankton must team up in order to get it back.</t>
  </si>
  <si>
    <t>Schindler's List</t>
  </si>
  <si>
    <t>In German-occupied Poland during World War II, industrialist Oskar Schindler gradually becomes concerned for his Jewish workforce after witnessing their persecution by the Nazis.</t>
  </si>
  <si>
    <t>3 hr 15 min</t>
  </si>
  <si>
    <t>Megamind</t>
  </si>
  <si>
    <t>Evil genius Megamind finally defeats his do-gooder nemesis, Metro Man, but is left without a purpose in a superhero-free world.</t>
  </si>
  <si>
    <t>['Action', 'Animation', 'Comedy', 'Crime', 'Family', 'Mystery', 'Sci-Fi', 'Thriller']</t>
  </si>
  <si>
    <t>The Conjuring 2</t>
  </si>
  <si>
    <t>Ed and Lorraine Warren travel to North London to help a single mother raising four children alone in a house plagued by a supernatural spirit.</t>
  </si>
  <si>
    <t>Green Book</t>
  </si>
  <si>
    <t>A working-class Italian-American bouncer becomes the driver for an African-American classical pianist on a tour of venues through the 1960s American South.</t>
  </si>
  <si>
    <t>['Biography', 'Comedy', 'Drama', 'Music']</t>
  </si>
  <si>
    <t>Lethal Weapon 3</t>
  </si>
  <si>
    <t>Martin Riggs and Roger Murtaugh pursue a former LAPD officer who uses his knowledge of police procedure and policies to steal and sell confiscated guns and ammunition to local street gangs.</t>
  </si>
  <si>
    <t>Robin Hood</t>
  </si>
  <si>
    <t>In twelfth-century England, Robin Longstride and his band of marauders confront corruption in a local village and lead an uprising against the crown that will forever alter the balance of world power.</t>
  </si>
  <si>
    <t>['Action', 'Adventure', 'Drama', 'History']</t>
  </si>
  <si>
    <t>Inglourious Basterds</t>
  </si>
  <si>
    <t>In Nazi-occupied France during World War II, a plan to assassinate Nazi leaders by a group of Jewish U.S. soldiers coincides with a theatre owner's vengeful plans for the same.</t>
  </si>
  <si>
    <t>['Adventure', 'Drama', 'War']</t>
  </si>
  <si>
    <t>The Conjuring</t>
  </si>
  <si>
    <t>Paranormal investigators Ed and Lorraine Warren work to help a family terrorized by a dark presence in their farmhouse.</t>
  </si>
  <si>
    <t>Sonic the Hedgehog</t>
  </si>
  <si>
    <t>After discovering a small, blue, fast hedgehog, a small-town police officer must help him defeat an evil genius who wants to do experiments on him.</t>
  </si>
  <si>
    <t>1 hr 39 min</t>
  </si>
  <si>
    <t>The Last Airbender</t>
  </si>
  <si>
    <t>Follows the adventures of Aang, a young successor to a long line of Avatars, who must master all four elements and stop the Fire Nation from enslaving the Water Tribes and the Earth Kingdom.</t>
  </si>
  <si>
    <t>The Proposal</t>
  </si>
  <si>
    <t>A pushy boss forces her young assistant to marry her in order to keep her visa status in the U.S. and avoid deportation to Canada.</t>
  </si>
  <si>
    <t>The Polar Express</t>
  </si>
  <si>
    <t>On Christmas Eve, a young boy embarks on a magical adventure to the North Pole on the Polar Express, while learning about friendship, bravery, and the spirit of Christmas.</t>
  </si>
  <si>
    <t>A Beautiful Mind</t>
  </si>
  <si>
    <t>After John Nash, a brilliant but asocial mathematician, accepts secret work in cryptography, his life takes a turn for the nightmarish.</t>
  </si>
  <si>
    <t>['Biography', 'Drama']</t>
  </si>
  <si>
    <t>Air Force One</t>
  </si>
  <si>
    <t>Communist radicals hijack Air Force One with the U.S. President and his family on board. The Vice President negotiates from Washington D.C., while the President, a veteran, fights to rescue the hostages on board.</t>
  </si>
  <si>
    <t>The Expendables 2</t>
  </si>
  <si>
    <t>Mr. Church reunites the Expendables for what should be an easy paycheck, but when one of their men is murdered on the job, their quest for revenge puts them deep in enemy territory and up against an unexpected threat.</t>
  </si>
  <si>
    <t>Chicken Little</t>
  </si>
  <si>
    <t>After ruining his reputation with the town, a courageous chicken must come to the rescue of his fellow citizens when aliens start an invasion.</t>
  </si>
  <si>
    <t>As Good as It Gets</t>
  </si>
  <si>
    <t>A single mother and waitress, a misanthropic author, and a gay artist form an unlikely friendship after the artist is assaulted in a robbery.</t>
  </si>
  <si>
    <t>Austin Powers: The Spy Who Shagged Me</t>
  </si>
  <si>
    <t>Dr. Evil is back and has invented a new time machine that allows him to go back to the 1960s and steal Austin Powers' mojo, inadvertently leaving him "shagless".</t>
  </si>
  <si>
    <t>['Action', 'Adventure', 'Comedy', 'Crime']</t>
  </si>
  <si>
    <t>Knives Out</t>
  </si>
  <si>
    <t>A detective investigates the death of the patriarch of an eccentric, combative family.</t>
  </si>
  <si>
    <t>['Comedy', 'Crime', 'Drama', 'Mystery', 'Thriller']</t>
  </si>
  <si>
    <t>Maze Runner: The Scorch Trials</t>
  </si>
  <si>
    <t>After having escaped the Maze, the Gladers now face a new set of challenges on the open roads of a desolate landscape filled with unimaginable obstacles.</t>
  </si>
  <si>
    <t>Resident Evil: The Final Chapter</t>
  </si>
  <si>
    <t>Alice returns to where the nightmare began: The Hive in Raccoon City, where the Umbrella Corporation is gathering its forces for a final strike against the only remaining survivors of the apocalypse.</t>
  </si>
  <si>
    <t>Screen Gems</t>
  </si>
  <si>
    <t>['Action', 'Horror', 'Sci-Fi']</t>
  </si>
  <si>
    <t>The Lego Batman Movie</t>
  </si>
  <si>
    <t>A cooler-than-ever Bruce Wayne must deal with the usual suspects as they plan to rule Gotham City, while discovering that he has accidentally adopted a teenage orphan who wishes to become his sidekick.</t>
  </si>
  <si>
    <t>Little Fockers</t>
  </si>
  <si>
    <t>Family-patriarch Jack Byrnes wants to appoint a successor. Does his son-in-law, the male nurse Greg Focker, have what it takes?</t>
  </si>
  <si>
    <t>Bolt</t>
  </si>
  <si>
    <t>The canine star of a fictional sci-fi/action show that believes his powers are real embarks on a cross country trek to save his co-star from a threat he believes is just as real.</t>
  </si>
  <si>
    <t>['Adventure', 'Animation', 'Comedy', 'Crime', 'Drama', 'Family', 'Sci-Fi']</t>
  </si>
  <si>
    <t>Runaway Bride</t>
  </si>
  <si>
    <t>A reporter is assigned to write a story about a woman who has left a string of fiancés at the altar.</t>
  </si>
  <si>
    <t>The Blind Side</t>
  </si>
  <si>
    <t>The story of Michael Oher, a homeless and traumatized boy who became an All-American football player and first-round NFL draft pick with the help of a caring woman and her family.</t>
  </si>
  <si>
    <t>['Biography', 'Drama', 'Sport']</t>
  </si>
  <si>
    <t>The Fault in Our Stars</t>
  </si>
  <si>
    <t>Two teenage cancer patients begin a life-affirming journey to visit a reclusive author in Amsterdam.</t>
  </si>
  <si>
    <t>The Pursuit of Happyness</t>
  </si>
  <si>
    <t>A struggling salesman takes custody of his son as he's poised to begin a life-changing professional career.</t>
  </si>
  <si>
    <t>Rise of the Guardians</t>
  </si>
  <si>
    <t>When the evil spirit Pitch launches an assault on Earth, the Immortal Guardians team up to protect the innocence of children all around the world.</t>
  </si>
  <si>
    <t>Chicago</t>
  </si>
  <si>
    <t>Two death-row murderesses develop a fierce rivalry while competing for publicity, celebrity, and a sleazy lawyer's attention.</t>
  </si>
  <si>
    <t>['Comedy', 'Crime', 'Musical']</t>
  </si>
  <si>
    <t>Annabelle: Creation</t>
  </si>
  <si>
    <t>Twelve years after the tragic death of their little girl, a doll-maker and his wife welcome a nun and several girls from a shuttered orphanage into their home, where they become the target of the doll-maker's possessed creation, Annabelle.</t>
  </si>
  <si>
    <t>Bridesmaids</t>
  </si>
  <si>
    <t>Competition between the maid of honor and a bridesmaid, over who is the bride's best friend, threatens to upend the life of an out-of-work pastry chef.</t>
  </si>
  <si>
    <t>Skyscraper</t>
  </si>
  <si>
    <t>A security expert must infiltrate a burning skyscraper, 225 stories above ground, when his family is trapped inside by criminals.</t>
  </si>
  <si>
    <t>A Good Day to Die Hard</t>
  </si>
  <si>
    <t>John McClane travels to Russia to help out his seemingly wayward son, Jack, only to discover that Jack is a CIA operative working undercover, causing the father and son to team up against underworld forces.</t>
  </si>
  <si>
    <t>Passengers</t>
  </si>
  <si>
    <t>A malfunction in a sleeping pod on a spacecraft traveling to a distant colony planet wakes one passenger 90 years early.</t>
  </si>
  <si>
    <t>['Drama', 'Romance', 'Sci-Fi', 'Thriller']</t>
  </si>
  <si>
    <t>Battleship</t>
  </si>
  <si>
    <t>A fleet of ships is forced to do battle with an armada of unknown origins in order to discover and thwart their destructive goals.</t>
  </si>
  <si>
    <t>G.I. Joe: The Rise of Cobra</t>
  </si>
  <si>
    <t>An elite military unit comprised of special operatives known as G.I. Joe, operating out of The Pit, takes on an evil organization led by a notorious arms dealer.</t>
  </si>
  <si>
    <t>Wrath of the Titans</t>
  </si>
  <si>
    <t>Perseus braves the treacherous underworld to rescue his father, Zeus, captured by his son, Ares, and brother Hades who unleash the ancient Titans upon the world.</t>
  </si>
  <si>
    <t>Fantastic Four: Rise of the Silver Surfer</t>
  </si>
  <si>
    <t>The Fantastic Four learn that they aren't the only super-powered beings in the universe when they square off against the powerful Silver Surfer and the planet-eating Galactus.</t>
  </si>
  <si>
    <t>Hook</t>
  </si>
  <si>
    <t>When Captain James Hook kidnaps his children, an adult Peter Pan must return to Neverland and reclaim his youthful spirit in order to challenge his old enemy.</t>
  </si>
  <si>
    <t>Superman</t>
  </si>
  <si>
    <t>An alien orphan is sent from his dying planet to Earth, where he grows up to become his adoptive home's first and greatest superhero.</t>
  </si>
  <si>
    <t>United Artists</t>
  </si>
  <si>
    <t>Resident Evil: Afterlife</t>
  </si>
  <si>
    <t>While still out to destroy the evil Umbrella Corporation, Alice joins a group of survivors living in a prison surrounded by the infected who also want to relocate to the mysterious but supposedly unharmed safe haven known only as Arcadia.</t>
  </si>
  <si>
    <t>Van Helsing</t>
  </si>
  <si>
    <t>The famed monster hunter is sent to Transylvania to stop Count Dracula, who is using Dr. Frankenstein's research and a werewolf for nefarious purposes.</t>
  </si>
  <si>
    <t>Stuart Little</t>
  </si>
  <si>
    <t>The Little family adopt a charming young mouse named Stuart, but the family cat wants rid of him.</t>
  </si>
  <si>
    <t>Alice Through the Looking Glass</t>
  </si>
  <si>
    <t>Alice is appointed to save her beloved Mad Hatter from deadly grief by travelling back to the past, but this means fatally harming Time himself, the noble clockwork man with the device needed to save the Hatter's family from the Red Queen.</t>
  </si>
  <si>
    <t>My Best Friend's Wedding</t>
  </si>
  <si>
    <t>When a woman's long-time friend reveals he's engaged, she realizes she loves him herself and sets out to get him, with only days before the wedding.</t>
  </si>
  <si>
    <t>Horton Hears a Who!</t>
  </si>
  <si>
    <t>Horton the Elephant struggles to protect a microscopic community from his neighbors who refuse to believe it exists.</t>
  </si>
  <si>
    <t>['Adventure', 'Animation', 'Comedy', 'Drama', 'Family', 'Fantasy', 'Music']</t>
  </si>
  <si>
    <t>Ocean's Eight</t>
  </si>
  <si>
    <t>Debbie Ocean gathers an all-female crew to attempt an impossible heist at New York City's annual Met Gala.</t>
  </si>
  <si>
    <t>The Divergent Series: Insurgent</t>
  </si>
  <si>
    <t>Beatrice Prior must confront her inner demons and continue her fight against a powerful alliance which threatens to tear her society apart with the help from others on her side.</t>
  </si>
  <si>
    <t>Austin Powers in Goldmember</t>
  </si>
  <si>
    <t>Upon learning that his father has been kidnapped, Austin Powers must travel to 1975 and defeat the aptly named villain Goldmember, who is working with Dr. Evil.</t>
  </si>
  <si>
    <t>Ghostbusters</t>
  </si>
  <si>
    <t>Three parapsychologists forced out of their university funding set up shop as a unique ghost removal service in New York City, attracting frightened yet skeptical customers.</t>
  </si>
  <si>
    <t>['Action', 'Comedy', 'Fantasy', 'Sci-Fi']</t>
  </si>
  <si>
    <t>Miss Peregrine's Home for Peculiar Children</t>
  </si>
  <si>
    <t>When Jacob (Asa Butterfield) discovers clues to a mystery that stretches across time, he finds Miss Peregrine's Home for Peculiar Children. But the danger deepens after he gets to know the residents and learns about their special powers.</t>
  </si>
  <si>
    <t>['Adventure', 'Drama', 'Family', 'Fantasy', 'Thriller']</t>
  </si>
  <si>
    <t>X-Men</t>
  </si>
  <si>
    <t>In a world where mutants (evolved super-powered humans) exist and are discriminated against, two groups form for an inevitable clash: the supremacist Brotherhood, and the pacifist X-Men.</t>
  </si>
  <si>
    <t>Ferdinand</t>
  </si>
  <si>
    <t>After Ferdinand, a bull with a big heart, is mistaken for a dangerous beast, he is captured and torn from his home. Determined to return to his family, he rallies a misfit team on the ultimate adventure.</t>
  </si>
  <si>
    <t>Shutter Island</t>
  </si>
  <si>
    <t>Teddy Daniels and Chuck Aule, two US marshals, are sent to an asylum on a remote island in order to investigate the disappearance of a patient, where Teddy uncovers a shocking truth about the place.</t>
  </si>
  <si>
    <t>Bee Movie</t>
  </si>
  <si>
    <t>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t>
  </si>
  <si>
    <t>Salt</t>
  </si>
  <si>
    <t>A CIA agent goes on the run after a defector accuses her of being a Russian spy.</t>
  </si>
  <si>
    <t>G-Force</t>
  </si>
  <si>
    <t>A specially trained squad of guinea pigs is dispatched to stop a diabolical billionaire from taking over the world.</t>
  </si>
  <si>
    <t>The Departed</t>
  </si>
  <si>
    <t>An undercover cop and a mole in the police attempt to identify each other while infiltrating an Irish gang in South Boston.</t>
  </si>
  <si>
    <t>What Lies Beneath</t>
  </si>
  <si>
    <t>The wife of a university research scientist believes that her lakeside Vermont home is haunted by a ghost - or that she is losing her mind.</t>
  </si>
  <si>
    <t>['Drama', 'Horror', 'Mystery', 'Thriller']</t>
  </si>
  <si>
    <t>Pacific Rim: Uprising</t>
  </si>
  <si>
    <t>Jake Pentecost, son of Stacker Pentecost, reunites with Mako Mori to lead a new generation of Jaeger pilots, including rival Lambert and 15-year-old hacker Amara, against a new Kaiju threat.</t>
  </si>
  <si>
    <t>['Action', 'Adventure', 'Fantasy', 'Horror', 'Sci-Fi', 'Thriller']</t>
  </si>
  <si>
    <t>The Bourne Supremacy</t>
  </si>
  <si>
    <t>When Jason Bourne is framed for a CIA operation gone awry, he is forced to resume his former life as a trained assassin to survive.</t>
  </si>
  <si>
    <t>Sex and the City 2</t>
  </si>
  <si>
    <t>While wrestling with the pressures of life, love, and work in Manhattan, Carrie, Miranda, and Charlotte join Samantha for a trip to Abu Dhabi (United Arab Emirates), where Samantha's ex is filming a new movie.</t>
  </si>
  <si>
    <t>Shakespeare in Love</t>
  </si>
  <si>
    <t>The world's greatest ever playwright, William Shakespeare, is young, out of ideas and short of cash, but meets his ideal woman and is inspired to write one of his most famous plays.</t>
  </si>
  <si>
    <t>['Comedy', 'Drama', 'History', 'Romance']</t>
  </si>
  <si>
    <t>Divergent</t>
  </si>
  <si>
    <t>In a world divided by factions based on virtues, Tris learns she's Divergent and won't fit in. When she discovers a plot to destroy Divergents, Tris and the mysterious Four must find out what makes Divergents dangerous before it's too late.</t>
  </si>
  <si>
    <t>['Action', 'Adventure', 'Mystery', 'Sci-Fi']</t>
  </si>
  <si>
    <t>Wedding Crashers</t>
  </si>
  <si>
    <t>John Beckwith and Jeremy Grey, a pair of committed womanizers who sneak into weddings to take advantage of the romantic tinge in the air, find themselves at odds with one another when John meets and falls for Claire Cleary.</t>
  </si>
  <si>
    <t>Maze Runner: The Death Cure</t>
  </si>
  <si>
    <t>Young hero Thomas embarks on a mission to find a cure for a deadly disease known as "The Flare".</t>
  </si>
  <si>
    <t>American Pie 2</t>
  </si>
  <si>
    <t>Jim and his friends are now in college, and they decide to meet up at the beach house for some fun.</t>
  </si>
  <si>
    <t>Pitch Perfect 2</t>
  </si>
  <si>
    <t>After a humiliating command performance at The Kennedy Center, the Barden Bellas enter an international competition that no American group has ever won in order to regain their status and right to perform.</t>
  </si>
  <si>
    <t>['Comedy', 'Music']</t>
  </si>
  <si>
    <t>The Green Mile</t>
  </si>
  <si>
    <t>A tale set on death row in a Southern jail, where gentle giant John possesses the mysterious power to heal people's ailments. When the lead guard, Paul, recognizes John's gift, he tries to help stave off the condemned man's execution.</t>
  </si>
  <si>
    <t>['Crime', 'Drama', 'Fantasy', 'Mystery']</t>
  </si>
  <si>
    <t>3 hr 9 min</t>
  </si>
  <si>
    <t>Oblivion</t>
  </si>
  <si>
    <t>A veteran assigned to extract Earth's remaining resources begins to question what he knows about his mission and himself.</t>
  </si>
  <si>
    <t>Elysium</t>
  </si>
  <si>
    <t>In the year 2154, the very wealthy live on a man-made space station while the rest of the population resides on a ruined Earth. A man takes on a mission that could bring equality to the polarized worlds.</t>
  </si>
  <si>
    <t>Lethal Weapon 4</t>
  </si>
  <si>
    <t>With personal crises and age weighing in on them, LAPD officers Riggs and Murtaugh must contend with deadly Chinese triads that are trying to free their former leaders out of prison and onto American soil.</t>
  </si>
  <si>
    <t>John Carter</t>
  </si>
  <si>
    <t>Transported to Barsoom, a Civil War vet discovers a barren planet seemingly inhabited by 12-foot tall barbarians. Finding himself prisoner of these creatures, he escapes, only to encounter Woola and a princess in desperate need of a savior.</t>
  </si>
  <si>
    <t>Turbo</t>
  </si>
  <si>
    <t>A freak accident might just help an everyday garden snail achieve his biggest dream: winning the Indy 500.</t>
  </si>
  <si>
    <t>Paddington</t>
  </si>
  <si>
    <t>A young Peruvian bear travels to London in search of a home. Finding himself lost and alone at Paddington Station, he meets the kindly Brown family, who offer him a temporary haven.</t>
  </si>
  <si>
    <t>Dimension Films</t>
  </si>
  <si>
    <t>The Tourist</t>
  </si>
  <si>
    <t>Revolves around Frank, an American tourist visiting Italy to mend a broken heart. Elise is an extraordinary woman who deliberately crosses his path.</t>
  </si>
  <si>
    <t>Split</t>
  </si>
  <si>
    <t>Three girls are kidnapped by a man with a diagnosed 23 distinct personalities. They must try to escape before the apparent emergence of a frightful new 24th.</t>
  </si>
  <si>
    <t>['Horror', 'Thriller']</t>
  </si>
  <si>
    <t>Scary Movie</t>
  </si>
  <si>
    <t>A year after disposing of the body of a man they accidentally killed, a group of dumb teenagers are stalked by a bumbling serial killer.</t>
  </si>
  <si>
    <t>xXx</t>
  </si>
  <si>
    <t>The US government recruits extreme sports athlete Xander Cage to infiltrate a Russian criminal ring, which is plotting the destruction of the world.</t>
  </si>
  <si>
    <t>Revolution Studios</t>
  </si>
  <si>
    <t>The Bourne Legacy</t>
  </si>
  <si>
    <t>An expansion of the universe from Robert Ludlum's novels, centered on a new hero whose stakes have been triggered by the events of the previous three films.</t>
  </si>
  <si>
    <t>Mr. Peabody &amp; Sherman</t>
  </si>
  <si>
    <t>The time-travelling adventures of an advanced canine and his adopted son, as they endeavor to fix a time rift they created.</t>
  </si>
  <si>
    <t>['Adventure', 'Animation', 'Comedy', 'Drama', 'Family', 'Fantasy', 'History', 'Sci-Fi']</t>
  </si>
  <si>
    <t>Scooby-Doo</t>
  </si>
  <si>
    <t>After an acrimonious break up, the Mystery Inc. gang are individually brought to an island resort to investigate strange goings on.</t>
  </si>
  <si>
    <t>['Adventure', 'Comedy', 'Family', 'Fantasy', 'Mystery']</t>
  </si>
  <si>
    <t>Lincoln</t>
  </si>
  <si>
    <t>As the American Civil War continues to rage, America's president struggles with continuing carnage on the battlefield as he fights with many inside his own cabinet on the decision to emancipate the slaves.</t>
  </si>
  <si>
    <t>['Biography', 'Drama', 'History', 'War']</t>
  </si>
  <si>
    <t>United Artists Releasing</t>
  </si>
  <si>
    <t>Lara Croft: Tomb Raider</t>
  </si>
  <si>
    <t>Video game adventurer Lara Croft comes to life in a movie where she races against time and villains to recover powerful ancient artifacts.</t>
  </si>
  <si>
    <t>Tomb Raider</t>
  </si>
  <si>
    <t>Lara Croft, the fiercely independent daughter of a missing adventurer, must push herself beyond her limits when she discovers the island where her father, Lord Richard Croft disappeared.</t>
  </si>
  <si>
    <t>The Expendables</t>
  </si>
  <si>
    <t>A CIA operative hires a team of mercenaries to eliminate a Latin dictator and a renegade CIA agent.</t>
  </si>
  <si>
    <t>Cloudy with a Chance of Meatballs 2</t>
  </si>
  <si>
    <t>Flint Lockwood now works at The Live Corp Company for his idol Chester V. But he's forced to leave his post when he learns that his most infamous machine is still operational, and is churning out menacing food-animal hybrids.</t>
  </si>
  <si>
    <t>The Nutty Professor</t>
  </si>
  <si>
    <t>Grossly overweight yet good-hearted professor Sherman Klump takes a special chemical that turns him into the slim but obnoxious Buddy Love.</t>
  </si>
  <si>
    <t>['Comedy', 'Romance', 'Sci-Fi']</t>
  </si>
  <si>
    <t>Jerry Maguire</t>
  </si>
  <si>
    <t>When a sports agent has a moral epiphany and is fired for expressing it, he decides to put his new philosophy to the test as an independent agent with the only athlete who stays with him and his former colleague.</t>
  </si>
  <si>
    <t>['Comedy', 'Drama', 'Romance', 'Sport']</t>
  </si>
  <si>
    <t>Bad Boys II</t>
  </si>
  <si>
    <t>Two loose-cannon narcotics cops investigate the flow of Ecstasy into Florida from a Cuban drug cartel.</t>
  </si>
  <si>
    <t>Lilo &amp; Stitch</t>
  </si>
  <si>
    <t>A young and parentless girl adopts a 'dog' from the local pound, completely unaware that it's supposedly a dangerous scientific experiment that's taken refuge on Earth and is now hiding from its creator and those who see it as a menace.</t>
  </si>
  <si>
    <t>['Adventure', 'Animation', 'Comedy', 'Drama', 'Family', 'Fantasy', 'Sci-Fi']</t>
  </si>
  <si>
    <t>The Silence of the Lambs</t>
  </si>
  <si>
    <t>A young F.B.I. cadet must receive the help of an incarcerated and manipulative cannibal killer to help catch another serial killer, a madman who skins his victims.</t>
  </si>
  <si>
    <t>Grown Ups</t>
  </si>
  <si>
    <t>After their high school basketball coach passes away, five good friends and former teammates reunite for a Fourth of July holiday weekend.</t>
  </si>
  <si>
    <t>Neighbors</t>
  </si>
  <si>
    <t>After they are forced to live next to a fraternity house, a couple with a newborn baby do whatever they can to take them down.</t>
  </si>
  <si>
    <t>We're the Millers</t>
  </si>
  <si>
    <t>A veteran pot dealer creates a fake family as part of his plan to move a huge shipment of weed into the U.S. from Mexico.</t>
  </si>
  <si>
    <t>Gran Torino</t>
  </si>
  <si>
    <t>After a Hmong teenager tries to steal his prized 1972 Gran Torino, a disgruntled, prejudiced Korean War veteran seeks to redeem both the boy and himself.</t>
  </si>
  <si>
    <t>10,000 BC</t>
  </si>
  <si>
    <t>In the prehistoric past, D'Leh is a mammoth hunter who bonds with the beautiful Evolet. When warriors on horseback capture Evolet and the tribesmen, D'Leh must embark on an odyssey to save his true love.</t>
  </si>
  <si>
    <t>['Action', 'Adventure', 'Drama', 'Fantasy', 'History']</t>
  </si>
  <si>
    <t>American Gangster</t>
  </si>
  <si>
    <t>An outcast New York City cop is charged with bringing down Harlem drug lord Frank Lucas, whose real life inspired this partly biographical film.</t>
  </si>
  <si>
    <t>Epic</t>
  </si>
  <si>
    <t>A teenager finds herself transported to a deep forest setting where a battle between the forces of good and evil is taking place. She bands together with a ragtag group of characters to save their world--and ours.</t>
  </si>
  <si>
    <t>['Action', 'Adventure', 'Animation', 'Family', 'Fantasy', 'Mystery']</t>
  </si>
  <si>
    <t>Exodus: Gods and Kings</t>
  </si>
  <si>
    <t>The defiant leader Moses rises up against Egyptian Pharaoh Ramses II, setting six hundred thousand slaves on a monumental journey of escape from Egypt and its terrifying cycle of deadly plagues.</t>
  </si>
  <si>
    <t>Blade Runner 2049</t>
  </si>
  <si>
    <t>Young Blade Runner K's discovery of a long-buried secret leads him to track down former Blade Runner Rick Deckard, who's been missing for thirty years.</t>
  </si>
  <si>
    <t>['Action', 'Drama', 'Mystery', 'Sci-Fi', 'Thriller']</t>
  </si>
  <si>
    <t>Bambi</t>
  </si>
  <si>
    <t>The story of a young deer growing up in the forest.</t>
  </si>
  <si>
    <t>RKO Radio Pictures</t>
  </si>
  <si>
    <t>The Princess and the Frog</t>
  </si>
  <si>
    <t>A waitress, desperate to fulfill her dreams as a restaurant owner, is set on a journey to turn a frog prince back into a human being, but she has to face the same problem after she kisses him.</t>
  </si>
  <si>
    <t>Batman Returns</t>
  </si>
  <si>
    <t>While Batman deals with a deformed man calling himself the Penguin wreaking havoc across Gotham with the help of a cruel businessman, a female employee of the latter becomes the Catwoman with her own vendetta.</t>
  </si>
  <si>
    <t>['Action', 'Crime', 'Fantasy']</t>
  </si>
  <si>
    <t>Something's Gotta Give</t>
  </si>
  <si>
    <t>A swinger on the cusp of being a senior citizen with a taste for young women falls in love with an accomplished woman closer to his age.</t>
  </si>
  <si>
    <t>Bridget Jones: The Edge of Reason</t>
  </si>
  <si>
    <t>After finding love, Bridget Jones questions if she really has everything she'd ever dreamed of having.</t>
  </si>
  <si>
    <t>The Incredible Hulk</t>
  </si>
  <si>
    <t>Bruce Banner, a scientist on the run from the U.S. Government, must find a cure for the monster he turns into whenever he loses his temper.</t>
  </si>
  <si>
    <t>Waterworld</t>
  </si>
  <si>
    <t>In a future where the polar ice-caps have melted and Earth is almost entirely submerged, a mutated mariner fights starvation and outlaw "smokers," and reluctantly helps a woman and a young girl try to find dry land.</t>
  </si>
  <si>
    <t>Charlie's Angels</t>
  </si>
  <si>
    <t>Three women, detectives with a mysterious boss, retrieve stolen voice-ID software, using martial arts, tech skills, and sex appeal.</t>
  </si>
  <si>
    <t>Jumanji</t>
  </si>
  <si>
    <t>When two kids find and play a magical board game, they release a man trapped in it for decades - and a host of dangers that can only be stopped by finishing the game.</t>
  </si>
  <si>
    <t>Parasite</t>
  </si>
  <si>
    <t>Greed and class discrimination threaten the newly formed symbiotic relationship between the wealthy Park family and the destitute Kim clan.</t>
  </si>
  <si>
    <t>Neon</t>
  </si>
  <si>
    <t>Borat</t>
  </si>
  <si>
    <t>Kazakh TV talking head Borat is dispatched to the United States to report on the greatest country in the world. With a documentary crew in tow, Borat becomes more interested in locating and marrying Pamela Anderson.</t>
  </si>
  <si>
    <t>Robots</t>
  </si>
  <si>
    <t>In a robot world, a young idealistic inventor travels to the big city to join his inspiration's company, only to find himself opposing its sinister new management.</t>
  </si>
  <si>
    <t>['Adventure', 'Animation', 'Comedy', 'Family', 'Romance', 'Sci-Fi']</t>
  </si>
  <si>
    <t>Knight and Day</t>
  </si>
  <si>
    <t>A young woman gets mixed up with a disgraced spy who is trying to clear his name.</t>
  </si>
  <si>
    <t>Total Recall</t>
  </si>
  <si>
    <t>When a man goes in to have virtual vacation memories of the planet Mars implanted in his mind, an unexpected and harrowing series of events forces him to go to the planet for real - or is he?</t>
  </si>
  <si>
    <t>Terminator: Dark Fate</t>
  </si>
  <si>
    <t>An augmented human and Sarah Connor must stop an advanced liquid Terminator from hunting down a young girl, whose fate is critical to the human race.</t>
  </si>
  <si>
    <t>The Lone Ranger</t>
  </si>
  <si>
    <t>Native American warrior Tonto recounts the untold tales that transformed John Reid, a man of the law, into a legend of justice.</t>
  </si>
  <si>
    <t>['Action', 'Adventure', 'Western']</t>
  </si>
  <si>
    <t>Super 8</t>
  </si>
  <si>
    <t>During the summer of 1979, a group of friends witness a train crash and investigate subsequent unexplained events in their small town.</t>
  </si>
  <si>
    <t>Halloween</t>
  </si>
  <si>
    <t>Laurie Strode confronts her long-time foe, Michael Myers, the masked figure who has haunted her since she narrowly escaped his killing spree on Halloween night four decades ago.</t>
  </si>
  <si>
    <t>['Crime', 'Horror', 'Thriller']</t>
  </si>
  <si>
    <t>Mojin: The Lost Legend</t>
  </si>
  <si>
    <t>In 1969 PRChina, two men survive a supernatural tomb. They later become tomb raiders with Shirley/Shu Qi. 20 years later in NYC, one is hired to find that tomb again and the 2 friends follow later.</t>
  </si>
  <si>
    <t>['Action', 'Adventure', 'Drama', 'Fantasy', 'Horror', 'Mystery', 'Thriller']</t>
  </si>
  <si>
    <t>Charlie's Angels: Full Throttle</t>
  </si>
  <si>
    <t>The Angels investigate a series of murders which occur after the theft of a witness protection profile database.</t>
  </si>
  <si>
    <t>Rush Hour 3</t>
  </si>
  <si>
    <t>After an attempted assassination on Ambassador Han, Lee and Carter head to Paris to protect a French woman with knowledge of the Triads' secret leaders.</t>
  </si>
  <si>
    <t>The Full Monty</t>
  </si>
  <si>
    <t>Six unemployed steel workers form a male striptease act. The women cheer them on to go for "the full monty" - total nudity.</t>
  </si>
  <si>
    <t>Kung Fu Yoga</t>
  </si>
  <si>
    <t>Two professors team up to locate a lost treasure and embark on an adventure that takes them from a Tibetan ice cave to Dubai, and to a mountain temple in India.</t>
  </si>
  <si>
    <t>['Action', 'Adventure', 'Comedy', 'Family', 'Fantasy', 'Mystery']</t>
  </si>
  <si>
    <t>Annabelle</t>
  </si>
  <si>
    <t>A couple begins to experience terrifying supernatural occurrences involving a vintage doll shortly after their home is invaded by satanic cultists.</t>
  </si>
  <si>
    <t>The Village</t>
  </si>
  <si>
    <t>A series of events tests the beliefs of a small isolated countryside village.</t>
  </si>
  <si>
    <t>Erin Brockovich</t>
  </si>
  <si>
    <t>An unemployed single mother becomes a legal assistant and almost single-handedly brings down a California power company accused of polluting a city's water supply.</t>
  </si>
  <si>
    <t>Us</t>
  </si>
  <si>
    <t>A family's serene beach vacation turns to chaos when their doppelgängers appear and begin to terrorize them.</t>
  </si>
  <si>
    <t>Pegasus</t>
  </si>
  <si>
    <t>An old-time racing champion tries to come back to the race track.</t>
  </si>
  <si>
    <t>Get Out</t>
  </si>
  <si>
    <t>A young African-American visits his White girlfriend's parents for the weekend, where his simmering uneasiness about their reception of him eventually reaches a boiling point.</t>
  </si>
  <si>
    <t>Cliffhanger</t>
  </si>
  <si>
    <t>A botched mid-air heist results in suitcases full of cash being searched for by various groups throughout the Rocky Mountains.</t>
  </si>
  <si>
    <t>Men in Black: International</t>
  </si>
  <si>
    <t>The Men in Black have always protected the Earth from the scum of the universe. In this new adventure, they tackle their biggest threat to date: a mole in the Men in Black organization.</t>
  </si>
  <si>
    <t>High School Musical 3: Senior Year</t>
  </si>
  <si>
    <t>As seniors in high school, Troy and Gabriella struggle with the idea of being separated from one another as college approaches. Along with the rest of the Wildcats, they stage a spring musical to address their experiences, hopes and fears about their future.</t>
  </si>
  <si>
    <t>['Comedy', 'Drama', 'Family', 'Music', 'Musical', 'Romance']</t>
  </si>
  <si>
    <t>Hercules</t>
  </si>
  <si>
    <t>The son of Zeus and Hera is stripped of his immortality as an infant and must become a true hero in order to reclaim it.</t>
  </si>
  <si>
    <t>Dark Phoenix</t>
  </si>
  <si>
    <t>Jean Grey begins to develop incredible powers that corrupt and turn her into a Dark Phoenix, causing the X-Men to decide if her life is worth more than all of humanity.</t>
  </si>
  <si>
    <t>True Grit</t>
  </si>
  <si>
    <t>A stubborn teenager enlists the help of a tough U.S. Marshal to track down her father's murderer.</t>
  </si>
  <si>
    <t>Dolittle</t>
  </si>
  <si>
    <t>A physician who can talk to animals embarks on an adventure to find a legendary island with a young apprentice and a crew of strange pets.</t>
  </si>
  <si>
    <t>Bean</t>
  </si>
  <si>
    <t>The bumbling Mr. Bean travels to America when he is given the responsibility of bringing a highly valuable painting to a Los Angeles museum.</t>
  </si>
  <si>
    <t>Gramercy Pictures (I)</t>
  </si>
  <si>
    <t>['Adventure', 'Comedy', 'Family']</t>
  </si>
  <si>
    <t>American Hustle</t>
  </si>
  <si>
    <t>A con man, Irving Rosenfeld, along with his seductive partner Sydney Prosser, is forced to work for a wild F.B.I. Agent, Richie DiMaso, who pushes them into a world of Jersey powerbrokers and the Mafia.</t>
  </si>
  <si>
    <t>['Crime', 'Drama']</t>
  </si>
  <si>
    <t>Enemy of the State</t>
  </si>
  <si>
    <t>A lawyer becomes targeted by a corrupt politician and his N.S.A. goons when he accidentally receives key evidence to a politically motivated crime.</t>
  </si>
  <si>
    <t>You've Got Mail</t>
  </si>
  <si>
    <t>Book superstore magnate Joe Fox and independent book shop owner Kathleen Kelly fall in love in the anonymity of the Internet, both blissfully unaware that he's trying to put her out of business.</t>
  </si>
  <si>
    <t>Eragon</t>
  </si>
  <si>
    <t>In his homeland of Alagaesia, a farm boy happens upon a dragon's egg -- a discovery that leads him on a predestined journey where he realizes he's the one person who can defend his home against an evil king.</t>
  </si>
  <si>
    <t>The Godfather</t>
  </si>
  <si>
    <t>Don Vito Corleone, head of a mafia family, decides to hand over his empire to his youngest son Michael. However, his decision unintentionally puts the lives of his loved ones in grave danger.</t>
  </si>
  <si>
    <t>2 hr 55 min</t>
  </si>
  <si>
    <t>The Mask of Zorro</t>
  </si>
  <si>
    <t>A young thief seeking revenge for his brother's death is trained by the once-great, aging Zorro, who is pursuing his own vengeance.</t>
  </si>
  <si>
    <t>['Action', 'Adventure', 'Comedy', 'Romance', 'Thriller', 'Western']</t>
  </si>
  <si>
    <t>The Ring</t>
  </si>
  <si>
    <t>A journalist must investigate a mysterious videotape which seems to cause the death of anyone one week to the day after they view it.</t>
  </si>
  <si>
    <t>['Horror', 'Mystery']</t>
  </si>
  <si>
    <t>The Blair Witch Project</t>
  </si>
  <si>
    <t>Three film students vanish after traveling into a Maryland forest to film a documentary on the local Blair Witch legend, leaving only their footage behind.</t>
  </si>
  <si>
    <t>Artisan Entertainment</t>
  </si>
  <si>
    <t>Unbreakable</t>
  </si>
  <si>
    <t>A man learns something extraordinary about himself after a devastating accident.</t>
  </si>
  <si>
    <t>Love Actually</t>
  </si>
  <si>
    <t>Follows the lives of eight very different couples in dealing with their love lives in various loosely interrelated tales all set during a frantic month before Christmas in London, England.</t>
  </si>
  <si>
    <t>Dumb and Dumber</t>
  </si>
  <si>
    <t>After a woman leaves a briefcase at the airport terminal, a dumb limo driver and his dumber friend set out on a hilarious cross-country road trip to Aspen to return it.</t>
  </si>
  <si>
    <t>Glass</t>
  </si>
  <si>
    <t>Security guard David Dunn uses his supernatural abilities to track Kevin Wendell Crumb, a disturbed man who has twenty-four personalities.</t>
  </si>
  <si>
    <t>['Drama', 'Horror', 'Sci-Fi', 'Thriller']</t>
  </si>
  <si>
    <t>Grown Ups 2</t>
  </si>
  <si>
    <t>After moving his family back to his hometown to be with his friends and their kids, Lenny finds out that between old bullies, new bullies, schizo bus drivers, drunk cops on skis, and four hundred costumed party crashers sometimes crazy follows you.</t>
  </si>
  <si>
    <t>The Peanuts Movie</t>
  </si>
  <si>
    <t>Snoopy embarks upon his greatest mission as he and his team take to the skies to pursue their archnemesis, while his best pal Charlie Brown begins his own epic quest back home to win the love of his life.</t>
  </si>
  <si>
    <t>Rango</t>
  </si>
  <si>
    <t>Rango is an ordinary chameleon who accidentally winds up in the town of Dirt, a lawless outpost in the Wild West in desperate need of a new sheriff.</t>
  </si>
  <si>
    <t>['Action', 'Adventure', 'Animation', 'Comedy', 'Family', 'Western']</t>
  </si>
  <si>
    <t>Four Weddings and a Funeral</t>
  </si>
  <si>
    <t>Over the course of five social occasions, a committed bachelor must consider the notion that he may have discovered love.</t>
  </si>
  <si>
    <t>Face/Off</t>
  </si>
  <si>
    <t>To foil a terrorist plot, an FBI agent assumes the identity of the criminal who murdered his son through facial transplant surgery, but the crook wakes up prematurely and vows revenge.</t>
  </si>
  <si>
    <t>['Action', 'Crime', 'Sci-Fi', 'Thriller']</t>
  </si>
  <si>
    <t>Teenage Mutant Ninja Turtles: Out of the Shadows</t>
  </si>
  <si>
    <t>The Turtles get into another battle with their enemy the Shredder, who has acquired new allies: the mutant thugs Bebop and Rocksteady and the alien being Krang.</t>
  </si>
  <si>
    <t>Dark Shadows</t>
  </si>
  <si>
    <t>An imprisoned vampire, Barnabas Collins, is set free and returns to his ancestral home, where his dysfunctional descendants are in need of his protection.</t>
  </si>
  <si>
    <t>['Comedy', 'Family', 'Fantasy', 'Horror']</t>
  </si>
  <si>
    <t>Hulk</t>
  </si>
  <si>
    <t>Bruce Banner, a genetics researcher with a tragic past, suffers an accident that causes him to transform into a raging green monster when he gets angry.</t>
  </si>
  <si>
    <t>Back to the Future Part III</t>
  </si>
  <si>
    <t>Stranded in 1955, Marty McFly learns about the death of Doc Brown in 1885 and must travel back in time to save him. With no fuel readily available for the DeLorean, the two must figure how to escape the Old West before Emmett is murdered.</t>
  </si>
  <si>
    <t>['Adventure', 'Comedy', 'Sci-Fi', 'Western']</t>
  </si>
  <si>
    <t>Pixels</t>
  </si>
  <si>
    <t>When aliens misinterpret video feeds of classic arcade games as a declaration of war, they attack the Earth in the form of the video games.</t>
  </si>
  <si>
    <t>Having endured his legendary twelve labors, Hercules, the Greek demigod, has his life as a sword-for-hire tested when the King of Thrace and his daughter seek his aid in defeating a tyrannical warlord.</t>
  </si>
  <si>
    <t>Rush Hour</t>
  </si>
  <si>
    <t>A loyal and dedicated Hong Kong Inspector teams up with a reckless and loudmouthed L.A.P.D. detective to rescue the Chinese Consul's kidnapped daughter, while trying to arrest a dangerous crime lord along the way.</t>
  </si>
  <si>
    <t>Journey to the Center of the Earth</t>
  </si>
  <si>
    <t>On a quest to find out what happened to his missing brother, a scientist, his nephew and their mountain guide discover a fantastic and dangerous lost world in the center of the earth.</t>
  </si>
  <si>
    <t>['Action', 'Adventure', 'Family', 'Fantasy', 'Sci-Fi']</t>
  </si>
  <si>
    <t>After Earth</t>
  </si>
  <si>
    <t>A crash landing leaves Kitai Raige and his father Cypher stranded on Earth, a millennium after events forced humanity's escape. With Cypher injured, Kitai must embark on a perilous journey to signal for help.</t>
  </si>
  <si>
    <t>A Few Good Men</t>
  </si>
  <si>
    <t>Military lawyer Lieutenant Daniel Kaffee defends Marines accused of murder. They contend they were acting under orders.</t>
  </si>
  <si>
    <t>Cloudy with a Chance of Meatballs</t>
  </si>
  <si>
    <t>A local scientist is often regarded as a failure until he invents a machine that can make food fall from the sky. But little does he know that things are about to take a turn for the worst.</t>
  </si>
  <si>
    <t>8 Mile</t>
  </si>
  <si>
    <t>Follows a young rapper in the Detroit area, struggling with every aspect of his life, wants to make it big but his friends and foes make this odyssey of rap harder than it may seem.</t>
  </si>
  <si>
    <t>['Drama', 'Music']</t>
  </si>
  <si>
    <t>RoboCop</t>
  </si>
  <si>
    <t>In 2028 Detroit, when Alex Murphy, a loving husband, father and good cop, is critically injured in the line of duty, the multinational conglomerate OmniCorp sees their chance for a part-man, part-robot police officer.</t>
  </si>
  <si>
    <t>Eraser</t>
  </si>
  <si>
    <t>A Witness Protection specialist becomes suspicious of his co-workers when dealing with a case involving high-tech weapons.</t>
  </si>
  <si>
    <t>Alien: Covenant</t>
  </si>
  <si>
    <t>The crew of a colony ship, bound for a remote planet, discover an uncharted paradise with a threat beyond their imagination, and must attempt a harrowing escape.</t>
  </si>
  <si>
    <t>['Horror', 'Sci-Fi', 'Thriller']</t>
  </si>
  <si>
    <t>Sully</t>
  </si>
  <si>
    <t>When pilot Chesley "Sully" Sullenberger lands his damaged plane on the Hudson River in order to save the flight's passengers and crew, some consider him a hero while others think he was reckless.</t>
  </si>
  <si>
    <t>Assassin's Creed</t>
  </si>
  <si>
    <t>Callum Lynch explores the memories of his ancestor Aguilar de Nerha and gains the skills of a Master Assassin, before taking on the secret Templar society.</t>
  </si>
  <si>
    <t>Click</t>
  </si>
  <si>
    <t>A workaholic architect finds a universal remote that allows him to fast-forward and rewind to different parts of his life. Complications arise when the remote starts to overrule his choices.</t>
  </si>
  <si>
    <t>['Comedy', 'Drama', 'Fantasy', 'Romance']</t>
  </si>
  <si>
    <t>Legend of Deification</t>
  </si>
  <si>
    <t>Banished to the mortal world, a warrior has to slay a demon to return to the heavenly realm and become a god.</t>
  </si>
  <si>
    <t>Planes</t>
  </si>
  <si>
    <t>A cropdusting plane with a fear of heights lives his dream of competing in a famous around-the-world aerial race.</t>
  </si>
  <si>
    <t>Resident Evil: Retribution</t>
  </si>
  <si>
    <t>Alice fights alongside a resistance movement to regain her freedom from an Umbrella Corporation testing facility.</t>
  </si>
  <si>
    <t>Die Hard 2</t>
  </si>
  <si>
    <t>John McClane attempts to avert disaster as rogue military operatives seize control of Dulles International Airport in Washington, D.C.</t>
  </si>
  <si>
    <t>Crazy Rich Asians</t>
  </si>
  <si>
    <t>This contemporary romantic comedy based on a global bestseller follows native New Yorker Rachel Chu to Singapore to meet her boyfriend's family.</t>
  </si>
  <si>
    <t>Batman &amp; Robin</t>
  </si>
  <si>
    <t>Batman and Robin try to keep their relationship together even as they must stop Mr. Freeze and Poison Ivy from freezing Gotham City.</t>
  </si>
  <si>
    <t>Gulliver's Travels</t>
  </si>
  <si>
    <t>Travel writer Lemuel Gulliver takes an assignment in Bermuda but ends up on the island of Lilliput, where he towers over its tiny citizens.</t>
  </si>
  <si>
    <t>Gone in 60 Seconds</t>
  </si>
  <si>
    <t>A retired master car thief must come back to the industry and steal fifty cars with his crew in one night to save his brother's life.</t>
  </si>
  <si>
    <t>Silver Linings Playbook</t>
  </si>
  <si>
    <t>After a stint in a mental institution, former teacher Pat Solitano moves back in with his parents and tries to reconcile with his ex-wife. Things get more challenging when Pat meets Tiffany, a mysterious girl with problems of her own.</t>
  </si>
  <si>
    <t>2 Fast 2 Furious</t>
  </si>
  <si>
    <t>Former cop Brian O'Conner is called upon to bust a dangerous criminal and he recruits the help of a former childhood friend and street racer who has a chance to redeem himself.</t>
  </si>
  <si>
    <t>Hidden Figures</t>
  </si>
  <si>
    <t>The story of a team of female African-American mathematicians who served a vital role in NASA during the early years of the U.S. space program.</t>
  </si>
  <si>
    <t>A.I. Artificial Intelligence</t>
  </si>
  <si>
    <t>A highly advanced robotic boy longs to become "real" so that he can regain the love of his human mother.</t>
  </si>
  <si>
    <t>['Drama', 'Sci-Fi']</t>
  </si>
  <si>
    <t>Spy</t>
  </si>
  <si>
    <t>A desk-bound CIA analyst volunteers to go undercover to infiltrate the world of a deadly arms dealer and prevent diabolical global disaster.</t>
  </si>
  <si>
    <t>American Pie</t>
  </si>
  <si>
    <t>Four teenage boys enter a pact to lose their virginity by prom night.</t>
  </si>
  <si>
    <t>American Reunion</t>
  </si>
  <si>
    <t>Jim, Michelle, Stifler, and their friends reunite in East Great Falls, Michigan for their high school reunion.</t>
  </si>
  <si>
    <t>Big Daddy</t>
  </si>
  <si>
    <t>A lazy law-school grad adopts a kid to impress his girlfriend, but everything doesn't go as planned and he becomes the unlikely foster father.</t>
  </si>
  <si>
    <t>The Day the Earth Stood Still</t>
  </si>
  <si>
    <t>A remake of the 1951 classic science fiction film about an alien visitor and his giant robot counterpart who visit Earth.</t>
  </si>
  <si>
    <t>['Adventure', 'Drama', 'Sci-Fi', 'Thriller']</t>
  </si>
  <si>
    <t>American Wedding</t>
  </si>
  <si>
    <t>It's the wedding of Jim and Michelle and the gathering of their families and friends, including Jim's old friends from high school and Michelle's little sister.</t>
  </si>
  <si>
    <t>The Girl with the Dragon Tattoo</t>
  </si>
  <si>
    <t>Journalist Mikael Blomkvist is aided in his search for a woman who has been missing for 40 years by young computer hacker Lisbeth Salander.</t>
  </si>
  <si>
    <t>Juno</t>
  </si>
  <si>
    <t>Faced with an unplanned pregnancy, an offbeat young woman makes a selfless decision regarding the unborn child.</t>
  </si>
  <si>
    <t>Argo</t>
  </si>
  <si>
    <t>Acting under the cover of a Hollywood producer scouting a location for a science fiction film, a CIA agent launches a dangerous operation to rescue six Americans in Tehran during the U.S. hostage crisis in Iran in 1979.</t>
  </si>
  <si>
    <t>['Biography', 'Drama', 'Thriller']</t>
  </si>
  <si>
    <t>The English Patient</t>
  </si>
  <si>
    <t>At the close of World War II, a young nurse tends to a badly-burned plane crash victim. His past is shown in flashbacks, revealing an involvement in a fateful love affair.</t>
  </si>
  <si>
    <t>['Drama', 'Romance', 'War']</t>
  </si>
  <si>
    <t>Annabelle Comes Home</t>
  </si>
  <si>
    <t>While babysitting the daughter of Ed and Lorraine Warren, a teenager and her friend unknowingly awaken an evil spirit trapped in a doll.</t>
  </si>
  <si>
    <t>Constantine</t>
  </si>
  <si>
    <t>Supernatural exorcist and demonologist John Constantine helps a policewoman prove her sister's death was not a suicide, but something more.</t>
  </si>
  <si>
    <t>['Action', 'Fantasy', 'Horror', 'Mystery']</t>
  </si>
  <si>
    <t>Get Smart</t>
  </si>
  <si>
    <t>Maxwell Smart, a highly intellectual but bumbling spy working for the CONTROL agency, is tasked with preventing a terrorist attack from rival spy agency KAOS.</t>
  </si>
  <si>
    <t>['Action', 'Adventure', 'Comedy']</t>
  </si>
  <si>
    <t>The Heat</t>
  </si>
  <si>
    <t>An uptight FBI Special Agent is paired with a foul-mouthed Boston cop to take down a ruthless drug lord.</t>
  </si>
  <si>
    <t>Following a ghost invasion of Manhattan, paranormal enthusiasts Erin Gilbert and Abby Yates, nuclear engineer Jillian Holtzmann, and subway worker Patty Tolan band together to stop the otherworldly threat.</t>
  </si>
  <si>
    <t>Ghost Rider</t>
  </si>
  <si>
    <t>When motorcycle rider Johnny Blaze sells his soul to the Devil to save his father's life, he is transformed into the Ghost Rider, the Devil's own bounty hunter, and is sent to hunt down sinners.</t>
  </si>
  <si>
    <t>['Action', 'Fantasy', 'Thriller']</t>
  </si>
  <si>
    <t>Sleepless in Seattle</t>
  </si>
  <si>
    <t>A recently widowed man's son calls a radio talk-show in an attempt to find his father a partner.</t>
  </si>
  <si>
    <t>The Green Hornet</t>
  </si>
  <si>
    <t>Following the death of his father, Britt Reid, heir to his father's large company, teams up with his late dad's assistant Kato to become a masked crime fighting team.</t>
  </si>
  <si>
    <t>Elf</t>
  </si>
  <si>
    <t>Raised as an oversized elf, Buddy travels from the North Pole to New York City to meet his biological father, Walter Hobbs, who doesn't know he exists and is in desperate need of some Christmas spirit.</t>
  </si>
  <si>
    <t>['Adventure', 'Comedy', 'Family', 'Fantasy', 'Romance']</t>
  </si>
  <si>
    <t>Baby Driver</t>
  </si>
  <si>
    <t>After being coerced into working for a crime boss, a young getaway driver finds himself taking part in a heist doomed to fail.</t>
  </si>
  <si>
    <t>['Action', 'Crime', 'Drama', 'Music']</t>
  </si>
  <si>
    <t>Immortals</t>
  </si>
  <si>
    <t>Theseus is a mortal man chosen by Zeus to lead the fight against the ruthless King Hyperion, who is on a rampage across Greece to obtain a weapon that can destroy humanity.</t>
  </si>
  <si>
    <t>Relativity Media</t>
  </si>
  <si>
    <t>['Action', 'Drama', 'Fantasy', 'Romance']</t>
  </si>
  <si>
    <t>Taken</t>
  </si>
  <si>
    <t>A retired CIA agent travels across Europe and relies on his old skills to save his estranged daughter, who has been kidnapped while on a trip to Paris.</t>
  </si>
  <si>
    <t>Percy Jackson &amp; the Olympians: The Lightning Thief</t>
  </si>
  <si>
    <t>A teenager discovers he's the descendant of a Greek god and sets out on an adventure to settle an on-going battle between the gods.</t>
  </si>
  <si>
    <t>Hansel &amp; Gretel: Witch Hunters</t>
  </si>
  <si>
    <t>Brother/sister duo Hansel and Gretel are professional witch-hunters who help innocent villagers. One day they stumble upon a case that could hold the key to their past.</t>
  </si>
  <si>
    <t>['Action', 'Fantasy', 'Horror']</t>
  </si>
  <si>
    <t>Valerian and the City of a Thousand Planets</t>
  </si>
  <si>
    <t>A dark force threatens Alpha, a vast metropolis and home to species from a thousand planets. Special operatives Valerian and Laureline must race to identify the marauding menace and safeguard not just Alpha, but the future of the universe.</t>
  </si>
  <si>
    <t>STX Entertainment</t>
  </si>
  <si>
    <t>Ford v Ferrari</t>
  </si>
  <si>
    <t>American car designer Carroll Shelby and driver Ken Miles battle corporate interference and the laws of physics to build a revolutionary race car for Ford in order to defeat Ferrari at the 24 Hours of Le Mans in 1966.</t>
  </si>
  <si>
    <t>['Action', 'Biography', 'Drama', 'Sport']</t>
  </si>
  <si>
    <t>Jumper</t>
  </si>
  <si>
    <t>A teenager with teleportation abilities suddenly finds himself in the middle of an ancient war between those like him and their sworn annihilators.</t>
  </si>
  <si>
    <t>The Social Network</t>
  </si>
  <si>
    <t>As Harvard student Mark Zuckerberg creates the social networking site that would become known as Facebook, he is sued by the twins who claimed he stole their idea and by the co-founder who was later squeezed out of the business.</t>
  </si>
  <si>
    <t>Chicken Run</t>
  </si>
  <si>
    <t>When a cockerel apparently flies into a chicken farm, the chickens see him as an opportunity to escape their evil owners.</t>
  </si>
  <si>
    <t>Con Air</t>
  </si>
  <si>
    <t>Newly-paroled ex-con and former U.S. Ranger Cameron Poe finds himself trapped in a prisoner-transport plane when the passengers seize control.</t>
  </si>
  <si>
    <t>Interview with the Vampire: The Vampire Chronicles</t>
  </si>
  <si>
    <t>A vampire tells his epic life story: love, betrayal, loneliness, and hunger.</t>
  </si>
  <si>
    <t>Yes Man</t>
  </si>
  <si>
    <t>A man challenges himself to say "yes" to everything.</t>
  </si>
  <si>
    <t>Non-Stop</t>
  </si>
  <si>
    <t>An air marshal springs into action during a transatlantic flight after receiving a series of text messages demanding $150 million into an off-shore account, or someone will die every 20 minutes.</t>
  </si>
  <si>
    <t>Fahrenheit 9/11</t>
  </si>
  <si>
    <t>Michael Moore's view on what happened to the United States after September 11 and how the Bush Administration allegedly used the tragic event to push forward its agenda for unjust wars in Afghanistan and Iraq.</t>
  </si>
  <si>
    <t>['Documentary', 'Drama', 'War']</t>
  </si>
  <si>
    <t>Wild Wild West</t>
  </si>
  <si>
    <t>The two best special agents in the Wild West must save President Grant from the clutches of a diabolical, wheelchair-bound, steampunk-savvy, Confederate scientist bent on revenge for losing the Civil War.</t>
  </si>
  <si>
    <t>['Action', 'Comedy', 'Sci-Fi', 'Western']</t>
  </si>
  <si>
    <t>Geostorm</t>
  </si>
  <si>
    <t>When the network of satellites designed to control the global climate starts to attack Earth, it's a race against the clock for its creator to uncover the real threat before a worldwide Geostorm wipes out everything and everyone.</t>
  </si>
  <si>
    <t>Scary Movie 3</t>
  </si>
  <si>
    <t>Cindy must investigate mysterious crop circles and video tapes, and help the President in preventing an alien invasion.</t>
  </si>
  <si>
    <t>Collateral</t>
  </si>
  <si>
    <t>A cab driver finds himself the hostage of an engaging contract killer as he makes his rounds from hit to hit during one night in Los Angeles.</t>
  </si>
  <si>
    <t>Inferno</t>
  </si>
  <si>
    <t>When Robert Langdon wakes up in an Italian hospital with amnesia, he teams up with Dr. Sienna Brooks and they race across Europe together against the clock to foil a deadly global plot.</t>
  </si>
  <si>
    <t>['Action', 'Adventure', 'Crime', 'Drama', 'Mystery', 'Thriller']</t>
  </si>
  <si>
    <t>Knocked Up</t>
  </si>
  <si>
    <t>For fun-loving party animal Ben Stone, the last thing he ever expected was for his one-night stand to show up on his doorstep eight weeks later to tell him she's pregnant with his child.</t>
  </si>
  <si>
    <t>Green Lantern</t>
  </si>
  <si>
    <t>Reckless test pilot Hal Jordan is granted an alien ring that bestows him with otherworldly powers that inducts him into an intergalactic police force, the Green Lantern Corps.</t>
  </si>
  <si>
    <t>What Happens in Vegas</t>
  </si>
  <si>
    <t>A man and a woman are compelled, for legal reasons, to live life as a couple for a limited period of time. At stake is a large amount of money.</t>
  </si>
  <si>
    <t>It's Complicated</t>
  </si>
  <si>
    <t>When attending their son's college graduation, a couple reignite the spark in their relationship. But the complicated fact is they're divorced and he's remarried.</t>
  </si>
  <si>
    <t>The Terminal</t>
  </si>
  <si>
    <t>An Eastern European tourist unexpectedly finds himself stranded in JFK airport, and must take up temporary residence there.</t>
  </si>
  <si>
    <t>Little Women</t>
  </si>
  <si>
    <t>Jo March reflects back and forth on her life, telling the beloved story of the March sisters - four young women, each determined to live life on her own terms.</t>
  </si>
  <si>
    <t>Captain Phillips</t>
  </si>
  <si>
    <t>The true story of Captain Richard Phillips and the 2009 hijacking by Somali pirates of the U.S.-flagged MV Maersk Alabama, the first American cargo ship to be hijacked in two hundred years.</t>
  </si>
  <si>
    <t>['Action', 'Biography', 'Crime', 'Drama', 'Thriller']</t>
  </si>
  <si>
    <t>The Prince of Egypt</t>
  </si>
  <si>
    <t>Egyptian Prince Moses learns of his identity as a Hebrew and his destiny to become the chosen deliverer of his people.</t>
  </si>
  <si>
    <t>['Adventure', 'Animation', 'Drama', 'Family', 'Fantasy', 'Musical']</t>
  </si>
  <si>
    <t>Jack Reacher</t>
  </si>
  <si>
    <t>A homicide investigator digs deeper into a case involving a trained military sniper responsible for a mass shooting.</t>
  </si>
  <si>
    <t>Kingdom of Heaven</t>
  </si>
  <si>
    <t>Balian of Ibelin travels to Jerusalem during the Crusades of the 12th century, and there he finds himself as the defender of the city and its people.</t>
  </si>
  <si>
    <t>['Action', 'Adventure', 'Drama', 'History', 'War']</t>
  </si>
  <si>
    <t>The Emoji Movie</t>
  </si>
  <si>
    <t>Gene, a multi-expressional emoji, sets out on a journey to become a normal emoji.</t>
  </si>
  <si>
    <t>Dracula Untold</t>
  </si>
  <si>
    <t>As his kingdom is being threatened by the Turks, young prince Vlad Tepes must become a monster feared by his own people in order to obtain the power needed to protect his own family, and the families of his kingdom.</t>
  </si>
  <si>
    <t>['Action', 'Drama', 'Fantasy', 'Horror']</t>
  </si>
  <si>
    <t>Central Intelligence</t>
  </si>
  <si>
    <t>After he reconnects with an awkward pal from high school through Facebook, a mild-mannered accountant is lured into the world of international espionage.</t>
  </si>
  <si>
    <t>Million Dollar Baby</t>
  </si>
  <si>
    <t>Frankie, an ill-tempered old coach, reluctantly agrees to train aspiring boxer Maggie. Impressed with her determination and talent, he helps her become the best and the two soon form a close bond.</t>
  </si>
  <si>
    <t>['Drama', 'Sport']</t>
  </si>
  <si>
    <t>The Help</t>
  </si>
  <si>
    <t>An aspiring author during the civil rights movement of the 1960s decides to write a book detailing the African American maids' point of view on the white families for which they work, and the hardships they go through on a daily basis.</t>
  </si>
  <si>
    <t>Twins</t>
  </si>
  <si>
    <t>A physically perfect but innocent man goes in search of his long-lost twin brother, who is short, a womanizer, and small-time crook.</t>
  </si>
  <si>
    <t>Valentine's Day</t>
  </si>
  <si>
    <t>Intertwining couples and singles in Los Angeles break-up and make-up based on the pressures and expectations of Valentine's Day.</t>
  </si>
  <si>
    <t>Bad Teacher</t>
  </si>
  <si>
    <t>A lazy, incompetent middle school teacher who hates her job, her students, and her co-workers is forced to return to teaching to make enough money for breast implants after her wealthy fiancé dumps her.</t>
  </si>
  <si>
    <t>A Little Red Flower</t>
  </si>
  <si>
    <t>The film tells a warm and realistic story, thinking and facing the ultimate problem that every ordinary person will face-imagining that death may come at any time, the only thing we have to do is love and cherish.</t>
  </si>
  <si>
    <t>Clear and Present Danger</t>
  </si>
  <si>
    <t>CIA Analyst Jack Ryan is drawn into an illegal war fought by the US government against a Colombian drug cartel.</t>
  </si>
  <si>
    <t>One Hundred and One Dalmatians</t>
  </si>
  <si>
    <t>When a litter of Dalmatian puppies are abducted by the minions of Cruella De Vil, the owners must find them before she uses them for a diabolical fashion statement.</t>
  </si>
  <si>
    <t>Ted 2</t>
  </si>
  <si>
    <t>Newlywed couple Ted and Tami-Lynn want to have a baby, but in order to qualify to be a parent, Ted will have to prove he's a person in a court of law.</t>
  </si>
  <si>
    <t>Bram Stoker's Dracula</t>
  </si>
  <si>
    <t>The centuries old vampire Count Dracula comes to England to seduce his barrister Jonathan Harker's fiancée Mina Murray and inflict havoc in the foreign land.</t>
  </si>
  <si>
    <t>['Drama', 'Fantasy', 'Horror', 'Romance']</t>
  </si>
  <si>
    <t>Vertical Limit</t>
  </si>
  <si>
    <t>A climber must rescue his sister on top of K2, one of the world's biggest mountains.</t>
  </si>
  <si>
    <t>['Action', 'Adventure', 'Drama', 'Sport', 'Thriller']</t>
  </si>
  <si>
    <t>The Patriot</t>
  </si>
  <si>
    <t>Peaceful farmer Benjamin Martin is driven to lead the Colonial Militia during the American Revolution when a sadistic British officer murders his son.</t>
  </si>
  <si>
    <t>['Action', 'Drama', 'History', 'War']</t>
  </si>
  <si>
    <t>The Sorcerer's Apprentice</t>
  </si>
  <si>
    <t>A protege of the magician Merlin must train his teacher's successor - an introverted but resourceful physics prodigy - in the art of sorcery to prevent the return of Morgana le Fay.</t>
  </si>
  <si>
    <t>Just Go with It</t>
  </si>
  <si>
    <t>On a weekend trip to Hawaii, a plastic surgeon convinces his loyal assistant to pose as his soon-to-be-divorced wife in order to cover up a careless lie he told to his much-younger girlfriend.</t>
  </si>
  <si>
    <t>Dirty Dancing</t>
  </si>
  <si>
    <t>Spending the summer at a Catskills resort with her family, Frances "Baby" Houseman falls in love with the camp's dance instructor, Johnny Castle.</t>
  </si>
  <si>
    <t>Vestron Pictures</t>
  </si>
  <si>
    <t>Creed II</t>
  </si>
  <si>
    <t>Under the tutelage of Rocky Balboa, newly crowned heavyweight champion Adonis Creed faces off against Viktor Drago, the son of Ivan Drago.</t>
  </si>
  <si>
    <t>['Action', 'Drama', 'Sport']</t>
  </si>
  <si>
    <t>Public Enemies</t>
  </si>
  <si>
    <t>The Feds try to take down notorious American gangsters John Dillinger, Baby Face Nelson, and Pretty Boy Floyd during a booming crime wave in the 1930s.</t>
  </si>
  <si>
    <t>['Action', 'Biography', 'Crime', 'Drama', 'History']</t>
  </si>
  <si>
    <t>The Bourne Identity</t>
  </si>
  <si>
    <t>A man is picked up by a fishing boat, bullet-riddled and suffering from amnesia, before racing to elude assassins and attempting to regain his memory.</t>
  </si>
  <si>
    <t>Disclosure</t>
  </si>
  <si>
    <t>A computer specialist is sued for sexual harassment by a former lover turned boss who initiated the act forcefully, which threatens both his career and his personal life.</t>
  </si>
  <si>
    <t>Crouching Tiger, Hidden Dragon</t>
  </si>
  <si>
    <t>A young Chinese warrior steals a sword from a famed swordsman and then escapes into a world of romantic adventure with a mysterious man in the frontier of the nation.</t>
  </si>
  <si>
    <t>Sony Pictures Classics</t>
  </si>
  <si>
    <t>Pulp Fiction</t>
  </si>
  <si>
    <t>The lives of two mob hitmen, a boxer, a gangster and his wife, and a pair of diner bandits intertwine in four tales of violence and redemption.</t>
  </si>
  <si>
    <t>The Aviator</t>
  </si>
  <si>
    <t>A biopic depicting the early years of legendary director and aviator Howard Hughes' career from the late 1920s to the mid 1940s.</t>
  </si>
  <si>
    <t>2 hr 50 min</t>
  </si>
  <si>
    <t>Braveheart</t>
  </si>
  <si>
    <t>Scottish warrior William Wallace leads his countrymen in a rebellion to free his homeland from the tyranny of King Edward I of England.</t>
  </si>
  <si>
    <t>Into the Woods</t>
  </si>
  <si>
    <t>A witch tasks a childless baker and his wife with procuring magical items from classic fairy tales to reverse the curse put on their family tree.</t>
  </si>
  <si>
    <t>['Adventure', 'Comedy', 'Drama', 'Fantasy', 'Musical']</t>
  </si>
  <si>
    <t>Bedtime Stories</t>
  </si>
  <si>
    <t>A hotel handyman's life changes when the lavish bedtime stories he tells his niece and nephew start to magically come true.</t>
  </si>
  <si>
    <t>['Adventure', 'Comedy', 'Family', 'Fantasy', 'Romance', 'Sci-Fi']</t>
  </si>
  <si>
    <t>Miss Congeniality</t>
  </si>
  <si>
    <t>An F.B.I. Agent must go undercover in the Miss United States beauty pageant to prevent a group from bombing the event.</t>
  </si>
  <si>
    <t>['Action', 'Comedy', 'Crime', 'Romance']</t>
  </si>
  <si>
    <t>Entrapment</t>
  </si>
  <si>
    <t>An insurance agent is sent by her employer to track down and help capture an art thief.</t>
  </si>
  <si>
    <t>['Action', 'Crime', 'Romance', 'Thriller']</t>
  </si>
  <si>
    <t>End of Days</t>
  </si>
  <si>
    <t>At the end of the century, Satan visits New York in search of a bride. It's up to an ex-cop who now runs an elite security outfit to stop him.</t>
  </si>
  <si>
    <t>['Action', 'Fantasy', 'Horror', 'Thriller']</t>
  </si>
  <si>
    <t>Bridget Jones's Baby</t>
  </si>
  <si>
    <t>Forty-something and single again, Bridget decides to focus on her job and surround herself with friends. Then she discovers that she is pregnant--but she is only 50% sure of the baby's father's identity.</t>
  </si>
  <si>
    <t>Fury</t>
  </si>
  <si>
    <t>A grizzled tank commander makes tough decisions as he and his crew fight their way across Germany in April, 1945.</t>
  </si>
  <si>
    <t>Battle Los Angeles</t>
  </si>
  <si>
    <t>A squad of U.S. Marines becomes the last line of defense against a global invasion.</t>
  </si>
  <si>
    <t>Australia</t>
  </si>
  <si>
    <t>Set in northern Australia before WWII, an Englishwoman who inherits a sprawling ranch reluctantly pacts with a stock-man in order to drive 2,000 head of cattle over unforgiving landscapes.</t>
  </si>
  <si>
    <t>['Adventure', 'Drama', 'Romance', 'War', 'Western']</t>
  </si>
  <si>
    <t>Due Date</t>
  </si>
  <si>
    <t>High-strung father-to-be Peter Highman is forced to hitch a ride with aspiring actor Ethan Tremblay on a road trip in order to make it to his child's birth on time.</t>
  </si>
  <si>
    <t>Master and Commander: The Far Side of the World</t>
  </si>
  <si>
    <t>During the Napoleonic Wars, a brash British captain pushes his ship and crew to their limits in pursuit of a formidable French war vessel around South America.</t>
  </si>
  <si>
    <t>['Action', 'Adventure', 'Drama', 'War']</t>
  </si>
  <si>
    <t>A Series of Unfortunate Events</t>
  </si>
  <si>
    <t>When a massive fire kills their parents, three children are delivered to the custody of cousin and stage actor Count Olaf, who is secretly plotting to steal their parents' vast fortune.</t>
  </si>
  <si>
    <t>District 9</t>
  </si>
  <si>
    <t>Violence ensues after an extraterrestrial race forced to live in slum-like conditions on Earth finds a kindred spirit in a government agent exposed to their biotechnology.</t>
  </si>
  <si>
    <t>The Others</t>
  </si>
  <si>
    <t>During World War II, a woman who lives with her two photosensitive children on her darkened old family estate in the Channel Islands becomes convinced that the home is haunted.</t>
  </si>
  <si>
    <t>Horrible Bosses</t>
  </si>
  <si>
    <t>Three friends conspire to murder their awful bosses when they realize they are standing in the way of their happiness.</t>
  </si>
  <si>
    <t>Us and Them</t>
  </si>
  <si>
    <t>During the hectic chunyun period, two strangers traveling home meet on the train.</t>
  </si>
  <si>
    <t>Red Dragon</t>
  </si>
  <si>
    <t>A retired FBI agent with psychological gifts is assigned to help track down "The Tooth Fairy", a mysterious serial killer. Aiding him is imprisoned forensic psychiatrist Dr. Hannibal "The Cannibal" Lecter.</t>
  </si>
  <si>
    <t>Tomorrowland</t>
  </si>
  <si>
    <t>Bound by a shared destiny, a teen bursting with scientific curiosity and a former boy-genius inventor embark on a mission to unearth the secrets of a place somewhere in time and space that exists in their collective memory.</t>
  </si>
  <si>
    <t>['Action', 'Adventure', 'Family', 'Fantasy', 'Mystery', 'Sci-Fi']</t>
  </si>
  <si>
    <t>Me Before You</t>
  </si>
  <si>
    <t>A girl in a small town forms an unlikely bond with a recently-paralyzed man she's taking care of.</t>
  </si>
  <si>
    <t>Safe House</t>
  </si>
  <si>
    <t>A young CIA agent is tasked with looking after a fugitive in a safe house. But when the safe house is attacked, he finds himself on the run with his charge.</t>
  </si>
  <si>
    <t>S.W.A.T.</t>
  </si>
  <si>
    <t>An imprisoned drug kingpin offers a huge cash reward to anyone that can break him out of police custody, and only the L.A.P.D.'s Special Weapons and Tactics team can prevent it.</t>
  </si>
  <si>
    <t>The Fast and the Furious</t>
  </si>
  <si>
    <t>Los Angeles police officer Brian O'Conner must decide where his loyalty really lies when he becomes enamored with the street racing world he has been sent undercover to destroy.</t>
  </si>
  <si>
    <t>Paranormal Activity 3</t>
  </si>
  <si>
    <t>In 1988, young sisters Katie and Kristi befriend an invisible entity called Toby, who resides in their home.</t>
  </si>
  <si>
    <t>1 hr 23 min</t>
  </si>
  <si>
    <t>Philadelphia</t>
  </si>
  <si>
    <t>When a man with HIV is fired by his law firm because of his condition, he hires a homophobic small time lawyer as the only willing advocate for a wrongful dismissal suit.</t>
  </si>
  <si>
    <t>Sleepy Hollow</t>
  </si>
  <si>
    <t>Ichabod Crane is sent to Sleepy Hollow to investigate the decapitations of three people; the culprit is legendary apparition The Headless Horseman.</t>
  </si>
  <si>
    <t>['Fantasy', 'Horror', 'Mystery']</t>
  </si>
  <si>
    <t>The Holiday</t>
  </si>
  <si>
    <t>Two women troubled with guy-problems swap homes in each other's countries, where they each meet a local guy and fall in love.</t>
  </si>
  <si>
    <t>Bagheera the Panther and Baloo the Bear have a difficult time trying to convince a boy to leave the jungle for human civilization.</t>
  </si>
  <si>
    <t>London Has Fallen</t>
  </si>
  <si>
    <t>In London for the Prime Minister's funeral, Mike Banning is caught up in a plot to assassinate all the attending world leaders.</t>
  </si>
  <si>
    <t>Focus Features</t>
  </si>
  <si>
    <t>The Break-Up</t>
  </si>
  <si>
    <t>A couple's break-up proceeds to get uglier and nastier by the moment as each tries to keep their luxurious condo from the other.</t>
  </si>
  <si>
    <t>The Ugly Truth</t>
  </si>
  <si>
    <t>An uptight television producer takes control of a morning show segment on modern relationships hosted by a misogynistic man.</t>
  </si>
  <si>
    <t>Birds of Prey</t>
  </si>
  <si>
    <t>After splitting with the Joker, Harley Quinn joins superheroines Black Canary, Huntress, and Renee Montoya to save a young girl from an evil crime lord.</t>
  </si>
  <si>
    <t>White House Down</t>
  </si>
  <si>
    <t>While on a tour of the White House with his young daughter, a Capitol policeman springs into action to save his child and protect the president from a heavily armed group of paramilitary invaders.</t>
  </si>
  <si>
    <t>A Dog's Purpose</t>
  </si>
  <si>
    <t>A dog looks to discover his purpose in life over the course of several lifetimes and owners.</t>
  </si>
  <si>
    <t>['Adventure', 'Comedy', 'Drama', 'Family', 'Fantasy']</t>
  </si>
  <si>
    <t>Fun with Dick and Jane</t>
  </si>
  <si>
    <t>When an affluent couple lose all their money following a series of blunders, they turn to a life of crime to make ends meet.</t>
  </si>
  <si>
    <t>Eat Pray Love</t>
  </si>
  <si>
    <t>A married woman realizes how unhappy her marriage really is, and that her life needs to go in a different direction. After a painful divorce, she takes off on a round-the-world journey to "find herself".</t>
  </si>
  <si>
    <t>['Biography', 'Drama', 'Romance']</t>
  </si>
  <si>
    <t>The Addams Family</t>
  </si>
  <si>
    <t>The eccentrically macabre family moves to a bland suburb where Wednesday Addams' friendship with the daughter of a hostile and conformist local reality show host exacerbates conflict between the families.</t>
  </si>
  <si>
    <t>['Animation', 'Comedy', 'Family', 'Fantasy', 'Horror']</t>
  </si>
  <si>
    <t>You Don't Mess with the Zohan</t>
  </si>
  <si>
    <t>An Israeli Special Forces Soldier fakes his death so he can re-emerge in New York City as a hair stylist.</t>
  </si>
  <si>
    <t>King Arthur</t>
  </si>
  <si>
    <t>A demystified take on the tale of King Arthur and the Knights of the Round Table.</t>
  </si>
  <si>
    <t>Yogi Bear</t>
  </si>
  <si>
    <t>A documentary filmmaker travels to Jellystone Park to shoot a project and soon crosses paths with Yogi Bear, his sidekick Boo-Boo and Ranger Smith.</t>
  </si>
  <si>
    <t>Everest</t>
  </si>
  <si>
    <t>The story of New Zealand mountaineer Rob Hall, who on May 10, 1996, together with Scott Fischer, teamed up on a joint expedition to ascend Mount Everest.</t>
  </si>
  <si>
    <t>['Action', 'Adventure', 'Biography', 'Drama', 'Thriller']</t>
  </si>
  <si>
    <t>Vanilla Sky</t>
  </si>
  <si>
    <t>A self-indulgent and vain publishing magnate finds his privileged life upended after a vehicular accident with a resentful lover.</t>
  </si>
  <si>
    <t>['Fantasy', 'Mystery', 'Romance', 'Sci-Fi', 'Thriller']</t>
  </si>
  <si>
    <t>Arrival</t>
  </si>
  <si>
    <t>A linguist works with the military to communicate with alien lifeforms after twelve mysterious spacecraft appear around the world.</t>
  </si>
  <si>
    <t>['Drama', 'Mystery', 'Sci-Fi']</t>
  </si>
  <si>
    <t>Need for Speed</t>
  </si>
  <si>
    <t>Fresh from prison, a street racer who was framed by a wealthy business associate joins a cross-country race with revenge in mind. His ex-partner, learning of the plan, places a massive bounty on his head as the race begins.</t>
  </si>
  <si>
    <t>Garfield</t>
  </si>
  <si>
    <t>Jon Arbuckle buys a second pet, a dog named Odie. However, Odie is then abducted and it is up to Jon's cat, Garfield, to find and rescue the canine.</t>
  </si>
  <si>
    <t>1 hr 20 min</t>
  </si>
  <si>
    <t>Patch Adams</t>
  </si>
  <si>
    <t>The true story of a heroic man, Hunter "Patch" Adams, determined to become a medical doctor because he enjoys helping people. He ventured where no doctor had ventured before, using humour and pathos.</t>
  </si>
  <si>
    <t>['Biography', 'Comedy', 'Drama', 'Romance']</t>
  </si>
  <si>
    <t>Four teenage mutant ninja turtles emerge from the shadows to protect New York City from a gang of criminal ninjas.</t>
  </si>
  <si>
    <t>['Action', 'Adventure', 'Comedy', 'Family', 'Sci-Fi']</t>
  </si>
  <si>
    <t>Kindergarten Cop</t>
  </si>
  <si>
    <t>A tough cop must pose as a kindergarten teacher in order to locate a dangerous criminal's ex-wife, who may hold the key to putting him behind bars.</t>
  </si>
  <si>
    <t>Straight Outta Compton</t>
  </si>
  <si>
    <t>The rap group NWA emerges from the mean streets of Compton in Los Angeles, California, in the mid-1980s and revolutionizes Hip Hop culture with their music and tales about life in the hood.</t>
  </si>
  <si>
    <t>['Biography', 'Drama', 'History', 'Music']</t>
  </si>
  <si>
    <t>21 Jump Street</t>
  </si>
  <si>
    <t>A pair of underachieving cops are sent back to a local high school to blend in and bring down a synthetic drug ring.</t>
  </si>
  <si>
    <t>Valkyrie</t>
  </si>
  <si>
    <t>A dramatization of the July 20, 1944 assassination and political coup plot by desperate renegade German Army officers against Adolf Hitler during World War II.</t>
  </si>
  <si>
    <t>['Drama', 'History', 'Thriller', 'War']</t>
  </si>
  <si>
    <t>Open Season</t>
  </si>
  <si>
    <t>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t>
  </si>
  <si>
    <t>Cats &amp; Dogs</t>
  </si>
  <si>
    <t>A look at the top-secret, high-tech espionage war going on between cats and dogs, of which their human owners are blissfully unaware.</t>
  </si>
  <si>
    <t>['Action', 'Adventure', 'Comedy', 'Family', 'Fantasy']</t>
  </si>
  <si>
    <t>The Hunt for Red October</t>
  </si>
  <si>
    <t>In November 1984, the Soviet Union's best submarine captain violates orders and heads for the U.S. in a new undetectable sub. The American CIA and military must quickly determine: Is he trying to defect or to start a war?</t>
  </si>
  <si>
    <t>Percy Jackson: Sea of Monsters</t>
  </si>
  <si>
    <t>In order to restore their dying safe haven, the son of Poseidon and his friends embark on a quest to the Sea of Monsters, to find the mythical Golden Fleece, all the while trying to stop an ancient evil from rising.</t>
  </si>
  <si>
    <t>The Lego Movie 2: The Second Part</t>
  </si>
  <si>
    <t>It's been five years since everything was awesome and the citizens are facing a huge new threat: Lego Duplo invaders from outer space, wrecking everything faster than they can rebuild.</t>
  </si>
  <si>
    <t>['Action', 'Adventure', 'Animation', 'Comedy', 'Family', 'Fantasy', 'Musical', 'Sci-Fi']</t>
  </si>
  <si>
    <t>Two Weeks Notice</t>
  </si>
  <si>
    <t>A lawyer decides that she's used too much like a nanny by her boss, so she walks out on him.</t>
  </si>
  <si>
    <t>RED</t>
  </si>
  <si>
    <t>When his peaceful life is threatened by a high-tech assassin, former black-ops agent Frank Moses reassembles his old team in a last-ditch effort to survive and uncover his assailants.</t>
  </si>
  <si>
    <t>Shock Wave 2</t>
  </si>
  <si>
    <t>A terrorist expert in explosives, whose gang has been dismantled, seeks revenge. He threatens to blow up a Hong Kong tunnel with hundreds of hostages. The policeman who has already beaten him once must stop him again.</t>
  </si>
  <si>
    <t>The Pacifier</t>
  </si>
  <si>
    <t>Having recovered from wounds received in a failed rescue operation, Navy SEAL Shane Wolfe is handed a new assignment: Protect the five Plummer kids from enemies of their recently deceased father -- a government scientist whose top-secret experiment remains in the kids' house.</t>
  </si>
  <si>
    <t>['Action', 'Comedy', 'Drama', 'Family']</t>
  </si>
  <si>
    <t>50 First Dates</t>
  </si>
  <si>
    <t>Henry Roth is a man afraid of commitment until he meets the beautiful Lucy. They hit it off and Henry think he's finally found the girl of his dreams until discovering she has short-term memory loss and forgets him the next day.</t>
  </si>
  <si>
    <t>A factory worker, Douglas Quaid, begins to suspect that he is a spy after visiting Rekall - a company that provides its clients with implanted fake memories of a life they would like to have led - goes wrong and he finds himself on the run.</t>
  </si>
  <si>
    <t>Christopher Robin</t>
  </si>
  <si>
    <t>A working-class family man, Christopher Robin, encounters his childhood friend Winnie-the-Pooh, who helps him to rediscover the joys of life.</t>
  </si>
  <si>
    <t>['Adventure', 'Comedy', 'Drama', 'Family', 'Fantasy', 'Musical']</t>
  </si>
  <si>
    <t>Jack the Giant Slayer</t>
  </si>
  <si>
    <t>The ancient war between humans and a race of giants is reignited when Jack, a young farmhand fighting for a kingdom and the love of a princess, opens a gateway between the two worlds.</t>
  </si>
  <si>
    <t>Smurfs: The Lost Village</t>
  </si>
  <si>
    <t>In this fully animated, all-new take on the Smurfs, a mysterious map sets Smurfette and her friends Brainy, Clumsy, and Hefty on an exciting race through the Forbidden Forest, leading to the discovery of the biggest secret in Smurf history.</t>
  </si>
  <si>
    <t>Chinese Doctors</t>
  </si>
  <si>
    <t>A group of doctors at a hospital in Wuhan, China are the first in the world to deal with a new disease, COVID-19.</t>
  </si>
  <si>
    <t>Spy Kids 3: Game Over</t>
  </si>
  <si>
    <t>Carmen's caught in a virtual reality game designed by the Kids' new nemesis, the Toymaker. It's up to Juni to save his sister, and ultimately the world.</t>
  </si>
  <si>
    <t>Panic Room</t>
  </si>
  <si>
    <t>A divorced woman and her diabetic daughter take refuge in their newly-purchased house's safe room when three men break-in, searching for a missing fortune.</t>
  </si>
  <si>
    <t>The Other Woman</t>
  </si>
  <si>
    <t>After discovering that her boyfriend is married, Carly meets the wife he's been betraying; when yet another affair is discovered, all three women team up to plot revenge on the three-timing S.O.B.</t>
  </si>
  <si>
    <t>Beowulf</t>
  </si>
  <si>
    <t>The warrior Beowulf must fight and defeat the monster Grendel, who is terrorizing Denmark, then Grendel's Mother, who begins killing out of revenge.</t>
  </si>
  <si>
    <t>['Action', 'Adventure', 'Animation', 'Fantasy']</t>
  </si>
  <si>
    <t>The Vow</t>
  </si>
  <si>
    <t>A car accident puts Paige in a coma, and when she wakes up with severe memory loss, her husband Leo works to win her heart again.</t>
  </si>
  <si>
    <t>Anger Management</t>
  </si>
  <si>
    <t>Dave Buznik is a businessman who is wrongly sentenced to an anger management program, where he meets an aggressive instructor.</t>
  </si>
  <si>
    <t>Tropic Thunder</t>
  </si>
  <si>
    <t>Through a series of freak occurrences, a group of actors shooting a big-budget war movie are forced to become the soldiers they are portraying.</t>
  </si>
  <si>
    <t>['Action', 'Comedy', 'War']</t>
  </si>
  <si>
    <t>Rocketman</t>
  </si>
  <si>
    <t>A musical fantasy about the fantastical human story of Elton John's breakthrough years.</t>
  </si>
  <si>
    <t>The BFG</t>
  </si>
  <si>
    <t>An orphan little girl befriends a benevolent giant who takes her to Giant Country, where they attempt to stop the man-eating giants that are invading the human world.</t>
  </si>
  <si>
    <t>Downton Abbey</t>
  </si>
  <si>
    <t>The continuing story of the Crawley family, wealthy owners of a large estate in the English countryside in the early twentieth century.</t>
  </si>
  <si>
    <t>The Intern</t>
  </si>
  <si>
    <t>Seventy-year-old widower Ben Whittaker has discovered that retirement isn't all it's cracked up to be. Seizing an opportunity to get back in the game, he becomes a senior intern at an online fashion site, founded and run by Jules Ostin.</t>
  </si>
  <si>
    <t>Wallace &amp; Gromit: The Curse of the Were-Rabbit</t>
  </si>
  <si>
    <t>Wallace and his loyal dog, Gromit, set out to discover the mystery behind the garden sabotage that plagues their village and threatens the annual giant vegetable growing contest.</t>
  </si>
  <si>
    <t>['Adventure', 'Animation', 'Comedy', 'Family', 'Fantasy', 'Mystery', 'Sci-Fi']</t>
  </si>
  <si>
    <t>The Sum of All Fears</t>
  </si>
  <si>
    <t>CIA analyst Jack Ryan must stop the plans of a Neo-Nazi faction that threatens to induce a catastrophic conflict between the United States and Russia's President by detonating a nuclear weapon at a football game in Baltimore, Maryland.</t>
  </si>
  <si>
    <t>['Action', 'Drama', 'Thriller', 'War']</t>
  </si>
  <si>
    <t>Gangs of New York</t>
  </si>
  <si>
    <t>In 1862, Amsterdam Vallon returns to the Five Points area of New York City seeking revenge against Bill the Butcher, his father's killer.</t>
  </si>
  <si>
    <t>2 hr 47 min</t>
  </si>
  <si>
    <t>The Post</t>
  </si>
  <si>
    <t>A cover-up spanning four U.S. Presidents pushes the country's first female newspaper publisher and her editor to join an unprecedented battle between press and government.</t>
  </si>
  <si>
    <t>['Biography', 'Drama', 'History', 'Thriller', 'War']</t>
  </si>
  <si>
    <t>Paranormal Activity</t>
  </si>
  <si>
    <t>After moving into a suburban home, a couple becomes increasingly disturbed by a nightly demonic presence.</t>
  </si>
  <si>
    <t>The Equalizer</t>
  </si>
  <si>
    <t>A man who believes he has put his mysterious past behind him cannot stand idly by when he meets a young girl under the control of ultra-violent Russian gangsters.</t>
  </si>
  <si>
    <t>Sheep Without a Shepherd</t>
  </si>
  <si>
    <t>Desperate measures are taken by a man who tries to save his family from the dark side of the law, after they commit an unexpected crime.</t>
  </si>
  <si>
    <t>Con artists plan to fleece an eccentric family using an accomplice who claims to be their long-lost uncle.</t>
  </si>
  <si>
    <t>The Longest Yard</t>
  </si>
  <si>
    <t>Prison inmates form a football team to challenge the prison guards.</t>
  </si>
  <si>
    <t>['Comedy', 'Crime', 'Sport']</t>
  </si>
  <si>
    <t>The Santa Clause</t>
  </si>
  <si>
    <t>When a man inadvertently makes Santa fall off his roof on Christmas Eve, he finds himself magically recruited to take his place.</t>
  </si>
  <si>
    <t>['Comedy', 'Drama', 'Family', 'Fantasy']</t>
  </si>
  <si>
    <t>Cheaper by the Dozen</t>
  </si>
  <si>
    <t>With his wife doing a book tour, a father of twelve must handle a new job and his unstable brood.</t>
  </si>
  <si>
    <t>The Equalizer 2</t>
  </si>
  <si>
    <t>Robert McCall serves an unflinching justice for the exploited and oppressed, but how far will he go when that is someone he loves?</t>
  </si>
  <si>
    <t>Abominable</t>
  </si>
  <si>
    <t>Three teenagers must help a Yeti return to his family while avoiding a wealthy man and a zoologist who want him for their own needs.</t>
  </si>
  <si>
    <t>Hollow Man</t>
  </si>
  <si>
    <t>A brilliant scientist's discovery renders him invisible, but transforms him into an omnipotent, dangerous megalomaniac.</t>
  </si>
  <si>
    <t>Rambo III</t>
  </si>
  <si>
    <t>Rambo mounts a one-man mission to rescue his friend Colonel Trautman from the clutches of the formidable invading Soviet forces in Afghanistan.</t>
  </si>
  <si>
    <t>The Secret Life of Walter Mitty</t>
  </si>
  <si>
    <t>When both he and a colleague are about to lose their job, Walter takes action by embarking on an adventure more extraordinary than anything he ever imagined.</t>
  </si>
  <si>
    <t>['Adventure', 'Comedy', 'Drama', 'Fantasy', 'Romance']</t>
  </si>
  <si>
    <t>Project Gutenberg</t>
  </si>
  <si>
    <t>Hong Kong police are hunting a counterfeiting gang led by a mastermind code-named "Painter". In order to crack this true identity, the police recruit gang member Lee Man to unmask "Painter's" secret identity.</t>
  </si>
  <si>
    <t>12 Years a Slave</t>
  </si>
  <si>
    <t>In the antebellum United States, Solomon Northup, a free black man from upstate New York, is abducted and sold into slavery.</t>
  </si>
  <si>
    <t>Mr. Popper's Penguins</t>
  </si>
  <si>
    <t>The life of a businessman begins to change after he inherits six penguins, and as he transforms his apartment into a winter wonderland, his professional side starts to unravel.</t>
  </si>
  <si>
    <t>The Grudge</t>
  </si>
  <si>
    <t>An American nurse living and working in Tokyo is exposed to a mysterious supernatural curse, one that locks a person in a powerful rage before claiming their life and spreading to another victim.</t>
  </si>
  <si>
    <t>I Now Pronounce You Chuck &amp; Larry</t>
  </si>
  <si>
    <t>Two straight, single Brooklyn firefighters pretend to be a gay couple in order to receive domestic partner benefits.</t>
  </si>
  <si>
    <t>Walk the Line</t>
  </si>
  <si>
    <t>A chronicle of country music legend Johnny Cash's life, from his early days on an Arkansas cotton farm to his rise to fame with Sun Records in Memphis, where he recorded alongside Elvis Presley, Jerry Lee Lewis, and Carl Perkins.</t>
  </si>
  <si>
    <t>['Biography', 'Drama', 'Music', 'Romance']</t>
  </si>
  <si>
    <t>Jian Bing Man</t>
  </si>
  <si>
    <t>A story of a disgraced actor struggling to find a way back to the top, finding the meaning of true friends on the way.</t>
  </si>
  <si>
    <t>The Jungle Book 2</t>
  </si>
  <si>
    <t>Mowgli, missing the jungle and his old friends, runs away from the man village unaware of the danger he's in by going back to the wild.</t>
  </si>
  <si>
    <t>1 hr 12 min</t>
  </si>
  <si>
    <t>The Final Destination</t>
  </si>
  <si>
    <t>A horrifying premonition saves a young man and his friends from death during a racetrack accident but terrible fates await them nonetheless.</t>
  </si>
  <si>
    <t>Atlantis: The Lost Empire</t>
  </si>
  <si>
    <t>A young linguist named Milo Thatch joins an intrepid group of explorers to find the mysterious lost continent of Atlantis.</t>
  </si>
  <si>
    <t>['Action', 'Adventure', 'Animation', 'Family', 'Fantasy', 'Sci-Fi']</t>
  </si>
  <si>
    <t>Inside Man</t>
  </si>
  <si>
    <t>A police detective, a bank robber, and a high-power broker enter high-stakes negotiations after the criminal's brilliant heist spirals into a hostage situation.</t>
  </si>
  <si>
    <t>The Waterboy</t>
  </si>
  <si>
    <t>A waterboy for a college football team discovers he has a unique tackling ability and becomes a member of the team.</t>
  </si>
  <si>
    <t>['Comedy', 'Sport']</t>
  </si>
  <si>
    <t>Pitch Perfect 3</t>
  </si>
  <si>
    <t>Following their win at the world championship, the now separated Bellas reunite for one last singing competition at an overseas USO tour, but face a group who uses both instruments and voices.</t>
  </si>
  <si>
    <t>Watchmen</t>
  </si>
  <si>
    <t>In 1985 where former superheroes exist, the murder of a colleague sends active vigilante Rorschach into his own sprawling investigation, uncovering something that could completely change the course of history as we know it.</t>
  </si>
  <si>
    <t>['Action', 'Drama', 'Mystery', 'Sci-Fi']</t>
  </si>
  <si>
    <t>Moulin Rouge!</t>
  </si>
  <si>
    <t>A poor Bohemian poet in 1890s Paris falls for a beautiful courtesan and nightclub star coveted by a jealous duke.</t>
  </si>
  <si>
    <t>Hop</t>
  </si>
  <si>
    <t>E.B., the Easter Bunny's teenage son, heads to Hollywood, determined to become a drummer in a rock 'n' roll band. In LA, he's taken in by Fred after the out-of-work slacker hits E.B. with his car.</t>
  </si>
  <si>
    <t>Bad Moms</t>
  </si>
  <si>
    <t>When three overworked and under-appreciated moms are pushed beyond their limits, they ditch their conventional responsibilities for a jolt of long overdue freedom, fun and comedic self-indulgence.</t>
  </si>
  <si>
    <t>Jupiter Ascending</t>
  </si>
  <si>
    <t>A young woman discovers her destiny as an heiress of intergalactic nobility and must fight to protect the inhabitants of Earth from an ancient and destructive industry.</t>
  </si>
  <si>
    <t>Knowing</t>
  </si>
  <si>
    <t>M.I.T. professor John Koestler links a mysterious list of numbers from a time capsule to past and future disasters and sets out to prevent the ultimate catastrophe.</t>
  </si>
  <si>
    <t>102 Dalmatians</t>
  </si>
  <si>
    <t>Cruella DeVil gets out of prison and goes after the puppies once more.</t>
  </si>
  <si>
    <t>Storks</t>
  </si>
  <si>
    <t>Storks have moved on from delivering babies to packages. But when an order for a baby appears, the best delivery stork must scramble to fix the error by delivering the baby.</t>
  </si>
  <si>
    <t>Stand by Me Doraemon</t>
  </si>
  <si>
    <t>What will happen to Nobita's life after Doraemon leaves?</t>
  </si>
  <si>
    <t>The Hitman's Bodyguard</t>
  </si>
  <si>
    <t>One of the world's top bodyguards gets a new client, a world class hitman who must testify at the International Criminal Court. They must put their differences aside and work together to make it to the trial alive and on time.</t>
  </si>
  <si>
    <t>Paul Blart: Mall Cop</t>
  </si>
  <si>
    <t>When a shopping mall is taken over by a gang of organized crooks, it's up to a mild-mannered security guard to save the day.</t>
  </si>
  <si>
    <t>['Action', 'Comedy', 'Crime', 'Family']</t>
  </si>
  <si>
    <t>Wayne's World</t>
  </si>
  <si>
    <t>Two slacker friends try to promote their public-access cable show.</t>
  </si>
  <si>
    <t>Mirror Mirror</t>
  </si>
  <si>
    <t>An evil queen steals control of a kingdom and an exiled princess enlists the help of seven resourceful rebels to win back her birthright.</t>
  </si>
  <si>
    <t>The Haunted Mansion</t>
  </si>
  <si>
    <t>A realtor and his wife and children are summoned to a mansion, which they soon discover is haunted, and while they attempt to escape, he learns an important lesson about the family he has neglected.</t>
  </si>
  <si>
    <t>['Comedy', 'Family', 'Fantasy', 'Horror', 'Mystery']</t>
  </si>
  <si>
    <t>The Monkey King: Havoc in Heaven's Palace</t>
  </si>
  <si>
    <t>A monkey born from heavenly stone acquires supernatural powers and must battle the armies of both gods and demons to find his place in the heavens.</t>
  </si>
  <si>
    <t>While You Were Sleeping</t>
  </si>
  <si>
    <t>A hopelessly romantic Chicago Transit Authority token collector is mistaken for the fiancée of a coma patient.</t>
  </si>
  <si>
    <t>The Bridges of Madison County</t>
  </si>
  <si>
    <t>Photographer Robert Kincaid wanders into the life of housewife Francesca Johnson for four days in the 1960s.</t>
  </si>
  <si>
    <t>From Vegas to Macau III</t>
  </si>
  <si>
    <t>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t>
  </si>
  <si>
    <t>Poseidon</t>
  </si>
  <si>
    <t>On New Year's Eve, the luxury ocean liner Poseidon capsizes after being swamped by a rogue wave. The survivors are left to fight for their lives as they attempt to escape the sinking ship.</t>
  </si>
  <si>
    <t>Hot Shots!</t>
  </si>
  <si>
    <t>A parody of Top Gun in which a talented but unstable fighter pilot must overcome the ghosts of his father and save a mission sabotaged by greedy weapons manufacturers.</t>
  </si>
  <si>
    <t>Road to Perdition</t>
  </si>
  <si>
    <t>A mob enforcer's son in 1930s Illinois witnesses a murder, forcing him and his father to take to the road, and his father down a path of redemption and revenge.</t>
  </si>
  <si>
    <t>Kill Bill: Vol. 1</t>
  </si>
  <si>
    <t>After awakening from a four-year coma, a former assassin wreaks vengeance on the team of assassins who betrayed her.</t>
  </si>
  <si>
    <t>The Scorpion King</t>
  </si>
  <si>
    <t>A desert warrior rises up against the evil army that is destroying his homeland. He captures the enemy's key sorcerer, takes her deep into the desert and prepares for a final showdown.</t>
  </si>
  <si>
    <t>Sweet Home Alabama</t>
  </si>
  <si>
    <t>A young woman who has reinvented herself as a New York City socialite must return home to Alabama to obtain a divorce from her husband after seven years of separation.</t>
  </si>
  <si>
    <t>Daddy's Home 2</t>
  </si>
  <si>
    <t>Having finally gotten used to each other's existence, Brad and Dusty must now deal with their intrusive fathers during the holidays.</t>
  </si>
  <si>
    <t>Hacksaw Ridge</t>
  </si>
  <si>
    <t>World War II American Army Medic Desmond T. Doss, serving during the Battle of Okinawa, refuses to kill people and becomes the first man in American history to receive the Medal of Honor without firing a shot.</t>
  </si>
  <si>
    <t>Deja Vu</t>
  </si>
  <si>
    <t>After a ferry is bombed in New Orleans, an A.T.F. agent joins a unique investigation using experimental surveillance technology to find the bomber, but soon finds himself becoming obsessed with one of the victims.</t>
  </si>
  <si>
    <t>Row Labels</t>
  </si>
  <si>
    <t>Grand Total</t>
  </si>
  <si>
    <t>hierarchy chart</t>
  </si>
  <si>
    <t>Genre by Priority</t>
  </si>
  <si>
    <t>ROI</t>
  </si>
  <si>
    <t>Profit</t>
  </si>
  <si>
    <t>Sum of World Wide Sales (in $)</t>
  </si>
  <si>
    <t>Action</t>
  </si>
  <si>
    <t>Adventure</t>
  </si>
  <si>
    <t>Animation</t>
  </si>
  <si>
    <t>Biography</t>
  </si>
  <si>
    <t>Comedy</t>
  </si>
  <si>
    <t>Crime</t>
  </si>
  <si>
    <t>Documentary</t>
  </si>
  <si>
    <t>Drama</t>
  </si>
  <si>
    <t>Fantasy</t>
  </si>
  <si>
    <t>Horror</t>
  </si>
  <si>
    <t>Mystery</t>
  </si>
  <si>
    <t>Average of Profit</t>
  </si>
  <si>
    <t>Mystery, Adventure, Animation and Action based genre gives higher returns</t>
  </si>
  <si>
    <t>Revenue</t>
  </si>
  <si>
    <t>Capital</t>
  </si>
  <si>
    <t>Count of License</t>
  </si>
  <si>
    <t>May</t>
  </si>
  <si>
    <t>DAY</t>
  </si>
  <si>
    <t xml:space="preserve"> Highest grossing movies (1939 - 2023)</t>
  </si>
  <si>
    <t>License - PG 13 is the most commonly used license type</t>
  </si>
  <si>
    <t>As per law of demand, Income is ∝ to Sales Demand</t>
  </si>
  <si>
    <t>Peak box office collections occur mid-month, indicating strong consumer purchasing power during this period and the potential for significant sales with mid-month releases.</t>
  </si>
  <si>
    <t>Jan</t>
  </si>
  <si>
    <t>Feb</t>
  </si>
  <si>
    <t>Mar</t>
  </si>
  <si>
    <t>Apr</t>
  </si>
  <si>
    <t>Aug</t>
  </si>
  <si>
    <t>Sep</t>
  </si>
  <si>
    <t>Dec</t>
  </si>
  <si>
    <t>Nov</t>
  </si>
  <si>
    <t>Oct</t>
  </si>
  <si>
    <t>RELEASING YEAR</t>
  </si>
  <si>
    <t>16</t>
  </si>
  <si>
    <t>12</t>
  </si>
  <si>
    <t>2009</t>
  </si>
  <si>
    <t>24</t>
  </si>
  <si>
    <t>04</t>
  </si>
  <si>
    <t>2019</t>
  </si>
  <si>
    <t>19</t>
  </si>
  <si>
    <t>1997</t>
  </si>
  <si>
    <t>2015</t>
  </si>
  <si>
    <t>10</t>
  </si>
  <si>
    <t>06</t>
  </si>
  <si>
    <t>11</t>
  </si>
  <si>
    <t>07</t>
  </si>
  <si>
    <t>25</t>
  </si>
  <si>
    <t>01</t>
  </si>
  <si>
    <t>20</t>
  </si>
  <si>
    <t>22</t>
  </si>
  <si>
    <t>13</t>
  </si>
  <si>
    <t>2017</t>
  </si>
  <si>
    <t>2018</t>
  </si>
  <si>
    <t>2013</t>
  </si>
  <si>
    <t>03</t>
  </si>
  <si>
    <t>09</t>
  </si>
  <si>
    <t>27</t>
  </si>
  <si>
    <t>2016</t>
  </si>
  <si>
    <t>17</t>
  </si>
  <si>
    <t>2003</t>
  </si>
  <si>
    <t>28</t>
  </si>
  <si>
    <t>29</t>
  </si>
  <si>
    <t>2011</t>
  </si>
  <si>
    <t>1993</t>
  </si>
  <si>
    <t>2014</t>
  </si>
  <si>
    <t>18</t>
  </si>
  <si>
    <t>02</t>
  </si>
  <si>
    <t>2010</t>
  </si>
  <si>
    <t>2006</t>
  </si>
  <si>
    <t>14</t>
  </si>
  <si>
    <t>05</t>
  </si>
  <si>
    <t>1999</t>
  </si>
  <si>
    <t>2001</t>
  </si>
  <si>
    <t>2008</t>
  </si>
  <si>
    <t>15</t>
  </si>
  <si>
    <t>1994</t>
  </si>
  <si>
    <t>2007</t>
  </si>
  <si>
    <t>2002</t>
  </si>
  <si>
    <t>30</t>
  </si>
  <si>
    <t>2004</t>
  </si>
  <si>
    <t>26</t>
  </si>
  <si>
    <t>2005</t>
  </si>
  <si>
    <t>23</t>
  </si>
  <si>
    <t>1996</t>
  </si>
  <si>
    <t>1982</t>
  </si>
  <si>
    <t>21</t>
  </si>
  <si>
    <t>1977</t>
  </si>
  <si>
    <t>08</t>
  </si>
  <si>
    <t>31</t>
  </si>
  <si>
    <t>2023</t>
  </si>
  <si>
    <t>1998</t>
  </si>
  <si>
    <t>2000</t>
  </si>
  <si>
    <t>1980</t>
  </si>
  <si>
    <t>1991</t>
  </si>
  <si>
    <t>1990</t>
  </si>
  <si>
    <t>1992</t>
  </si>
  <si>
    <t>1975</t>
  </si>
  <si>
    <t>1983</t>
  </si>
  <si>
    <t>1989</t>
  </si>
  <si>
    <t>2020</t>
  </si>
  <si>
    <t>1978</t>
  </si>
  <si>
    <t>1981</t>
  </si>
  <si>
    <t>1985</t>
  </si>
  <si>
    <t>1995</t>
  </si>
  <si>
    <t>1988</t>
  </si>
  <si>
    <t>1984</t>
  </si>
  <si>
    <t>1972</t>
  </si>
  <si>
    <t>1987</t>
  </si>
  <si>
    <t>Month</t>
  </si>
  <si>
    <t>Jun</t>
  </si>
  <si>
    <t>Jul</t>
  </si>
  <si>
    <t>Line Chart shows that box office collection is peak in Holiday season which is during summer and winter breaks, proves that timing plays a key role in sales.</t>
  </si>
  <si>
    <t>Count of World Wide Sales (in $)2</t>
  </si>
  <si>
    <t xml:space="preserve">2012, 2013, 2014, 2016 and 2017 has been the luckiest year for 42 distributors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</si>
</sst>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_-* #,##0_-;\-* #,##0_-;_-* &quot;-&quot;??_-;_-@_-"/>
    <numFmt numFmtId="165" formatCode="[$$-409]#,##0"/>
    <numFmt numFmtId="166" formatCode="0.0%"/>
    <numFmt numFmtId="167" formatCode="[$-F800]dddd\,\ mmmm\ dd\,\ yyyy"/>
  </numFmts>
  <fonts count="7" x14ac:knownFonts="1">
    <font>
      <sz val="11"/>
      <color theme="1"/>
      <name val="Calibri"/>
      <family val="2"/>
      <scheme val="minor"/>
    </font>
    <font>
      <sz val="11"/>
      <color theme="1"/>
      <name val="Calibri"/>
      <family val="2"/>
      <scheme val="minor"/>
    </font>
    <font>
      <b/>
      <sz val="11"/>
      <color theme="1"/>
      <name val="Calibri"/>
      <family val="2"/>
      <scheme val="minor"/>
    </font>
    <font>
      <sz val="8"/>
      <name val="Calibri"/>
      <family val="2"/>
      <scheme val="minor"/>
    </font>
    <font>
      <sz val="11"/>
      <color theme="1"/>
      <name val="Times New Roman"/>
      <family val="1"/>
    </font>
    <font>
      <b/>
      <sz val="11"/>
      <color theme="1"/>
      <name val="Times New Roman"/>
      <family val="1"/>
    </font>
    <font>
      <b/>
      <sz val="30"/>
      <color theme="1"/>
      <name val="Castellar"/>
      <family val="1"/>
    </font>
  </fonts>
  <fills count="6">
    <fill>
      <patternFill patternType="none"/>
    </fill>
    <fill>
      <patternFill patternType="gray125"/>
    </fill>
    <fill>
      <patternFill patternType="solid">
        <fgColor theme="9" tint="0.39997558519241921"/>
        <bgColor indexed="64"/>
      </patternFill>
    </fill>
    <fill>
      <patternFill patternType="solid">
        <fgColor theme="2" tint="-0.749992370372631"/>
        <bgColor indexed="64"/>
      </patternFill>
    </fill>
    <fill>
      <patternFill patternType="solid">
        <fgColor theme="5" tint="-0.249977111117893"/>
        <bgColor indexed="64"/>
      </patternFill>
    </fill>
    <fill>
      <patternFill patternType="solid">
        <fgColor theme="4" tint="0.79998168889431442"/>
        <bgColor theme="4" tint="0.79998168889431442"/>
      </patternFill>
    </fill>
  </fills>
  <borders count="15">
    <border>
      <left/>
      <right/>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4" tint="0.3999755851924192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43" fontId="1" fillId="0" borderId="0" applyFont="0" applyFill="0" applyBorder="0" applyAlignment="0" applyProtection="0"/>
  </cellStyleXfs>
  <cellXfs count="54">
    <xf numFmtId="0" fontId="0" fillId="0" borderId="0" xfId="0"/>
    <xf numFmtId="0" fontId="0" fillId="0" borderId="0" xfId="0" pivotButton="1"/>
    <xf numFmtId="0" fontId="0" fillId="0" borderId="0" xfId="0" applyAlignment="1">
      <alignment horizontal="left"/>
    </xf>
    <xf numFmtId="164" fontId="0" fillId="0" borderId="0" xfId="1" applyNumberFormat="1" applyFont="1"/>
    <xf numFmtId="0" fontId="5" fillId="0" borderId="2" xfId="0" applyFont="1" applyBorder="1" applyAlignment="1">
      <alignment horizontal="center" vertical="center"/>
    </xf>
    <xf numFmtId="2" fontId="0" fillId="0" borderId="0" xfId="1" applyNumberFormat="1" applyFont="1"/>
    <xf numFmtId="0" fontId="0" fillId="0" borderId="0" xfId="1" applyNumberFormat="1" applyFont="1"/>
    <xf numFmtId="1" fontId="0" fillId="0" borderId="0" xfId="1" applyNumberFormat="1" applyFont="1"/>
    <xf numFmtId="165" fontId="4" fillId="0" borderId="2" xfId="0" applyNumberFormat="1" applyFont="1" applyBorder="1" applyAlignment="1">
      <alignment horizontal="center" vertical="center"/>
    </xf>
    <xf numFmtId="9" fontId="4" fillId="0" borderId="2" xfId="0" applyNumberFormat="1" applyFont="1" applyBorder="1" applyAlignment="1">
      <alignment horizontal="center" vertical="center"/>
    </xf>
    <xf numFmtId="0" fontId="0" fillId="4" borderId="0" xfId="0" applyFill="1"/>
    <xf numFmtId="164" fontId="0" fillId="4" borderId="0" xfId="1" applyNumberFormat="1" applyFont="1" applyFill="1"/>
    <xf numFmtId="164" fontId="0" fillId="0" borderId="0" xfId="0" applyNumberFormat="1"/>
    <xf numFmtId="10" fontId="0" fillId="0" borderId="0" xfId="0" applyNumberFormat="1"/>
    <xf numFmtId="166" fontId="0" fillId="0" borderId="0" xfId="0" applyNumberFormat="1"/>
    <xf numFmtId="9" fontId="0" fillId="0" borderId="0" xfId="0" applyNumberFormat="1"/>
    <xf numFmtId="167" fontId="0" fillId="0" borderId="0" xfId="0" applyNumberFormat="1"/>
    <xf numFmtId="10" fontId="2" fillId="5" borderId="11" xfId="0" applyNumberFormat="1" applyFont="1" applyFill="1" applyBorder="1"/>
    <xf numFmtId="0" fontId="0" fillId="0" borderId="3" xfId="0" applyBorder="1" applyAlignment="1">
      <alignment horizontal="center"/>
    </xf>
    <xf numFmtId="0" fontId="2" fillId="0" borderId="12" xfId="0" applyFont="1" applyBorder="1" applyAlignment="1">
      <alignment horizontal="center"/>
    </xf>
    <xf numFmtId="0" fontId="2" fillId="0" borderId="13" xfId="0" applyFont="1" applyBorder="1" applyAlignment="1">
      <alignment horizontal="center"/>
    </xf>
    <xf numFmtId="0" fontId="2" fillId="0" borderId="14" xfId="0" applyFont="1" applyBorder="1" applyAlignment="1">
      <alignment horizontal="center"/>
    </xf>
    <xf numFmtId="0" fontId="2" fillId="0" borderId="12" xfId="0" applyFont="1" applyBorder="1" applyAlignment="1">
      <alignment horizontal="center" vertical="center" wrapText="1"/>
    </xf>
    <xf numFmtId="0" fontId="2" fillId="0" borderId="13" xfId="0" applyFont="1" applyBorder="1" applyAlignment="1">
      <alignment horizontal="center" vertical="center" wrapText="1"/>
    </xf>
    <xf numFmtId="0" fontId="2" fillId="0" borderId="14" xfId="0" applyFont="1" applyBorder="1" applyAlignment="1">
      <alignment horizontal="center" vertical="center" wrapText="1"/>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6" xfId="0" applyFont="1" applyBorder="1" applyAlignment="1">
      <alignment horizontal="center" vertical="center" wrapText="1"/>
    </xf>
    <xf numFmtId="0" fontId="2" fillId="0" borderId="1" xfId="0" applyFont="1" applyBorder="1" applyAlignment="1">
      <alignment horizontal="center" vertical="center" wrapText="1"/>
    </xf>
    <xf numFmtId="0" fontId="2" fillId="0" borderId="0" xfId="0" applyFont="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2" fillId="0" borderId="9" xfId="0" applyFont="1" applyBorder="1" applyAlignment="1">
      <alignment horizontal="center" vertical="center" wrapText="1"/>
    </xf>
    <xf numFmtId="0" fontId="2" fillId="0" borderId="10" xfId="0" applyFont="1" applyBorder="1" applyAlignment="1">
      <alignment horizontal="center" vertical="center" wrapText="1"/>
    </xf>
    <xf numFmtId="0" fontId="6" fillId="2" borderId="1" xfId="0" applyFont="1" applyFill="1" applyBorder="1" applyAlignment="1">
      <alignment horizontal="center" vertical="center"/>
    </xf>
    <xf numFmtId="0" fontId="0" fillId="3" borderId="0" xfId="0" applyFill="1" applyAlignment="1">
      <alignment horizontal="center"/>
    </xf>
    <xf numFmtId="0" fontId="0" fillId="2" borderId="0" xfId="0" applyFill="1" applyBorder="1" applyAlignment="1">
      <alignment horizontal="center"/>
    </xf>
    <xf numFmtId="0" fontId="0" fillId="0" borderId="0" xfId="0" applyNumberFormat="1"/>
    <xf numFmtId="0" fontId="6" fillId="2" borderId="4" xfId="0" applyFont="1" applyFill="1" applyBorder="1" applyAlignment="1">
      <alignment horizontal="center"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0" xfId="0" applyFont="1" applyFill="1" applyBorder="1" applyAlignment="1">
      <alignment horizontal="center" vertical="center"/>
    </xf>
    <xf numFmtId="0" fontId="6" fillId="2" borderId="7" xfId="0" applyFont="1" applyFill="1" applyBorder="1" applyAlignment="1">
      <alignment horizontal="center" vertical="center"/>
    </xf>
    <xf numFmtId="0" fontId="6" fillId="2" borderId="9" xfId="0" applyFont="1" applyFill="1" applyBorder="1" applyAlignment="1">
      <alignment horizontal="center" vertical="center"/>
    </xf>
    <xf numFmtId="0" fontId="6" fillId="2" borderId="10" xfId="0" applyFont="1" applyFill="1" applyBorder="1" applyAlignment="1">
      <alignment horizontal="center" vertical="center"/>
    </xf>
  </cellXfs>
  <cellStyles count="2">
    <cellStyle name="Comma" xfId="1" builtinId="3"/>
    <cellStyle name="Normal" xfId="0" builtinId="0"/>
  </cellStyles>
  <dxfs count="22">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3" formatCode="0%"/>
    </dxf>
    <dxf>
      <numFmt numFmtId="13" formatCode="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family val="2"/>
        <scheme val="minor"/>
      </font>
      <numFmt numFmtId="164" formatCode="_-* #,##0_-;\-* #,##0_-;_-* &quot;-&quot;??_-;_-@_-"/>
    </dxf>
    <dxf>
      <numFmt numFmtId="164" formatCode="_-* #,##0_-;\-* #,##0_-;_-* &quot;-&quot;??_-;_-@_-"/>
    </dxf>
    <dxf>
      <numFmt numFmtId="164" formatCode="_-* #,##0_-;\-* #,##0_-;_-* &quot;-&quot;??_-;_-@_-"/>
    </dxf>
    <dxf>
      <numFmt numFmtId="164" formatCode="_-* #,##0_-;\-* #,##0_-;_-* &quot;-&quot;??_-;_-@_-"/>
    </dxf>
    <dxf>
      <numFmt numFmtId="1" formatCode="0"/>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Dashboard.xlsx]Revenue by Genre!Revenue by Genre</c:name>
    <c:fmtId val="30"/>
  </c:pivotSource>
  <c:chart>
    <c:title>
      <c:tx>
        <c:rich>
          <a:bodyPr rot="0" spcFirstLastPara="1" vertOverflow="ellipsis" vert="horz" wrap="square" anchor="ctr" anchorCtr="1"/>
          <a:lstStyle/>
          <a:p>
            <a:pPr>
              <a:defRPr sz="1200" b="1" i="0" u="none" strike="noStrike" kern="1200" cap="none" baseline="0">
                <a:solidFill>
                  <a:schemeClr val="accent6">
                    <a:lumMod val="60000"/>
                    <a:lumOff val="40000"/>
                  </a:schemeClr>
                </a:solidFill>
                <a:latin typeface="Castellar" panose="020A0402060406010301" pitchFamily="18" charset="0"/>
                <a:ea typeface="+mn-ea"/>
                <a:cs typeface="+mn-cs"/>
              </a:defRPr>
            </a:pPr>
            <a:r>
              <a:rPr lang="en-US" sz="1200">
                <a:solidFill>
                  <a:schemeClr val="accent6">
                    <a:lumMod val="60000"/>
                    <a:lumOff val="40000"/>
                  </a:schemeClr>
                </a:solidFill>
                <a:latin typeface="Castellar" panose="020A0402060406010301" pitchFamily="18" charset="0"/>
              </a:rPr>
              <a:t>Genre Revenue Distribution</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accent6">
                  <a:lumMod val="60000"/>
                  <a:lumOff val="40000"/>
                </a:schemeClr>
              </a:solidFill>
              <a:latin typeface="Castellar" panose="020A0402060406010301" pitchFamily="18" charset="0"/>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Genre'!$B$1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Genre'!$A$2:$A$13</c:f>
              <c:strCache>
                <c:ptCount val="11"/>
                <c:pt idx="0">
                  <c:v>Mystery</c:v>
                </c:pt>
                <c:pt idx="1">
                  <c:v>Adventure</c:v>
                </c:pt>
                <c:pt idx="2">
                  <c:v>Animation</c:v>
                </c:pt>
                <c:pt idx="3">
                  <c:v>Action</c:v>
                </c:pt>
                <c:pt idx="4">
                  <c:v>Drama</c:v>
                </c:pt>
                <c:pt idx="5">
                  <c:v>Crime</c:v>
                </c:pt>
                <c:pt idx="6">
                  <c:v>Horror</c:v>
                </c:pt>
                <c:pt idx="7">
                  <c:v>Biography</c:v>
                </c:pt>
                <c:pt idx="8">
                  <c:v>Comedy</c:v>
                </c:pt>
                <c:pt idx="9">
                  <c:v>Documentary</c:v>
                </c:pt>
                <c:pt idx="10">
                  <c:v>Fantasy</c:v>
                </c:pt>
              </c:strCache>
            </c:strRef>
          </c:cat>
          <c:val>
            <c:numRef>
              <c:f>'Revenue by Genre'!$B$2:$B$13</c:f>
              <c:numCache>
                <c:formatCode>_-* #,##0_-;\-* #,##0_-;_-* "-"??_-;_-@_-</c:formatCode>
                <c:ptCount val="11"/>
                <c:pt idx="0">
                  <c:v>424906321</c:v>
                </c:pt>
                <c:pt idx="1">
                  <c:v>376548273.76923078</c:v>
                </c:pt>
                <c:pt idx="2">
                  <c:v>363359934</c:v>
                </c:pt>
                <c:pt idx="3">
                  <c:v>345339559.61636829</c:v>
                </c:pt>
                <c:pt idx="4">
                  <c:v>313875389.98148149</c:v>
                </c:pt>
                <c:pt idx="5">
                  <c:v>261283426.95238096</c:v>
                </c:pt>
                <c:pt idx="6">
                  <c:v>253656169.94736841</c:v>
                </c:pt>
                <c:pt idx="7">
                  <c:v>236640151.0357143</c:v>
                </c:pt>
                <c:pt idx="8">
                  <c:v>230081821.53773585</c:v>
                </c:pt>
                <c:pt idx="9">
                  <c:v>216446882</c:v>
                </c:pt>
                <c:pt idx="10">
                  <c:v>120729921.5</c:v>
                </c:pt>
              </c:numCache>
            </c:numRef>
          </c:val>
          <c:extLst>
            <c:ext xmlns:c16="http://schemas.microsoft.com/office/drawing/2014/chart" uri="{C3380CC4-5D6E-409C-BE32-E72D297353CC}">
              <c16:uniqueId val="{00000000-F8D9-4A93-AE6D-AAF7B023A1E0}"/>
            </c:ext>
          </c:extLst>
        </c:ser>
        <c:dLbls>
          <c:dLblPos val="outEnd"/>
          <c:showLegendKey val="0"/>
          <c:showVal val="1"/>
          <c:showCatName val="0"/>
          <c:showSerName val="0"/>
          <c:showPercent val="0"/>
          <c:showBubbleSize val="0"/>
        </c:dLbls>
        <c:gapWidth val="180"/>
        <c:axId val="487605247"/>
        <c:axId val="487609567"/>
      </c:barChart>
      <c:catAx>
        <c:axId val="48760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2"/>
                </a:solidFill>
                <a:latin typeface="Castellar" panose="020A0402060406010301" pitchFamily="18" charset="0"/>
                <a:ea typeface="+mn-ea"/>
                <a:cs typeface="+mn-cs"/>
              </a:defRPr>
            </a:pPr>
            <a:endParaRPr lang="en-US"/>
          </a:p>
        </c:txPr>
        <c:crossAx val="487609567"/>
        <c:crosses val="autoZero"/>
        <c:auto val="1"/>
        <c:lblAlgn val="ctr"/>
        <c:lblOffset val="100"/>
        <c:noMultiLvlLbl val="0"/>
      </c:catAx>
      <c:valAx>
        <c:axId val="487609567"/>
        <c:scaling>
          <c:orientation val="minMax"/>
          <c:max val="500000000"/>
          <c:min val="1000000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2"/>
                </a:solidFill>
                <a:latin typeface="Castellar" panose="020A0402060406010301" pitchFamily="18" charset="0"/>
                <a:ea typeface="+mn-ea"/>
                <a:cs typeface="+mn-cs"/>
              </a:defRPr>
            </a:pPr>
            <a:endParaRPr lang="en-US"/>
          </a:p>
        </c:txPr>
        <c:crossAx val="487605247"/>
        <c:crosses val="autoZero"/>
        <c:crossBetween val="between"/>
        <c:minorUnit val="100000000"/>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Dashboard.xlsx]Distributor Yearly Sales!PivotTable5</c:name>
    <c:fmtId val="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600">
                <a:solidFill>
                  <a:schemeClr val="bg2"/>
                </a:solidFill>
                <a:latin typeface="Castellar" panose="020A0402060406010301" pitchFamily="18" charset="0"/>
              </a:rPr>
              <a:t>ANNUAL DISTRIBUTOR SALES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'Distributor Yearly Sales'!$B$3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'Distributor Yearly Sales'!$A$4:$A$49</c:f>
              <c:strCache>
                <c:ptCount val="45"/>
                <c:pt idx="0">
                  <c:v>1972</c:v>
                </c:pt>
                <c:pt idx="1">
                  <c:v>1975</c:v>
                </c:pt>
                <c:pt idx="2">
                  <c:v>1977</c:v>
                </c:pt>
                <c:pt idx="3">
                  <c:v>1978</c:v>
                </c:pt>
                <c:pt idx="4">
                  <c:v>1980</c:v>
                </c:pt>
                <c:pt idx="5">
                  <c:v>1981</c:v>
                </c:pt>
                <c:pt idx="6">
                  <c:v>1982</c:v>
                </c:pt>
                <c:pt idx="7">
                  <c:v>1983</c:v>
                </c:pt>
                <c:pt idx="8">
                  <c:v>1984</c:v>
                </c:pt>
                <c:pt idx="9">
                  <c:v>1985</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pt idx="42">
                  <c:v>2019</c:v>
                </c:pt>
                <c:pt idx="43">
                  <c:v>2020</c:v>
                </c:pt>
                <c:pt idx="44">
                  <c:v>2023</c:v>
                </c:pt>
              </c:strCache>
            </c:strRef>
          </c:cat>
          <c:val>
            <c:numRef>
              <c:f>'Distributor Yearly Sales'!$B$4:$B$49</c:f>
              <c:numCache>
                <c:formatCode>General</c:formatCode>
                <c:ptCount val="45"/>
                <c:pt idx="0">
                  <c:v>1</c:v>
                </c:pt>
                <c:pt idx="1">
                  <c:v>1</c:v>
                </c:pt>
                <c:pt idx="2">
                  <c:v>1</c:v>
                </c:pt>
                <c:pt idx="3">
                  <c:v>2</c:v>
                </c:pt>
                <c:pt idx="4">
                  <c:v>1</c:v>
                </c:pt>
                <c:pt idx="5">
                  <c:v>1</c:v>
                </c:pt>
                <c:pt idx="6">
                  <c:v>1</c:v>
                </c:pt>
                <c:pt idx="7">
                  <c:v>1</c:v>
                </c:pt>
                <c:pt idx="8">
                  <c:v>2</c:v>
                </c:pt>
                <c:pt idx="9">
                  <c:v>1</c:v>
                </c:pt>
                <c:pt idx="10">
                  <c:v>1</c:v>
                </c:pt>
                <c:pt idx="11">
                  <c:v>4</c:v>
                </c:pt>
                <c:pt idx="12">
                  <c:v>3</c:v>
                </c:pt>
                <c:pt idx="13">
                  <c:v>11</c:v>
                </c:pt>
                <c:pt idx="14">
                  <c:v>7</c:v>
                </c:pt>
                <c:pt idx="15">
                  <c:v>7</c:v>
                </c:pt>
                <c:pt idx="16">
                  <c:v>6</c:v>
                </c:pt>
                <c:pt idx="17">
                  <c:v>14</c:v>
                </c:pt>
                <c:pt idx="18">
                  <c:v>9</c:v>
                </c:pt>
                <c:pt idx="19">
                  <c:v>9</c:v>
                </c:pt>
                <c:pt idx="20">
                  <c:v>12</c:v>
                </c:pt>
                <c:pt idx="21">
                  <c:v>14</c:v>
                </c:pt>
                <c:pt idx="22">
                  <c:v>20</c:v>
                </c:pt>
                <c:pt idx="23">
                  <c:v>22</c:v>
                </c:pt>
                <c:pt idx="24">
                  <c:v>22</c:v>
                </c:pt>
                <c:pt idx="25">
                  <c:v>27</c:v>
                </c:pt>
                <c:pt idx="26">
                  <c:v>28</c:v>
                </c:pt>
                <c:pt idx="27">
                  <c:v>26</c:v>
                </c:pt>
                <c:pt idx="28">
                  <c:v>22</c:v>
                </c:pt>
                <c:pt idx="29">
                  <c:v>24</c:v>
                </c:pt>
                <c:pt idx="30">
                  <c:v>24</c:v>
                </c:pt>
                <c:pt idx="31">
                  <c:v>34</c:v>
                </c:pt>
                <c:pt idx="32">
                  <c:v>34</c:v>
                </c:pt>
                <c:pt idx="33">
                  <c:v>37</c:v>
                </c:pt>
                <c:pt idx="34">
                  <c:v>33</c:v>
                </c:pt>
                <c:pt idx="35">
                  <c:v>41</c:v>
                </c:pt>
                <c:pt idx="36">
                  <c:v>41</c:v>
                </c:pt>
                <c:pt idx="37">
                  <c:v>41</c:v>
                </c:pt>
                <c:pt idx="38">
                  <c:v>35</c:v>
                </c:pt>
                <c:pt idx="39">
                  <c:v>43</c:v>
                </c:pt>
                <c:pt idx="40">
                  <c:v>43</c:v>
                </c:pt>
                <c:pt idx="41">
                  <c:v>33</c:v>
                </c:pt>
                <c:pt idx="42">
                  <c:v>41</c:v>
                </c:pt>
                <c:pt idx="43">
                  <c:v>4</c:v>
                </c:pt>
                <c:pt idx="44">
                  <c:v>1</c:v>
                </c:pt>
              </c:numCache>
            </c:numRef>
          </c:val>
          <c:smooth val="0"/>
          <c:extLst>
            <c:ext xmlns:c16="http://schemas.microsoft.com/office/drawing/2014/chart" uri="{C3380CC4-5D6E-409C-BE32-E72D297353CC}">
              <c16:uniqueId val="{00000000-A7A9-40D6-89B7-CC6E10107781}"/>
            </c:ext>
          </c:extLst>
        </c:ser>
        <c:dLbls>
          <c:dLblPos val="t"/>
          <c:showLegendKey val="0"/>
          <c:showVal val="1"/>
          <c:showCatName val="0"/>
          <c:showSerName val="0"/>
          <c:showPercent val="0"/>
          <c:showBubbleSize val="0"/>
        </c:dLbls>
        <c:marker val="1"/>
        <c:smooth val="0"/>
        <c:axId val="1481261023"/>
        <c:axId val="1481270143"/>
      </c:lineChart>
      <c:catAx>
        <c:axId val="1481261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270143"/>
        <c:crosses val="autoZero"/>
        <c:auto val="1"/>
        <c:lblAlgn val="ctr"/>
        <c:lblOffset val="100"/>
        <c:noMultiLvlLbl val="0"/>
      </c:catAx>
      <c:valAx>
        <c:axId val="148127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26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Dashboard.xlsx]License Distribution!PivotTable2</c:name>
    <c:fmtId val="9"/>
  </c:pivotSource>
  <c:chart>
    <c:title>
      <c:tx>
        <c:rich>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200">
                <a:solidFill>
                  <a:schemeClr val="accent6">
                    <a:lumMod val="60000"/>
                    <a:lumOff val="40000"/>
                  </a:schemeClr>
                </a:solidFill>
                <a:latin typeface="Castellar" panose="020A0402060406010301" pitchFamily="18" charset="0"/>
              </a:rPr>
              <a:t>LICENSE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8"/>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a:outerShdw blurRad="57150" dist="19050" dir="5400000" algn="ctr" rotWithShape="0">
              <a:srgbClr val="000000">
                <a:alpha val="63000"/>
              </a:srgbClr>
            </a:outerShdw>
          </a:effectLst>
          <a:sp3d/>
        </c:spPr>
      </c:pivotFmt>
      <c:pivotFmt>
        <c:idx val="1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solidFill>
            <a:schemeClr val="accent6">
              <a:lumMod val="75000"/>
            </a:schemeClr>
          </a:solidFill>
          <a:ln>
            <a:noFill/>
          </a:ln>
          <a:effectLst>
            <a:outerShdw blurRad="57150" dist="19050" dir="5400000" algn="ctr" rotWithShape="0">
              <a:srgbClr val="000000">
                <a:alpha val="63000"/>
              </a:srgbClr>
            </a:outerShdw>
          </a:effectLst>
          <a:sp3d/>
        </c:spPr>
      </c:pivotFmt>
      <c:pivotFmt>
        <c:idx val="1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7"/>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'License Distribution'!$B$1</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9EBD-48BB-B1DC-F4AD52B8BD76}"/>
              </c:ext>
            </c:extLst>
          </c:dPt>
          <c:dPt>
            <c:idx val="1"/>
            <c:bubble3D val="0"/>
            <c:spPr>
              <a:gradFill rotWithShape="1">
                <a:gsLst>
                  <a:gs pos="0">
                    <a:schemeClr val="accent6">
                      <a:tint val="77000"/>
                      <a:satMod val="103000"/>
                      <a:lumMod val="102000"/>
                      <a:tint val="94000"/>
                    </a:schemeClr>
                  </a:gs>
                  <a:gs pos="50000">
                    <a:schemeClr val="accent6">
                      <a:tint val="77000"/>
                      <a:satMod val="110000"/>
                      <a:lumMod val="100000"/>
                      <a:shade val="100000"/>
                    </a:schemeClr>
                  </a:gs>
                  <a:gs pos="100000">
                    <a:schemeClr val="accent6">
                      <a:tint val="77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9EBD-48BB-B1DC-F4AD52B8BD76}"/>
              </c:ext>
            </c:extLst>
          </c:dPt>
          <c:dPt>
            <c:idx val="2"/>
            <c:bubble3D val="0"/>
            <c:spPr>
              <a:solidFill>
                <a:schemeClr val="accent6">
                  <a:lumMod val="75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9EBD-48BB-B1DC-F4AD52B8BD76}"/>
              </c:ext>
            </c:extLst>
          </c:dPt>
          <c:dPt>
            <c:idx val="3"/>
            <c:bubble3D val="0"/>
            <c:spPr>
              <a:gradFill rotWithShape="1">
                <a:gsLst>
                  <a:gs pos="0">
                    <a:schemeClr val="accent6">
                      <a:shade val="76000"/>
                      <a:satMod val="103000"/>
                      <a:lumMod val="102000"/>
                      <a:tint val="94000"/>
                    </a:schemeClr>
                  </a:gs>
                  <a:gs pos="50000">
                    <a:schemeClr val="accent6">
                      <a:shade val="76000"/>
                      <a:satMod val="110000"/>
                      <a:lumMod val="100000"/>
                      <a:shade val="100000"/>
                    </a:schemeClr>
                  </a:gs>
                  <a:gs pos="100000">
                    <a:schemeClr val="accent6">
                      <a:shade val="76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9EBD-48BB-B1DC-F4AD52B8BD76}"/>
              </c:ext>
            </c:extLst>
          </c:dPt>
          <c:dPt>
            <c:idx val="4"/>
            <c:bubble3D val="0"/>
            <c:spPr>
              <a:gradFill rotWithShape="1">
                <a:gsLst>
                  <a:gs pos="0">
                    <a:schemeClr val="accent6">
                      <a:shade val="53000"/>
                      <a:satMod val="103000"/>
                      <a:lumMod val="102000"/>
                      <a:tint val="94000"/>
                    </a:schemeClr>
                  </a:gs>
                  <a:gs pos="50000">
                    <a:schemeClr val="accent6">
                      <a:shade val="53000"/>
                      <a:satMod val="110000"/>
                      <a:lumMod val="100000"/>
                      <a:shade val="100000"/>
                    </a:schemeClr>
                  </a:gs>
                  <a:gs pos="100000">
                    <a:schemeClr val="accent6">
                      <a:shade val="53000"/>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9EBD-48BB-B1DC-F4AD52B8BD7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'License Distribution'!$A$2:$A$7</c:f>
              <c:strCache>
                <c:ptCount val="5"/>
                <c:pt idx="0">
                  <c:v>PG-13</c:v>
                </c:pt>
                <c:pt idx="1">
                  <c:v>R</c:v>
                </c:pt>
                <c:pt idx="2">
                  <c:v>PG</c:v>
                </c:pt>
                <c:pt idx="3">
                  <c:v>NA</c:v>
                </c:pt>
                <c:pt idx="4">
                  <c:v>G</c:v>
                </c:pt>
              </c:strCache>
            </c:strRef>
          </c:cat>
          <c:val>
            <c:numRef>
              <c:f>'License Distribution'!$B$2:$B$7</c:f>
              <c:numCache>
                <c:formatCode>0%</c:formatCode>
                <c:ptCount val="5"/>
                <c:pt idx="0">
                  <c:v>0.47770700636942676</c:v>
                </c:pt>
                <c:pt idx="1">
                  <c:v>0.2267515923566879</c:v>
                </c:pt>
                <c:pt idx="2">
                  <c:v>0.22038216560509555</c:v>
                </c:pt>
                <c:pt idx="3">
                  <c:v>5.8598726114649682E-2</c:v>
                </c:pt>
                <c:pt idx="4">
                  <c:v>1.6560509554140127E-2</c:v>
                </c:pt>
              </c:numCache>
            </c:numRef>
          </c:val>
          <c:extLst>
            <c:ext xmlns:c16="http://schemas.microsoft.com/office/drawing/2014/chart" uri="{C3380CC4-5D6E-409C-BE32-E72D297353CC}">
              <c16:uniqueId val="{0000000A-9EBD-48BB-B1DC-F4AD52B8BD76}"/>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Dashboard.xlsx]Date Factor!PivotTable3</c:name>
    <c:fmtId val="11"/>
  </c:pivotSource>
  <c:chart>
    <c:title>
      <c:tx>
        <c:rich>
          <a:bodyPr rot="0" spcFirstLastPara="1" vertOverflow="ellipsis" vert="horz" wrap="square" anchor="ctr" anchorCtr="1"/>
          <a:lstStyle/>
          <a:p>
            <a:pPr>
              <a:defRPr sz="12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Castellar" panose="020A0402060406010301" pitchFamily="18" charset="0"/>
                <a:ea typeface="+mn-ea"/>
                <a:cs typeface="+mn-cs"/>
              </a:defRPr>
            </a:pPr>
            <a:r>
              <a:rPr lang="en-US" sz="1200">
                <a:solidFill>
                  <a:schemeClr val="accent6">
                    <a:lumMod val="60000"/>
                    <a:lumOff val="40000"/>
                  </a:schemeClr>
                </a:solidFill>
                <a:latin typeface="Castellar" panose="020A0402060406010301" pitchFamily="18" charset="0"/>
              </a:rPr>
              <a:t>DAilY sales hustle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Castellar" panose="020A0402060406010301" pitchFamily="18" charset="0"/>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Factor'!$B$1</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'Date Factor'!$A$2:$A$33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'Date Factor'!$B$2:$B$33</c:f>
              <c:numCache>
                <c:formatCode>_-* #,##0_-;\-* #,##0_-;_-* "-"??_-;_-@_-</c:formatCode>
                <c:ptCount val="31"/>
                <c:pt idx="0">
                  <c:v>8325648579</c:v>
                </c:pt>
                <c:pt idx="1">
                  <c:v>8913471407</c:v>
                </c:pt>
                <c:pt idx="2">
                  <c:v>12091770053</c:v>
                </c:pt>
                <c:pt idx="3">
                  <c:v>6092189434</c:v>
                </c:pt>
                <c:pt idx="4">
                  <c:v>10545107148</c:v>
                </c:pt>
                <c:pt idx="5">
                  <c:v>9882621728</c:v>
                </c:pt>
                <c:pt idx="6">
                  <c:v>8349571878</c:v>
                </c:pt>
                <c:pt idx="7">
                  <c:v>9229669053</c:v>
                </c:pt>
                <c:pt idx="8">
                  <c:v>10044603787</c:v>
                </c:pt>
                <c:pt idx="9">
                  <c:v>9039796460</c:v>
                </c:pt>
                <c:pt idx="10">
                  <c:v>12978300550</c:v>
                </c:pt>
                <c:pt idx="11">
                  <c:v>9209506173</c:v>
                </c:pt>
                <c:pt idx="12">
                  <c:v>6662755107</c:v>
                </c:pt>
                <c:pt idx="13">
                  <c:v>10924555026</c:v>
                </c:pt>
                <c:pt idx="14">
                  <c:v>14362006674</c:v>
                </c:pt>
                <c:pt idx="15">
                  <c:v>20292429328</c:v>
                </c:pt>
                <c:pt idx="16">
                  <c:v>8270326538</c:v>
                </c:pt>
                <c:pt idx="17">
                  <c:v>10705276554</c:v>
                </c:pt>
                <c:pt idx="18">
                  <c:v>16200891948</c:v>
                </c:pt>
                <c:pt idx="19">
                  <c:v>14785716621</c:v>
                </c:pt>
                <c:pt idx="20">
                  <c:v>11042266097</c:v>
                </c:pt>
                <c:pt idx="21">
                  <c:v>12278112278</c:v>
                </c:pt>
                <c:pt idx="22">
                  <c:v>8288511675</c:v>
                </c:pt>
                <c:pt idx="23">
                  <c:v>14414948053</c:v>
                </c:pt>
                <c:pt idx="24">
                  <c:v>18123768965</c:v>
                </c:pt>
                <c:pt idx="25">
                  <c:v>7823373537</c:v>
                </c:pt>
                <c:pt idx="26">
                  <c:v>9011198401</c:v>
                </c:pt>
                <c:pt idx="27">
                  <c:v>11406053902</c:v>
                </c:pt>
                <c:pt idx="28">
                  <c:v>7194899702</c:v>
                </c:pt>
                <c:pt idx="29">
                  <c:v>12879952366</c:v>
                </c:pt>
                <c:pt idx="30">
                  <c:v>2272581099</c:v>
                </c:pt>
              </c:numCache>
            </c:numRef>
          </c:val>
          <c:smooth val="0"/>
          <c:extLst>
            <c:ext xmlns:c16="http://schemas.microsoft.com/office/drawing/2014/chart" uri="{C3380CC4-5D6E-409C-BE32-E72D297353CC}">
              <c16:uniqueId val="{00000000-F821-4940-9625-A8D81D377C4A}"/>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481333983"/>
        <c:axId val="1481325343"/>
      </c:lineChart>
      <c:catAx>
        <c:axId val="1481333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25343"/>
        <c:crosses val="autoZero"/>
        <c:auto val="1"/>
        <c:lblAlgn val="ctr"/>
        <c:lblOffset val="100"/>
        <c:noMultiLvlLbl val="0"/>
      </c:catAx>
      <c:valAx>
        <c:axId val="1481325343"/>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3398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Dashboard.xlsx]Month Factor!PivotTable4</c:name>
    <c:fmtId val="17"/>
  </c:pivotSource>
  <c:chart>
    <c:title>
      <c:tx>
        <c:rich>
          <a:bodyPr rot="0" spcFirstLastPara="1" vertOverflow="ellipsis" vert="horz" wrap="square" anchor="ctr" anchorCtr="1"/>
          <a:lstStyle/>
          <a:p>
            <a:pPr>
              <a:defRPr sz="1200" b="1" i="0" u="none" strike="noStrike" kern="1200" cap="none" baseline="0">
                <a:solidFill>
                  <a:schemeClr val="accent6">
                    <a:lumMod val="60000"/>
                    <a:lumOff val="40000"/>
                  </a:schemeClr>
                </a:solidFill>
                <a:latin typeface="Castellar" panose="020A0402060406010301" pitchFamily="18" charset="0"/>
                <a:ea typeface="+mn-ea"/>
                <a:cs typeface="+mn-cs"/>
              </a:defRPr>
            </a:pPr>
            <a:r>
              <a:rPr lang="en-US" sz="1200">
                <a:solidFill>
                  <a:schemeClr val="accent6">
                    <a:lumMod val="60000"/>
                    <a:lumOff val="40000"/>
                  </a:schemeClr>
                </a:solidFill>
                <a:latin typeface="Castellar" panose="020A0402060406010301" pitchFamily="18" charset="0"/>
              </a:rPr>
              <a:t>MONTHLY SALES RECAP</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accent6">
                  <a:lumMod val="60000"/>
                  <a:lumOff val="40000"/>
                </a:schemeClr>
              </a:solidFill>
              <a:latin typeface="Castellar" panose="020A0402060406010301" pitchFamily="18" charset="0"/>
              <a:ea typeface="+mn-ea"/>
              <a:cs typeface="+mn-cs"/>
            </a:defRPr>
          </a:pPr>
          <a:endParaRPr lang="en-US"/>
        </a:p>
      </c:txPr>
    </c:title>
    <c:autoTitleDeleted val="0"/>
    <c:pivotFmts>
      <c:pivotFmt>
        <c:idx val="0"/>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2"/>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3"/>
        <c:spPr>
          <a:noFill/>
          <a:ln w="22225" cap="rnd" cmpd="sng" algn="ctr">
            <a:solidFill>
              <a:schemeClr val="accent6"/>
            </a:solidFill>
            <a:miter lim="800000"/>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'Month Factor'!$B$1</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'Month Factor'!$A$2:$A$14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Factor'!$B$2:$B$14</c:f>
              <c:numCache>
                <c:formatCode>_-* #,##0_-;\-* #,##0_-;_-* "-"??_-;_-@_-</c:formatCode>
                <c:ptCount val="12"/>
                <c:pt idx="0">
                  <c:v>6151741605</c:v>
                </c:pt>
                <c:pt idx="1">
                  <c:v>11145419053</c:v>
                </c:pt>
                <c:pt idx="2">
                  <c:v>23291117887</c:v>
                </c:pt>
                <c:pt idx="3">
                  <c:v>21747421248</c:v>
                </c:pt>
                <c:pt idx="4">
                  <c:v>49772878500</c:v>
                </c:pt>
                <c:pt idx="5">
                  <c:v>55983531015</c:v>
                </c:pt>
                <c:pt idx="6">
                  <c:v>40780238648</c:v>
                </c:pt>
                <c:pt idx="7">
                  <c:v>11986715742</c:v>
                </c:pt>
                <c:pt idx="8">
                  <c:v>10665890788</c:v>
                </c:pt>
                <c:pt idx="9">
                  <c:v>18834569098</c:v>
                </c:pt>
                <c:pt idx="10">
                  <c:v>35532854611</c:v>
                </c:pt>
                <c:pt idx="11">
                  <c:v>45749501926</c:v>
                </c:pt>
              </c:numCache>
            </c:numRef>
          </c:val>
          <c:smooth val="0"/>
          <c:extLst>
            <c:ext xmlns:c16="http://schemas.microsoft.com/office/drawing/2014/chart" uri="{C3380CC4-5D6E-409C-BE32-E72D297353CC}">
              <c16:uniqueId val="{00000000-BB0B-4307-91F4-CEBE2FEE57B4}"/>
            </c:ext>
          </c:extLst>
        </c:ser>
        <c:dLbls>
          <c:showLegendKey val="0"/>
          <c:showVal val="0"/>
          <c:showCatName val="0"/>
          <c:showSerName val="0"/>
          <c:showPercent val="0"/>
          <c:showBubbleSize val="0"/>
        </c:dLbls>
        <c:marker val="1"/>
        <c:smooth val="0"/>
        <c:axId val="1481338303"/>
        <c:axId val="1481338783"/>
      </c:lineChart>
      <c:catAx>
        <c:axId val="1481338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338783"/>
        <c:crosses val="autoZero"/>
        <c:auto val="1"/>
        <c:lblAlgn val="ctr"/>
        <c:lblOffset val="100"/>
        <c:noMultiLvlLbl val="0"/>
      </c:catAx>
      <c:valAx>
        <c:axId val="1481338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338303"/>
        <c:crosses val="autoZero"/>
        <c:crossBetween val="between"/>
        <c:majorUnit val="15000000000"/>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Dashboard.xlsx]Distributor Yearly Sales!PivotTable5</c:name>
    <c:fmtId val="15"/>
  </c:pivotSource>
  <c:chart>
    <c:title>
      <c:tx>
        <c:rich>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r>
              <a:rPr lang="en-US" sz="1600">
                <a:solidFill>
                  <a:schemeClr val="accent6">
                    <a:lumMod val="60000"/>
                    <a:lumOff val="40000"/>
                  </a:schemeClr>
                </a:solidFill>
                <a:latin typeface="Castellar" panose="020A0402060406010301" pitchFamily="18" charset="0"/>
              </a:rPr>
              <a:t>ANNUAL DISTRIBUTOR SALES REPORT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accent6">
                  <a:lumMod val="60000"/>
                  <a:lumOff val="40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'Distributor Yearly Sales'!$B$3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'Distributor Yearly Sales'!$A$4:$A$49</c:f>
              <c:strCache>
                <c:ptCount val="45"/>
                <c:pt idx="0">
                  <c:v>1972</c:v>
                </c:pt>
                <c:pt idx="1">
                  <c:v>1975</c:v>
                </c:pt>
                <c:pt idx="2">
                  <c:v>1977</c:v>
                </c:pt>
                <c:pt idx="3">
                  <c:v>1978</c:v>
                </c:pt>
                <c:pt idx="4">
                  <c:v>1980</c:v>
                </c:pt>
                <c:pt idx="5">
                  <c:v>1981</c:v>
                </c:pt>
                <c:pt idx="6">
                  <c:v>1982</c:v>
                </c:pt>
                <c:pt idx="7">
                  <c:v>1983</c:v>
                </c:pt>
                <c:pt idx="8">
                  <c:v>1984</c:v>
                </c:pt>
                <c:pt idx="9">
                  <c:v>1985</c:v>
                </c:pt>
                <c:pt idx="10">
                  <c:v>1987</c:v>
                </c:pt>
                <c:pt idx="11">
                  <c:v>1988</c:v>
                </c:pt>
                <c:pt idx="12">
                  <c:v>1989</c:v>
                </c:pt>
                <c:pt idx="13">
                  <c:v>1990</c:v>
                </c:pt>
                <c:pt idx="14">
                  <c:v>1991</c:v>
                </c:pt>
                <c:pt idx="15">
                  <c:v>1992</c:v>
                </c:pt>
                <c:pt idx="16">
                  <c:v>1993</c:v>
                </c:pt>
                <c:pt idx="17">
                  <c:v>1994</c:v>
                </c:pt>
                <c:pt idx="18">
                  <c:v>1995</c:v>
                </c:pt>
                <c:pt idx="19">
                  <c:v>1996</c:v>
                </c:pt>
                <c:pt idx="20">
                  <c:v>1997</c:v>
                </c:pt>
                <c:pt idx="21">
                  <c:v>1998</c:v>
                </c:pt>
                <c:pt idx="22">
                  <c:v>1999</c:v>
                </c:pt>
                <c:pt idx="23">
                  <c:v>2000</c:v>
                </c:pt>
                <c:pt idx="24">
                  <c:v>2001</c:v>
                </c:pt>
                <c:pt idx="25">
                  <c:v>2002</c:v>
                </c:pt>
                <c:pt idx="26">
                  <c:v>2003</c:v>
                </c:pt>
                <c:pt idx="27">
                  <c:v>2004</c:v>
                </c:pt>
                <c:pt idx="28">
                  <c:v>2005</c:v>
                </c:pt>
                <c:pt idx="29">
                  <c:v>2006</c:v>
                </c:pt>
                <c:pt idx="30">
                  <c:v>2007</c:v>
                </c:pt>
                <c:pt idx="31">
                  <c:v>2008</c:v>
                </c:pt>
                <c:pt idx="32">
                  <c:v>2009</c:v>
                </c:pt>
                <c:pt idx="33">
                  <c:v>2010</c:v>
                </c:pt>
                <c:pt idx="34">
                  <c:v>2011</c:v>
                </c:pt>
                <c:pt idx="35">
                  <c:v>2012</c:v>
                </c:pt>
                <c:pt idx="36">
                  <c:v>2013</c:v>
                </c:pt>
                <c:pt idx="37">
                  <c:v>2014</c:v>
                </c:pt>
                <c:pt idx="38">
                  <c:v>2015</c:v>
                </c:pt>
                <c:pt idx="39">
                  <c:v>2016</c:v>
                </c:pt>
                <c:pt idx="40">
                  <c:v>2017</c:v>
                </c:pt>
                <c:pt idx="41">
                  <c:v>2018</c:v>
                </c:pt>
                <c:pt idx="42">
                  <c:v>2019</c:v>
                </c:pt>
                <c:pt idx="43">
                  <c:v>2020</c:v>
                </c:pt>
                <c:pt idx="44">
                  <c:v>2023</c:v>
                </c:pt>
              </c:strCache>
            </c:strRef>
          </c:cat>
          <c:val>
            <c:numRef>
              <c:f>'Distributor Yearly Sales'!$B$4:$B$49</c:f>
              <c:numCache>
                <c:formatCode>General</c:formatCode>
                <c:ptCount val="45"/>
                <c:pt idx="0">
                  <c:v>1</c:v>
                </c:pt>
                <c:pt idx="1">
                  <c:v>1</c:v>
                </c:pt>
                <c:pt idx="2">
                  <c:v>1</c:v>
                </c:pt>
                <c:pt idx="3">
                  <c:v>2</c:v>
                </c:pt>
                <c:pt idx="4">
                  <c:v>1</c:v>
                </c:pt>
                <c:pt idx="5">
                  <c:v>1</c:v>
                </c:pt>
                <c:pt idx="6">
                  <c:v>1</c:v>
                </c:pt>
                <c:pt idx="7">
                  <c:v>1</c:v>
                </c:pt>
                <c:pt idx="8">
                  <c:v>2</c:v>
                </c:pt>
                <c:pt idx="9">
                  <c:v>1</c:v>
                </c:pt>
                <c:pt idx="10">
                  <c:v>1</c:v>
                </c:pt>
                <c:pt idx="11">
                  <c:v>4</c:v>
                </c:pt>
                <c:pt idx="12">
                  <c:v>3</c:v>
                </c:pt>
                <c:pt idx="13">
                  <c:v>11</c:v>
                </c:pt>
                <c:pt idx="14">
                  <c:v>7</c:v>
                </c:pt>
                <c:pt idx="15">
                  <c:v>7</c:v>
                </c:pt>
                <c:pt idx="16">
                  <c:v>6</c:v>
                </c:pt>
                <c:pt idx="17">
                  <c:v>14</c:v>
                </c:pt>
                <c:pt idx="18">
                  <c:v>9</c:v>
                </c:pt>
                <c:pt idx="19">
                  <c:v>9</c:v>
                </c:pt>
                <c:pt idx="20">
                  <c:v>12</c:v>
                </c:pt>
                <c:pt idx="21">
                  <c:v>14</c:v>
                </c:pt>
                <c:pt idx="22">
                  <c:v>20</c:v>
                </c:pt>
                <c:pt idx="23">
                  <c:v>22</c:v>
                </c:pt>
                <c:pt idx="24">
                  <c:v>22</c:v>
                </c:pt>
                <c:pt idx="25">
                  <c:v>27</c:v>
                </c:pt>
                <c:pt idx="26">
                  <c:v>28</c:v>
                </c:pt>
                <c:pt idx="27">
                  <c:v>26</c:v>
                </c:pt>
                <c:pt idx="28">
                  <c:v>22</c:v>
                </c:pt>
                <c:pt idx="29">
                  <c:v>24</c:v>
                </c:pt>
                <c:pt idx="30">
                  <c:v>24</c:v>
                </c:pt>
                <c:pt idx="31">
                  <c:v>34</c:v>
                </c:pt>
                <c:pt idx="32">
                  <c:v>34</c:v>
                </c:pt>
                <c:pt idx="33">
                  <c:v>37</c:v>
                </c:pt>
                <c:pt idx="34">
                  <c:v>33</c:v>
                </c:pt>
                <c:pt idx="35">
                  <c:v>41</c:v>
                </c:pt>
                <c:pt idx="36">
                  <c:v>41</c:v>
                </c:pt>
                <c:pt idx="37">
                  <c:v>41</c:v>
                </c:pt>
                <c:pt idx="38">
                  <c:v>35</c:v>
                </c:pt>
                <c:pt idx="39">
                  <c:v>43</c:v>
                </c:pt>
                <c:pt idx="40">
                  <c:v>43</c:v>
                </c:pt>
                <c:pt idx="41">
                  <c:v>33</c:v>
                </c:pt>
                <c:pt idx="42">
                  <c:v>41</c:v>
                </c:pt>
                <c:pt idx="43">
                  <c:v>4</c:v>
                </c:pt>
                <c:pt idx="44">
                  <c:v>1</c:v>
                </c:pt>
              </c:numCache>
            </c:numRef>
          </c:val>
          <c:smooth val="0"/>
          <c:extLst>
            <c:ext xmlns:c16="http://schemas.microsoft.com/office/drawing/2014/chart" uri="{C3380CC4-5D6E-409C-BE32-E72D297353CC}">
              <c16:uniqueId val="{00000000-231F-426F-8FE7-4549B0183C93}"/>
            </c:ext>
          </c:extLst>
        </c:ser>
        <c:dLbls>
          <c:dLblPos val="t"/>
          <c:showLegendKey val="0"/>
          <c:showVal val="1"/>
          <c:showCatName val="0"/>
          <c:showSerName val="0"/>
          <c:showPercent val="0"/>
          <c:showBubbleSize val="0"/>
        </c:dLbls>
        <c:marker val="1"/>
        <c:smooth val="0"/>
        <c:axId val="1481261023"/>
        <c:axId val="1481270143"/>
      </c:lineChart>
      <c:catAx>
        <c:axId val="148126102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270143"/>
        <c:crosses val="autoZero"/>
        <c:auto val="1"/>
        <c:lblAlgn val="ctr"/>
        <c:lblOffset val="100"/>
        <c:noMultiLvlLbl val="0"/>
      </c:catAx>
      <c:valAx>
        <c:axId val="1481270143"/>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2610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Dashboard.xlsx]Revenue by Genre!Revenue by Genre</c:name>
    <c:fmtId val="0"/>
  </c:pivotSource>
  <c:chart>
    <c:title>
      <c:tx>
        <c:rich>
          <a:bodyPr rot="0" spcFirstLastPara="1" vertOverflow="ellipsis" vert="horz" wrap="square" anchor="ctr" anchorCtr="1"/>
          <a:lstStyle/>
          <a:p>
            <a:pPr>
              <a:defRPr sz="1200" b="1" i="0" u="none" strike="noStrike" kern="1200" cap="none" baseline="0">
                <a:solidFill>
                  <a:schemeClr val="lt1">
                    <a:lumMod val="85000"/>
                  </a:schemeClr>
                </a:solidFill>
                <a:latin typeface="Castellar" panose="020A0402060406010301" pitchFamily="18" charset="0"/>
                <a:ea typeface="+mn-ea"/>
                <a:cs typeface="+mn-cs"/>
              </a:defRPr>
            </a:pPr>
            <a:r>
              <a:rPr lang="en-US" sz="1200">
                <a:solidFill>
                  <a:schemeClr val="bg2"/>
                </a:solidFill>
                <a:latin typeface="Castellar" panose="020A0402060406010301" pitchFamily="18" charset="0"/>
              </a:rPr>
              <a:t>Genre Revenue Distribution</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lt1">
                  <a:lumMod val="85000"/>
                </a:schemeClr>
              </a:solidFill>
              <a:latin typeface="Castellar" panose="020A0402060406010301" pitchFamily="18" charset="0"/>
              <a:ea typeface="+mn-ea"/>
              <a:cs typeface="+mn-cs"/>
            </a:defRPr>
          </a:pPr>
          <a:endParaRPr lang="en-US"/>
        </a:p>
      </c:txPr>
    </c:title>
    <c:autoTitleDeleted val="0"/>
    <c:pivotFmts>
      <c:pivotFmt>
        <c:idx val="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'Revenue by Genre'!$B$1</c:f>
              <c:strCache>
                <c:ptCount val="1"/>
                <c:pt idx="0">
                  <c:v>Total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'Revenue by Genre'!$A$2:$A$13</c:f>
              <c:strCache>
                <c:ptCount val="11"/>
                <c:pt idx="0">
                  <c:v>Mystery</c:v>
                </c:pt>
                <c:pt idx="1">
                  <c:v>Adventure</c:v>
                </c:pt>
                <c:pt idx="2">
                  <c:v>Animation</c:v>
                </c:pt>
                <c:pt idx="3">
                  <c:v>Action</c:v>
                </c:pt>
                <c:pt idx="4">
                  <c:v>Drama</c:v>
                </c:pt>
                <c:pt idx="5">
                  <c:v>Crime</c:v>
                </c:pt>
                <c:pt idx="6">
                  <c:v>Horror</c:v>
                </c:pt>
                <c:pt idx="7">
                  <c:v>Biography</c:v>
                </c:pt>
                <c:pt idx="8">
                  <c:v>Comedy</c:v>
                </c:pt>
                <c:pt idx="9">
                  <c:v>Documentary</c:v>
                </c:pt>
                <c:pt idx="10">
                  <c:v>Fantasy</c:v>
                </c:pt>
              </c:strCache>
            </c:strRef>
          </c:cat>
          <c:val>
            <c:numRef>
              <c:f>'Revenue by Genre'!$B$2:$B$13</c:f>
              <c:numCache>
                <c:formatCode>_-* #,##0_-;\-* #,##0_-;_-* "-"??_-;_-@_-</c:formatCode>
                <c:ptCount val="11"/>
                <c:pt idx="0">
                  <c:v>424906321</c:v>
                </c:pt>
                <c:pt idx="1">
                  <c:v>376548273.76923078</c:v>
                </c:pt>
                <c:pt idx="2">
                  <c:v>363359934</c:v>
                </c:pt>
                <c:pt idx="3">
                  <c:v>345339559.61636829</c:v>
                </c:pt>
                <c:pt idx="4">
                  <c:v>313875389.98148149</c:v>
                </c:pt>
                <c:pt idx="5">
                  <c:v>261283426.95238096</c:v>
                </c:pt>
                <c:pt idx="6">
                  <c:v>253656169.94736841</c:v>
                </c:pt>
                <c:pt idx="7">
                  <c:v>236640151.0357143</c:v>
                </c:pt>
                <c:pt idx="8">
                  <c:v>230081821.53773585</c:v>
                </c:pt>
                <c:pt idx="9">
                  <c:v>216446882</c:v>
                </c:pt>
                <c:pt idx="10">
                  <c:v>120729921.5</c:v>
                </c:pt>
              </c:numCache>
            </c:numRef>
          </c:val>
          <c:extLst>
            <c:ext xmlns:c16="http://schemas.microsoft.com/office/drawing/2014/chart" uri="{C3380CC4-5D6E-409C-BE32-E72D297353CC}">
              <c16:uniqueId val="{00000000-8D77-4336-A5E6-376BF8D0740A}"/>
            </c:ext>
          </c:extLst>
        </c:ser>
        <c:dLbls>
          <c:dLblPos val="outEnd"/>
          <c:showLegendKey val="0"/>
          <c:showVal val="1"/>
          <c:showCatName val="0"/>
          <c:showSerName val="0"/>
          <c:showPercent val="0"/>
          <c:showBubbleSize val="0"/>
        </c:dLbls>
        <c:gapWidth val="180"/>
        <c:axId val="487605247"/>
        <c:axId val="487609567"/>
      </c:barChart>
      <c:catAx>
        <c:axId val="4876052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2"/>
                </a:solidFill>
                <a:latin typeface="Castellar" panose="020A0402060406010301" pitchFamily="18" charset="0"/>
                <a:ea typeface="+mn-ea"/>
                <a:cs typeface="+mn-cs"/>
              </a:defRPr>
            </a:pPr>
            <a:endParaRPr lang="en-US"/>
          </a:p>
        </c:txPr>
        <c:crossAx val="487609567"/>
        <c:crosses val="autoZero"/>
        <c:auto val="1"/>
        <c:lblAlgn val="ctr"/>
        <c:lblOffset val="100"/>
        <c:noMultiLvlLbl val="0"/>
      </c:catAx>
      <c:valAx>
        <c:axId val="487609567"/>
        <c:scaling>
          <c:orientation val="minMax"/>
          <c:max val="500000000"/>
          <c:min val="100000000"/>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out"/>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bg2"/>
                </a:solidFill>
                <a:latin typeface="Castellar" panose="020A0402060406010301" pitchFamily="18" charset="0"/>
                <a:ea typeface="+mn-ea"/>
                <a:cs typeface="+mn-cs"/>
              </a:defRPr>
            </a:pPr>
            <a:endParaRPr lang="en-US"/>
          </a:p>
        </c:txPr>
        <c:crossAx val="487605247"/>
        <c:crosses val="autoZero"/>
        <c:crossBetween val="between"/>
        <c:minorUnit val="100000000"/>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[Hollywood Movies Dashboard.xlsx]License Distribution!PivotTable2</c:name>
    <c:fmtId val="0"/>
  </c:pivotSource>
  <c:chart>
    <c:title>
      <c:tx>
        <c:rich>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r>
              <a:rPr lang="en-US" sz="1200">
                <a:solidFill>
                  <a:schemeClr val="bg2"/>
                </a:solidFill>
                <a:latin typeface="Castellar" panose="020A0402060406010301" pitchFamily="18" charset="0"/>
              </a:rPr>
              <a:t>LICENSE DISTRIBUTION</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bg2"/>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a:outerShdw blurRad="57150" dist="19050" dir="5400000" algn="ctr" rotWithShape="0">
              <a:srgbClr val="000000">
                <a:alpha val="63000"/>
              </a:srgbClr>
            </a:outerShdw>
          </a:effectLst>
          <a:sp3d/>
        </c:spPr>
      </c:pivotFmt>
      <c:pivotFmt>
        <c:idx val="2"/>
        <c:spPr>
          <a:solidFill>
            <a:schemeClr val="accent5">
              <a:lumMod val="50000"/>
            </a:schemeClr>
          </a:soli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solidFill>
            <a:schemeClr val="accent2">
              <a:lumMod val="50000"/>
            </a:schemeClr>
          </a:solidFill>
          <a:ln>
            <a:noFill/>
          </a:ln>
          <a:effectLst>
            <a:outerShdw blurRad="57150" dist="19050" dir="5400000" algn="ctr" rotWithShape="0">
              <a:srgbClr val="000000">
                <a:alpha val="63000"/>
              </a:srgbClr>
            </a:outerShdw>
          </a:effectLst>
          <a:sp3d/>
        </c:spPr>
      </c:pivotFmt>
      <c:pivotFmt>
        <c:idx val="5"/>
        <c:spPr>
          <a:solidFill>
            <a:schemeClr val="accent3">
              <a:lumMod val="50000"/>
            </a:schemeClr>
          </a:soli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'License Distribution'!$B$1</c:f>
              <c:strCache>
                <c:ptCount val="1"/>
                <c:pt idx="0">
                  <c:v>Total</c:v>
                </c:pt>
              </c:strCache>
            </c:strRef>
          </c:tx>
          <c:dPt>
            <c:idx val="0"/>
            <c:bubble3D val="0"/>
            <c:spPr>
              <a:solidFill>
                <a:schemeClr val="accent6">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4588-4C79-8131-3E184A431325}"/>
              </c:ext>
            </c:extLst>
          </c:dPt>
          <c:dPt>
            <c:idx val="1"/>
            <c:bubble3D val="0"/>
            <c:spPr>
              <a:solidFill>
                <a:schemeClr val="accent5">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4588-4C79-8131-3E184A431325}"/>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4588-4C79-8131-3E184A431325}"/>
              </c:ext>
            </c:extLst>
          </c:dPt>
          <c:dPt>
            <c:idx val="3"/>
            <c:bubble3D val="0"/>
            <c:spPr>
              <a:solidFill>
                <a:schemeClr val="accent2">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4588-4C79-8131-3E184A431325}"/>
              </c:ext>
            </c:extLst>
          </c:dPt>
          <c:dPt>
            <c:idx val="4"/>
            <c:bubble3D val="0"/>
            <c:spPr>
              <a:solidFill>
                <a:schemeClr val="accent3">
                  <a:lumMod val="50000"/>
                </a:schemeClr>
              </a:soli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6-4588-4C79-8131-3E184A43132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'License Distribution'!$A$2:$A$7</c:f>
              <c:strCache>
                <c:ptCount val="5"/>
                <c:pt idx="0">
                  <c:v>PG-13</c:v>
                </c:pt>
                <c:pt idx="1">
                  <c:v>R</c:v>
                </c:pt>
                <c:pt idx="2">
                  <c:v>PG</c:v>
                </c:pt>
                <c:pt idx="3">
                  <c:v>NA</c:v>
                </c:pt>
                <c:pt idx="4">
                  <c:v>G</c:v>
                </c:pt>
              </c:strCache>
            </c:strRef>
          </c:cat>
          <c:val>
            <c:numRef>
              <c:f>'License Distribution'!$B$2:$B$7</c:f>
              <c:numCache>
                <c:formatCode>0%</c:formatCode>
                <c:ptCount val="5"/>
                <c:pt idx="0">
                  <c:v>0.47770700636942676</c:v>
                </c:pt>
                <c:pt idx="1">
                  <c:v>0.2267515923566879</c:v>
                </c:pt>
                <c:pt idx="2">
                  <c:v>0.22038216560509555</c:v>
                </c:pt>
                <c:pt idx="3">
                  <c:v>5.8598726114649682E-2</c:v>
                </c:pt>
                <c:pt idx="4">
                  <c:v>1.6560509554140127E-2</c:v>
                </c:pt>
              </c:numCache>
            </c:numRef>
          </c:val>
          <c:extLst>
            <c:ext xmlns:c16="http://schemas.microsoft.com/office/drawing/2014/chart" uri="{C3380CC4-5D6E-409C-BE32-E72D297353CC}">
              <c16:uniqueId val="{00000000-4588-4C79-8131-3E184A431325}"/>
            </c:ext>
          </c:extLst>
        </c:ser>
        <c:dLbls>
          <c:dLblPos val="bestFit"/>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Dashboard.xlsx]Date Factor!PivotTable3</c:name>
    <c:fmtId val="0"/>
  </c:pivotSource>
  <c:chart>
    <c:title>
      <c:tx>
        <c:rich>
          <a:bodyPr rot="0" spcFirstLastPara="1" vertOverflow="ellipsis" vert="horz" wrap="square" anchor="ctr" anchorCtr="1"/>
          <a:lstStyle/>
          <a:p>
            <a:pPr>
              <a:defRPr sz="1200" b="1" i="0" u="none" strike="noStrike" kern="1200" spc="100" baseline="0">
                <a:solidFill>
                  <a:schemeClr val="bg2"/>
                </a:solidFill>
                <a:effectLst>
                  <a:outerShdw blurRad="50800" dist="38100" dir="5400000" algn="t" rotWithShape="0">
                    <a:prstClr val="black">
                      <a:alpha val="40000"/>
                    </a:prstClr>
                  </a:outerShdw>
                </a:effectLst>
                <a:latin typeface="Castellar" panose="020A0402060406010301" pitchFamily="18" charset="0"/>
                <a:ea typeface="+mn-ea"/>
                <a:cs typeface="+mn-cs"/>
              </a:defRPr>
            </a:pPr>
            <a:r>
              <a:rPr lang="en-US" sz="1200">
                <a:solidFill>
                  <a:schemeClr val="bg2"/>
                </a:solidFill>
                <a:latin typeface="Castellar" panose="020A0402060406010301" pitchFamily="18" charset="0"/>
              </a:rPr>
              <a:t>DAilY sales hustle</a:t>
            </a:r>
          </a:p>
        </c:rich>
      </c:tx>
      <c:overlay val="0"/>
      <c:spPr>
        <a:noFill/>
        <a:ln>
          <a:noFill/>
        </a:ln>
        <a:effectLst/>
      </c:spPr>
      <c:txPr>
        <a:bodyPr rot="0" spcFirstLastPara="1" vertOverflow="ellipsis" vert="horz" wrap="square" anchor="ctr" anchorCtr="1"/>
        <a:lstStyle/>
        <a:p>
          <a:pPr>
            <a:defRPr sz="1200" b="1" i="0" u="none" strike="noStrike" kern="1200" spc="100" baseline="0">
              <a:solidFill>
                <a:schemeClr val="bg2"/>
              </a:solidFill>
              <a:effectLst>
                <a:outerShdw blurRad="50800" dist="38100" dir="5400000" algn="t" rotWithShape="0">
                  <a:prstClr val="black">
                    <a:alpha val="40000"/>
                  </a:prstClr>
                </a:outerShdw>
              </a:effectLst>
              <a:latin typeface="Castellar" panose="020A0402060406010301" pitchFamily="18" charset="0"/>
              <a:ea typeface="+mn-ea"/>
              <a:cs typeface="+mn-cs"/>
            </a:defRPr>
          </a:pPr>
          <a:endParaRPr lang="en-US"/>
        </a:p>
      </c:txPr>
    </c:title>
    <c:autoTitleDeleted val="0"/>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'Date Factor'!$B$1</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'Date Factor'!$A$2:$A$33</c:f>
              <c:strCache>
                <c:ptCount val="31"/>
                <c:pt idx="0">
                  <c:v>01</c:v>
                </c:pt>
                <c:pt idx="1">
                  <c:v>02</c:v>
                </c:pt>
                <c:pt idx="2">
                  <c:v>03</c:v>
                </c:pt>
                <c:pt idx="3">
                  <c:v>04</c:v>
                </c:pt>
                <c:pt idx="4">
                  <c:v>05</c:v>
                </c:pt>
                <c:pt idx="5">
                  <c:v>06</c:v>
                </c:pt>
                <c:pt idx="6">
                  <c:v>07</c:v>
                </c:pt>
                <c:pt idx="7">
                  <c:v>08</c:v>
                </c:pt>
                <c:pt idx="8">
                  <c:v>09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strCache>
            </c:strRef>
          </c:cat>
          <c:val>
            <c:numRef>
              <c:f>'Date Factor'!$B$2:$B$33</c:f>
              <c:numCache>
                <c:formatCode>_-* #,##0_-;\-* #,##0_-;_-* "-"??_-;_-@_-</c:formatCode>
                <c:ptCount val="31"/>
                <c:pt idx="0">
                  <c:v>8325648579</c:v>
                </c:pt>
                <c:pt idx="1">
                  <c:v>8913471407</c:v>
                </c:pt>
                <c:pt idx="2">
                  <c:v>12091770053</c:v>
                </c:pt>
                <c:pt idx="3">
                  <c:v>6092189434</c:v>
                </c:pt>
                <c:pt idx="4">
                  <c:v>10545107148</c:v>
                </c:pt>
                <c:pt idx="5">
                  <c:v>9882621728</c:v>
                </c:pt>
                <c:pt idx="6">
                  <c:v>8349571878</c:v>
                </c:pt>
                <c:pt idx="7">
                  <c:v>9229669053</c:v>
                </c:pt>
                <c:pt idx="8">
                  <c:v>10044603787</c:v>
                </c:pt>
                <c:pt idx="9">
                  <c:v>9039796460</c:v>
                </c:pt>
                <c:pt idx="10">
                  <c:v>12978300550</c:v>
                </c:pt>
                <c:pt idx="11">
                  <c:v>9209506173</c:v>
                </c:pt>
                <c:pt idx="12">
                  <c:v>6662755107</c:v>
                </c:pt>
                <c:pt idx="13">
                  <c:v>10924555026</c:v>
                </c:pt>
                <c:pt idx="14">
                  <c:v>14362006674</c:v>
                </c:pt>
                <c:pt idx="15">
                  <c:v>20292429328</c:v>
                </c:pt>
                <c:pt idx="16">
                  <c:v>8270326538</c:v>
                </c:pt>
                <c:pt idx="17">
                  <c:v>10705276554</c:v>
                </c:pt>
                <c:pt idx="18">
                  <c:v>16200891948</c:v>
                </c:pt>
                <c:pt idx="19">
                  <c:v>14785716621</c:v>
                </c:pt>
                <c:pt idx="20">
                  <c:v>11042266097</c:v>
                </c:pt>
                <c:pt idx="21">
                  <c:v>12278112278</c:v>
                </c:pt>
                <c:pt idx="22">
                  <c:v>8288511675</c:v>
                </c:pt>
                <c:pt idx="23">
                  <c:v>14414948053</c:v>
                </c:pt>
                <c:pt idx="24">
                  <c:v>18123768965</c:v>
                </c:pt>
                <c:pt idx="25">
                  <c:v>7823373537</c:v>
                </c:pt>
                <c:pt idx="26">
                  <c:v>9011198401</c:v>
                </c:pt>
                <c:pt idx="27">
                  <c:v>11406053902</c:v>
                </c:pt>
                <c:pt idx="28">
                  <c:v>7194899702</c:v>
                </c:pt>
                <c:pt idx="29">
                  <c:v>12879952366</c:v>
                </c:pt>
                <c:pt idx="30">
                  <c:v>2272581099</c:v>
                </c:pt>
              </c:numCache>
            </c:numRef>
          </c:val>
          <c:smooth val="0"/>
          <c:extLst>
            <c:ext xmlns:c16="http://schemas.microsoft.com/office/drawing/2014/chart" uri="{C3380CC4-5D6E-409C-BE32-E72D297353CC}">
              <c16:uniqueId val="{00000000-3E3B-4DCF-8356-C3DB64BB4D4D}"/>
            </c:ext>
          </c:extLst>
        </c:ser>
        <c:dLbls>
          <c:showLegendKey val="0"/>
          <c:showVal val="0"/>
          <c:showCatName val="0"/>
          <c:showSerName val="0"/>
          <c:showPercent val="0"/>
          <c:showBubbleSize val="0"/>
        </c:dLbls>
        <c:dropLines>
          <c:spPr>
            <a:ln w="9525">
              <a:solidFill>
                <a:schemeClr val="lt1">
                  <a:lumMod val="95000"/>
                  <a:alpha val="54000"/>
                </a:schemeClr>
              </a:solidFill>
              <a:prstDash val="dash"/>
            </a:ln>
            <a:effectLst/>
          </c:spPr>
        </c:dropLines>
        <c:marker val="1"/>
        <c:smooth val="0"/>
        <c:axId val="1481333983"/>
        <c:axId val="1481325343"/>
      </c:lineChart>
      <c:catAx>
        <c:axId val="1481333983"/>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25343"/>
        <c:crosses val="autoZero"/>
        <c:auto val="1"/>
        <c:lblAlgn val="ctr"/>
        <c:lblOffset val="100"/>
        <c:noMultiLvlLbl val="0"/>
      </c:catAx>
      <c:valAx>
        <c:axId val="1481325343"/>
        <c:scaling>
          <c:orientation val="minMax"/>
        </c:scaling>
        <c:delete val="0"/>
        <c:axPos val="l"/>
        <c:majorGridlines>
          <c:spPr>
            <a:ln w="9525" cap="flat" cmpd="sng" algn="ctr">
              <a:solidFill>
                <a:schemeClr val="lt1">
                  <a:lumMod val="95000"/>
                  <a:alpha val="10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81333983"/>
        <c:crosses val="autoZero"/>
        <c:crossBetween val="between"/>
        <c:dispUnits>
          <c:builtInUnit val="millions"/>
          <c:dispUnitsLbl>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[Hollywood Movies Dashboard.xlsx]Month Factor!PivotTable4</c:name>
    <c:fmtId val="0"/>
  </c:pivotSource>
  <c:chart>
    <c:title>
      <c:tx>
        <c:rich>
          <a:bodyPr rot="0" spcFirstLastPara="1" vertOverflow="ellipsis" vert="horz" wrap="square" anchor="ctr" anchorCtr="1"/>
          <a:lstStyle/>
          <a:p>
            <a:pPr>
              <a:defRPr sz="1200" b="1" i="0" u="none" strike="noStrike" kern="1200" cap="none" baseline="0">
                <a:solidFill>
                  <a:schemeClr val="bg2"/>
                </a:solidFill>
                <a:latin typeface="Castellar" panose="020A0402060406010301" pitchFamily="18" charset="0"/>
                <a:ea typeface="+mn-ea"/>
                <a:cs typeface="+mn-cs"/>
              </a:defRPr>
            </a:pPr>
            <a:r>
              <a:rPr lang="en-US" sz="1200">
                <a:solidFill>
                  <a:schemeClr val="bg2"/>
                </a:solidFill>
                <a:latin typeface="Castellar" panose="020A0402060406010301" pitchFamily="18" charset="0"/>
              </a:rPr>
              <a:t>MONTHLY SALES RECAP</a:t>
            </a:r>
          </a:p>
        </c:rich>
      </c:tx>
      <c:overlay val="0"/>
      <c:spPr>
        <a:noFill/>
        <a:ln>
          <a:noFill/>
        </a:ln>
        <a:effectLst/>
      </c:spPr>
      <c:txPr>
        <a:bodyPr rot="0" spcFirstLastPara="1" vertOverflow="ellipsis" vert="horz" wrap="square" anchor="ctr" anchorCtr="1"/>
        <a:lstStyle/>
        <a:p>
          <a:pPr>
            <a:defRPr sz="1200" b="1" i="0" u="none" strike="noStrike" kern="1200" cap="none" baseline="0">
              <a:solidFill>
                <a:schemeClr val="bg2"/>
              </a:solidFill>
              <a:latin typeface="Castellar" panose="020A0402060406010301" pitchFamily="18" charset="0"/>
              <a:ea typeface="+mn-ea"/>
              <a:cs typeface="+mn-cs"/>
            </a:defRPr>
          </a:pPr>
          <a:endParaRPr lang="en-US"/>
        </a:p>
      </c:txPr>
    </c:title>
    <c:autoTitleDeleted val="0"/>
    <c:pivotFmts>
      <c:pivotFmt>
        <c:idx val="0"/>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
        <c:idx val="2"/>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pivotFmt>
    </c:pivotFmts>
    <c:plotArea>
      <c:layout/>
      <c:lineChart>
        <c:grouping val="standard"/>
        <c:varyColors val="0"/>
        <c:ser>
          <c:idx val="0"/>
          <c:order val="0"/>
          <c:tx>
            <c:strRef>
              <c:f>'Month Factor'!$B$1</c:f>
              <c:strCache>
                <c:ptCount val="1"/>
                <c:pt idx="0">
                  <c:v>Total</c:v>
                </c:pt>
              </c:strCache>
            </c:strRef>
          </c:tx>
          <c:spPr>
            <a:ln w="22225" cap="rnd">
              <a:solidFill>
                <a:schemeClr val="accent6"/>
              </a:solidFill>
            </a:ln>
            <a:effectLst>
              <a:glow rad="139700">
                <a:schemeClr val="accent6">
                  <a:satMod val="175000"/>
                  <a:alpha val="14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cat>
            <c:strRef>
              <c:f>'Month Factor'!$A$2:$A$14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'Month Factor'!$B$2:$B$14</c:f>
              <c:numCache>
                <c:formatCode>_-* #,##0_-;\-* #,##0_-;_-* "-"??_-;_-@_-</c:formatCode>
                <c:ptCount val="12"/>
                <c:pt idx="0">
                  <c:v>6151741605</c:v>
                </c:pt>
                <c:pt idx="1">
                  <c:v>11145419053</c:v>
                </c:pt>
                <c:pt idx="2">
                  <c:v>23291117887</c:v>
                </c:pt>
                <c:pt idx="3">
                  <c:v>21747421248</c:v>
                </c:pt>
                <c:pt idx="4">
                  <c:v>49772878500</c:v>
                </c:pt>
                <c:pt idx="5">
                  <c:v>55983531015</c:v>
                </c:pt>
                <c:pt idx="6">
                  <c:v>40780238648</c:v>
                </c:pt>
                <c:pt idx="7">
                  <c:v>11986715742</c:v>
                </c:pt>
                <c:pt idx="8">
                  <c:v>10665890788</c:v>
                </c:pt>
                <c:pt idx="9">
                  <c:v>18834569098</c:v>
                </c:pt>
                <c:pt idx="10">
                  <c:v>35532854611</c:v>
                </c:pt>
                <c:pt idx="11">
                  <c:v>45749501926</c:v>
                </c:pt>
              </c:numCache>
            </c:numRef>
          </c:val>
          <c:smooth val="0"/>
          <c:extLst>
            <c:ext xmlns:c16="http://schemas.microsoft.com/office/drawing/2014/chart" uri="{C3380CC4-5D6E-409C-BE32-E72D297353CC}">
              <c16:uniqueId val="{00000000-04C7-44F9-AA0F-97E8216D4566}"/>
            </c:ext>
          </c:extLst>
        </c:ser>
        <c:dLbls>
          <c:showLegendKey val="0"/>
          <c:showVal val="0"/>
          <c:showCatName val="0"/>
          <c:showSerName val="0"/>
          <c:showPercent val="0"/>
          <c:showBubbleSize val="0"/>
        </c:dLbls>
        <c:marker val="1"/>
        <c:smooth val="0"/>
        <c:axId val="1481338303"/>
        <c:axId val="1481338783"/>
      </c:lineChart>
      <c:catAx>
        <c:axId val="14813383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338783"/>
        <c:crosses val="autoZero"/>
        <c:auto val="1"/>
        <c:lblAlgn val="ctr"/>
        <c:lblOffset val="100"/>
        <c:noMultiLvlLbl val="0"/>
      </c:catAx>
      <c:valAx>
        <c:axId val="148133878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1481338303"/>
        <c:crosses val="autoZero"/>
        <c:crossBetween val="between"/>
        <c:majorUnit val="15000000000"/>
        <c:dispUnits>
          <c:builtInUnit val="millions"/>
          <c:dispUnitsLbl>
            <c:spPr>
              <a:noFill/>
              <a:ln>
                <a:noFill/>
              </a:ln>
              <a:effectLst/>
            </c:spPr>
            <c:txPr>
              <a:bodyPr rot="-5400000" spcFirstLastPara="1" vertOverflow="ellipsis" vert="horz" wrap="square" anchor="ctr" anchorCtr="1"/>
              <a:lstStyle/>
              <a:p>
                <a:pPr>
                  <a:defRPr sz="900" b="1" i="0" u="none" strike="noStrike" kern="1200" baseline="0">
                    <a:solidFill>
                      <a:schemeClr val="bg2"/>
                    </a:solidFill>
                    <a:latin typeface="+mn-lt"/>
                    <a:ea typeface="+mn-ea"/>
                    <a:cs typeface="+mn-cs"/>
                  </a:defRPr>
                </a:pPr>
                <a:endParaRPr lang="en-US"/>
              </a:p>
            </c:txPr>
          </c:dispUnitsLbl>
        </c:dispUnits>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Reversed" id="26">
  <a:schemeClr val="accent6"/>
</cs:colorStyle>
</file>

<file path=xl/charts/colors10.xml><?xml version="1.0" encoding="utf-8"?>
<cs:colorStyle xmlns:cs="http://schemas.microsoft.com/office/drawing/2012/chartStyle" xmlns:a="http://schemas.openxmlformats.org/drawingml/2006/main" meth="withinLinearReversed" id="26">
  <a:schemeClr val="accent6"/>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withinLinearReversed" id="26">
  <a:schemeClr val="accent6"/>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Reversed" id="26">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Reversed" id="26">
  <a:schemeClr val="accent6"/>
</cs:colorStyle>
</file>

<file path=xl/charts/colors9.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3.png"/><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editAs="oneCell">
    <xdr:from>
      <xdr:col>0</xdr:col>
      <xdr:colOff>399143</xdr:colOff>
      <xdr:row>0</xdr:row>
      <xdr:rowOff>39688</xdr:rowOff>
    </xdr:from>
    <xdr:to>
      <xdr:col>5</xdr:col>
      <xdr:colOff>71437</xdr:colOff>
      <xdr:row>2</xdr:row>
      <xdr:rowOff>154828</xdr:rowOff>
    </xdr:to>
    <xdr:pic>
      <xdr:nvPicPr>
        <xdr:cNvPr id="3" name="Picture 2">
          <a:extLst>
            <a:ext uri="{FF2B5EF4-FFF2-40B4-BE49-F238E27FC236}">
              <a16:creationId xmlns:a16="http://schemas.microsoft.com/office/drawing/2014/main" id="{1651341C-B3FE-4D29-9507-613AA4005845}"/>
            </a:ext>
          </a:extLst>
        </xdr:cNvPr>
        <xdr:cNvPicPr>
          <a:picLocks noChangeAspect="1"/>
        </xdr:cNvPicPr>
      </xdr:nvPicPr>
      <xdr:blipFill>
        <a:blip xmlns:r="http://schemas.openxmlformats.org/officeDocument/2006/relationships" r:embed="rId1">
          <a:duotone>
            <a:prstClr val="black"/>
            <a:schemeClr val="accent6">
              <a:tint val="45000"/>
              <a:satMod val="400000"/>
            </a:schemeClr>
          </a:duotone>
        </a:blip>
        <a:stretch>
          <a:fillRect/>
        </a:stretch>
      </xdr:blipFill>
      <xdr:spPr>
        <a:xfrm>
          <a:off x="399143" y="39688"/>
          <a:ext cx="2711223" cy="477997"/>
        </a:xfrm>
        <a:prstGeom prst="rect">
          <a:avLst/>
        </a:prstGeom>
      </xdr:spPr>
    </xdr:pic>
    <xdr:clientData/>
  </xdr:twoCellAnchor>
  <xdr:twoCellAnchor editAs="oneCell">
    <xdr:from>
      <xdr:col>22</xdr:col>
      <xdr:colOff>535215</xdr:colOff>
      <xdr:row>0</xdr:row>
      <xdr:rowOff>48759</xdr:rowOff>
    </xdr:from>
    <xdr:to>
      <xdr:col>27</xdr:col>
      <xdr:colOff>59881</xdr:colOff>
      <xdr:row>2</xdr:row>
      <xdr:rowOff>157675</xdr:rowOff>
    </xdr:to>
    <xdr:pic>
      <xdr:nvPicPr>
        <xdr:cNvPr id="4" name="Picture 3">
          <a:extLst>
            <a:ext uri="{FF2B5EF4-FFF2-40B4-BE49-F238E27FC236}">
              <a16:creationId xmlns:a16="http://schemas.microsoft.com/office/drawing/2014/main" id="{753B09D4-4C87-1D44-E00E-D83CC34EBC59}"/>
            </a:ext>
          </a:extLst>
        </xdr:cNvPr>
        <xdr:cNvPicPr>
          <a:picLocks noChangeAspect="1"/>
        </xdr:cNvPicPr>
      </xdr:nvPicPr>
      <xdr:blipFill>
        <a:blip xmlns:r="http://schemas.openxmlformats.org/officeDocument/2006/relationships" r:embed="rId2">
          <a:duotone>
            <a:prstClr val="black"/>
            <a:schemeClr val="accent6">
              <a:tint val="45000"/>
              <a:satMod val="400000"/>
            </a:schemeClr>
          </a:duotone>
        </a:blip>
        <a:stretch>
          <a:fillRect/>
        </a:stretch>
      </xdr:blipFill>
      <xdr:spPr>
        <a:xfrm>
          <a:off x="13906501" y="48759"/>
          <a:ext cx="2563594" cy="471773"/>
        </a:xfrm>
        <a:prstGeom prst="rect">
          <a:avLst/>
        </a:prstGeom>
      </xdr:spPr>
    </xdr:pic>
    <xdr:clientData/>
  </xdr:twoCellAnchor>
  <xdr:twoCellAnchor>
    <xdr:from>
      <xdr:col>3</xdr:col>
      <xdr:colOff>206375</xdr:colOff>
      <xdr:row>3</xdr:row>
      <xdr:rowOff>119063</xdr:rowOff>
    </xdr:from>
    <xdr:to>
      <xdr:col>10</xdr:col>
      <xdr:colOff>261938</xdr:colOff>
      <xdr:row>15</xdr:row>
      <xdr:rowOff>31750</xdr:rowOff>
    </xdr:to>
    <xdr:graphicFrame macro="">
      <xdr:nvGraphicFramePr>
        <xdr:cNvPr id="6" name="Revenue by Genre">
          <a:extLst>
            <a:ext uri="{FF2B5EF4-FFF2-40B4-BE49-F238E27FC236}">
              <a16:creationId xmlns:a16="http://schemas.microsoft.com/office/drawing/2014/main" id="{6DBCBE67-F6E1-45CC-BFD4-77973486D9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544285</xdr:colOff>
      <xdr:row>3</xdr:row>
      <xdr:rowOff>159881</xdr:rowOff>
    </xdr:from>
    <xdr:to>
      <xdr:col>17</xdr:col>
      <xdr:colOff>598985</xdr:colOff>
      <xdr:row>15</xdr:row>
      <xdr:rowOff>88738</xdr:rowOff>
    </xdr:to>
    <xdr:graphicFrame macro="">
      <xdr:nvGraphicFramePr>
        <xdr:cNvPr id="7" name="Chart 6">
          <a:extLst>
            <a:ext uri="{FF2B5EF4-FFF2-40B4-BE49-F238E27FC236}">
              <a16:creationId xmlns:a16="http://schemas.microsoft.com/office/drawing/2014/main" id="{E48A1994-DE11-4901-AD6F-FFD7A141B8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18</xdr:col>
      <xdr:colOff>249463</xdr:colOff>
      <xdr:row>3</xdr:row>
      <xdr:rowOff>153078</xdr:rowOff>
    </xdr:from>
    <xdr:to>
      <xdr:col>25</xdr:col>
      <xdr:colOff>304163</xdr:colOff>
      <xdr:row>15</xdr:row>
      <xdr:rowOff>81935</xdr:rowOff>
    </xdr:to>
    <xdr:graphicFrame macro="">
      <xdr:nvGraphicFramePr>
        <xdr:cNvPr id="9" name="Chart 8">
          <a:extLst>
            <a:ext uri="{FF2B5EF4-FFF2-40B4-BE49-F238E27FC236}">
              <a16:creationId xmlns:a16="http://schemas.microsoft.com/office/drawing/2014/main" id="{54D89E80-1CFB-4C54-A932-564AE78FC3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xdr:col>
      <xdr:colOff>230187</xdr:colOff>
      <xdr:row>16</xdr:row>
      <xdr:rowOff>52158</xdr:rowOff>
    </xdr:from>
    <xdr:to>
      <xdr:col>10</xdr:col>
      <xdr:colOff>284887</xdr:colOff>
      <xdr:row>27</xdr:row>
      <xdr:rowOff>158844</xdr:rowOff>
    </xdr:to>
    <xdr:graphicFrame macro="">
      <xdr:nvGraphicFramePr>
        <xdr:cNvPr id="11" name="Chart 10">
          <a:extLst>
            <a:ext uri="{FF2B5EF4-FFF2-40B4-BE49-F238E27FC236}">
              <a16:creationId xmlns:a16="http://schemas.microsoft.com/office/drawing/2014/main" id="{31494F17-F5BD-439A-9BCB-C4491C4D70D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544287</xdr:colOff>
      <xdr:row>16</xdr:row>
      <xdr:rowOff>63499</xdr:rowOff>
    </xdr:from>
    <xdr:to>
      <xdr:col>25</xdr:col>
      <xdr:colOff>36286</xdr:colOff>
      <xdr:row>28</xdr:row>
      <xdr:rowOff>9071</xdr:rowOff>
    </xdr:to>
    <xdr:graphicFrame macro="">
      <xdr:nvGraphicFramePr>
        <xdr:cNvPr id="12" name="Chart 11">
          <a:extLst>
            <a:ext uri="{FF2B5EF4-FFF2-40B4-BE49-F238E27FC236}">
              <a16:creationId xmlns:a16="http://schemas.microsoft.com/office/drawing/2014/main" id="{7D330F78-A455-458F-A176-7AC48FF53D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25</xdr:col>
      <xdr:colOff>526142</xdr:colOff>
      <xdr:row>4</xdr:row>
      <xdr:rowOff>9073</xdr:rowOff>
    </xdr:from>
    <xdr:to>
      <xdr:col>27</xdr:col>
      <xdr:colOff>393209</xdr:colOff>
      <xdr:row>15</xdr:row>
      <xdr:rowOff>63501</xdr:rowOff>
    </xdr:to>
    <mc:AlternateContent xmlns:mc="http://schemas.openxmlformats.org/markup-compatibility/2006">
      <mc:Choice xmlns:a14="http://schemas.microsoft.com/office/drawing/2010/main" Requires="a14">
        <xdr:graphicFrame macro="">
          <xdr:nvGraphicFramePr>
            <xdr:cNvPr id="13" name="Year">
              <a:extLst>
                <a:ext uri="{FF2B5EF4-FFF2-40B4-BE49-F238E27FC236}">
                  <a16:creationId xmlns:a16="http://schemas.microsoft.com/office/drawing/2014/main" id="{0EB4BF9D-DDC1-4527-A17C-AEC57A28A81B}"/>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15720785" y="743859"/>
              <a:ext cx="1082638" cy="205014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190500</xdr:colOff>
      <xdr:row>16</xdr:row>
      <xdr:rowOff>145144</xdr:rowOff>
    </xdr:from>
    <xdr:to>
      <xdr:col>27</xdr:col>
      <xdr:colOff>448061</xdr:colOff>
      <xdr:row>28</xdr:row>
      <xdr:rowOff>25889</xdr:rowOff>
    </xdr:to>
    <xdr:pic>
      <xdr:nvPicPr>
        <xdr:cNvPr id="2" name="Picture 1">
          <a:extLst>
            <a:ext uri="{FF2B5EF4-FFF2-40B4-BE49-F238E27FC236}">
              <a16:creationId xmlns:a16="http://schemas.microsoft.com/office/drawing/2014/main" id="{8CDC5E24-EB55-4FE7-9AD8-D8C281347EE2}"/>
            </a:ext>
          </a:extLst>
        </xdr:cNvPr>
        <xdr:cNvPicPr>
          <a:picLocks noChangeAspect="1"/>
        </xdr:cNvPicPr>
      </xdr:nvPicPr>
      <xdr:blipFill>
        <a:blip xmlns:r="http://schemas.openxmlformats.org/officeDocument/2006/relationships" r:embed="rId8">
          <a:duotone>
            <a:prstClr val="black"/>
            <a:schemeClr val="accent6">
              <a:tint val="45000"/>
              <a:satMod val="400000"/>
            </a:schemeClr>
          </a:duotone>
        </a:blip>
        <a:stretch>
          <a:fillRect/>
        </a:stretch>
      </xdr:blipFill>
      <xdr:spPr>
        <a:xfrm>
          <a:off x="15385143" y="3057073"/>
          <a:ext cx="1473132" cy="2057887"/>
        </a:xfrm>
        <a:prstGeom prst="rect">
          <a:avLst/>
        </a:prstGeom>
      </xdr:spPr>
    </xdr:pic>
    <xdr:clientData/>
  </xdr:twoCellAnchor>
  <xdr:twoCellAnchor>
    <xdr:from>
      <xdr:col>0</xdr:col>
      <xdr:colOff>181429</xdr:colOff>
      <xdr:row>4</xdr:row>
      <xdr:rowOff>36284</xdr:rowOff>
    </xdr:from>
    <xdr:to>
      <xdr:col>2</xdr:col>
      <xdr:colOff>408215</xdr:colOff>
      <xdr:row>9</xdr:row>
      <xdr:rowOff>108856</xdr:rowOff>
    </xdr:to>
    <xdr:sp macro="" textlink="KPI!E4">
      <xdr:nvSpPr>
        <xdr:cNvPr id="8" name="Callout: Down Arrow 7">
          <a:extLst>
            <a:ext uri="{FF2B5EF4-FFF2-40B4-BE49-F238E27FC236}">
              <a16:creationId xmlns:a16="http://schemas.microsoft.com/office/drawing/2014/main" id="{CA94A62D-045F-4610-ADB6-93C4D607AD3E}"/>
            </a:ext>
          </a:extLst>
        </xdr:cNvPr>
        <xdr:cNvSpPr/>
      </xdr:nvSpPr>
      <xdr:spPr>
        <a:xfrm>
          <a:off x="181429" y="771070"/>
          <a:ext cx="1442357" cy="979715"/>
        </a:xfrm>
        <a:prstGeom prst="downArrowCallout">
          <a:avLst/>
        </a:prstGeom>
        <a:solidFill>
          <a:schemeClr val="bg2">
            <a:lumMod val="25000"/>
          </a:schemeClr>
        </a:solidFill>
        <a:ln>
          <a:solidFill>
            <a:sysClr val="windowText" lastClr="000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algn="ctr"/>
          <a:fld id="{178B3EA8-417F-4083-A44B-3474B5D76E87}" type="TxLink">
            <a:rPr lang="en-US" sz="1200" b="1" i="0" u="none" strike="noStrike" kern="1200">
              <a:solidFill>
                <a:schemeClr val="accent6">
                  <a:lumMod val="60000"/>
                  <a:lumOff val="40000"/>
                </a:schemeClr>
              </a:solidFill>
              <a:latin typeface="Times New Roman"/>
              <a:cs typeface="Times New Roman"/>
            </a:rPr>
            <a:pPr algn="ctr"/>
            <a:t>$76,477,775,000</a:t>
          </a:fld>
          <a:endParaRPr lang="en-IN" sz="1200" b="1" kern="1200">
            <a:solidFill>
              <a:schemeClr val="accent6">
                <a:lumMod val="60000"/>
                <a:lumOff val="40000"/>
              </a:schemeClr>
            </a:solidFill>
          </a:endParaRPr>
        </a:p>
      </xdr:txBody>
    </xdr:sp>
    <xdr:clientData/>
  </xdr:twoCellAnchor>
  <xdr:twoCellAnchor>
    <xdr:from>
      <xdr:col>0</xdr:col>
      <xdr:colOff>190500</xdr:colOff>
      <xdr:row>10</xdr:row>
      <xdr:rowOff>99785</xdr:rowOff>
    </xdr:from>
    <xdr:to>
      <xdr:col>2</xdr:col>
      <xdr:colOff>390072</xdr:colOff>
      <xdr:row>15</xdr:row>
      <xdr:rowOff>171842</xdr:rowOff>
    </xdr:to>
    <xdr:sp macro="" textlink="KPI!F4">
      <xdr:nvSpPr>
        <xdr:cNvPr id="10" name="Callout: Down Arrow 9">
          <a:extLst>
            <a:ext uri="{FF2B5EF4-FFF2-40B4-BE49-F238E27FC236}">
              <a16:creationId xmlns:a16="http://schemas.microsoft.com/office/drawing/2014/main" id="{6AC7C3A2-8351-413A-BDCE-84F09980D73A}"/>
            </a:ext>
          </a:extLst>
        </xdr:cNvPr>
        <xdr:cNvSpPr/>
      </xdr:nvSpPr>
      <xdr:spPr>
        <a:xfrm>
          <a:off x="190500" y="1923142"/>
          <a:ext cx="1415143" cy="979200"/>
        </a:xfrm>
        <a:prstGeom prst="downArrowCallout">
          <a:avLst/>
        </a:prstGeom>
        <a:solidFill>
          <a:schemeClr val="bg2">
            <a:lumMod val="25000"/>
          </a:schemeClr>
        </a:solidFill>
        <a:ln>
          <a:solidFill>
            <a:sysClr val="windowText" lastClr="000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marL="0" indent="0" algn="ctr"/>
          <a:fld id="{25C140BF-07A9-4363-BB48-E91ECD1F7A06}" type="TxLink">
            <a:rPr lang="en-US" sz="1200" b="1" i="0" u="none" strike="noStrike" kern="1200">
              <a:solidFill>
                <a:schemeClr val="accent6">
                  <a:lumMod val="60000"/>
                  <a:lumOff val="40000"/>
                </a:schemeClr>
              </a:solidFill>
              <a:latin typeface="Times New Roman"/>
              <a:ea typeface="+mn-ea"/>
              <a:cs typeface="Times New Roman"/>
            </a:rPr>
            <a:pPr marL="0" indent="0" algn="ctr"/>
            <a:t>$331,641,880,121</a:t>
          </a:fld>
          <a:endParaRPr lang="en-IN" sz="1200" b="1" i="0" u="none" strike="noStrike" kern="1200">
            <a:solidFill>
              <a:schemeClr val="accent6">
                <a:lumMod val="60000"/>
                <a:lumOff val="40000"/>
              </a:schemeClr>
            </a:solidFill>
            <a:latin typeface="Times New Roman"/>
            <a:ea typeface="+mn-ea"/>
            <a:cs typeface="Times New Roman"/>
          </a:endParaRPr>
        </a:p>
      </xdr:txBody>
    </xdr:sp>
    <xdr:clientData/>
  </xdr:twoCellAnchor>
  <xdr:twoCellAnchor>
    <xdr:from>
      <xdr:col>0</xdr:col>
      <xdr:colOff>188685</xdr:colOff>
      <xdr:row>17</xdr:row>
      <xdr:rowOff>34471</xdr:rowOff>
    </xdr:from>
    <xdr:to>
      <xdr:col>2</xdr:col>
      <xdr:colOff>417286</xdr:colOff>
      <xdr:row>22</xdr:row>
      <xdr:rowOff>106528</xdr:rowOff>
    </xdr:to>
    <xdr:sp macro="" textlink="KPI!G7">
      <xdr:nvSpPr>
        <xdr:cNvPr id="14" name="Callout: Down Arrow 13">
          <a:extLst>
            <a:ext uri="{FF2B5EF4-FFF2-40B4-BE49-F238E27FC236}">
              <a16:creationId xmlns:a16="http://schemas.microsoft.com/office/drawing/2014/main" id="{09EE0E00-4F4C-4555-ADA8-165F8A8829B4}"/>
            </a:ext>
          </a:extLst>
        </xdr:cNvPr>
        <xdr:cNvSpPr/>
      </xdr:nvSpPr>
      <xdr:spPr>
        <a:xfrm>
          <a:off x="188685" y="3127828"/>
          <a:ext cx="1444172" cy="979200"/>
        </a:xfrm>
        <a:prstGeom prst="downArrowCallout">
          <a:avLst/>
        </a:prstGeom>
        <a:solidFill>
          <a:schemeClr val="bg2">
            <a:lumMod val="25000"/>
          </a:schemeClr>
        </a:solidFill>
        <a:ln>
          <a:solidFill>
            <a:sysClr val="windowText" lastClr="000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marL="0" indent="0" algn="ctr"/>
          <a:fld id="{C9AD198F-9AD3-42B9-9D84-3585D0E52E86}" type="TxLink">
            <a:rPr lang="en-US" sz="1300" b="1" i="0" u="none" strike="noStrike" kern="1200">
              <a:solidFill>
                <a:schemeClr val="accent6">
                  <a:lumMod val="60000"/>
                  <a:lumOff val="40000"/>
                </a:schemeClr>
              </a:solidFill>
              <a:latin typeface="Times New Roman"/>
              <a:ea typeface="+mn-ea"/>
              <a:cs typeface="Times New Roman"/>
            </a:rPr>
            <a:pPr marL="0" indent="0" algn="ctr"/>
            <a:t>$255,164,105,121</a:t>
          </a:fld>
          <a:endParaRPr lang="en-IN" sz="1300" b="1" i="0" u="none" strike="noStrike" kern="1200">
            <a:solidFill>
              <a:schemeClr val="accent6">
                <a:lumMod val="60000"/>
                <a:lumOff val="40000"/>
              </a:schemeClr>
            </a:solidFill>
            <a:latin typeface="Times New Roman"/>
            <a:ea typeface="+mn-ea"/>
            <a:cs typeface="Times New Roman"/>
          </a:endParaRPr>
        </a:p>
      </xdr:txBody>
    </xdr:sp>
    <xdr:clientData/>
  </xdr:twoCellAnchor>
  <xdr:twoCellAnchor>
    <xdr:from>
      <xdr:col>0</xdr:col>
      <xdr:colOff>199572</xdr:colOff>
      <xdr:row>23</xdr:row>
      <xdr:rowOff>99782</xdr:rowOff>
    </xdr:from>
    <xdr:to>
      <xdr:col>2</xdr:col>
      <xdr:colOff>408215</xdr:colOff>
      <xdr:row>27</xdr:row>
      <xdr:rowOff>94068</xdr:rowOff>
    </xdr:to>
    <xdr:sp macro="" textlink="KPI!H4">
      <xdr:nvSpPr>
        <xdr:cNvPr id="15" name="Rectangle 14">
          <a:extLst>
            <a:ext uri="{FF2B5EF4-FFF2-40B4-BE49-F238E27FC236}">
              <a16:creationId xmlns:a16="http://schemas.microsoft.com/office/drawing/2014/main" id="{49D8A540-66AA-C391-F9EC-C6F02FC6F5A8}"/>
            </a:ext>
          </a:extLst>
        </xdr:cNvPr>
        <xdr:cNvSpPr/>
      </xdr:nvSpPr>
      <xdr:spPr>
        <a:xfrm>
          <a:off x="199572" y="4281711"/>
          <a:ext cx="1424214" cy="720000"/>
        </a:xfrm>
        <a:prstGeom prst="rect">
          <a:avLst/>
        </a:prstGeom>
        <a:solidFill>
          <a:schemeClr val="bg2">
            <a:lumMod val="25000"/>
          </a:schemeClr>
        </a:solidFill>
        <a:ln>
          <a:solidFill>
            <a:sysClr val="windowText" lastClr="000000"/>
          </a:solidFill>
        </a:ln>
      </xdr:spPr>
      <xdr:style>
        <a:lnRef idx="2">
          <a:schemeClr val="accent6">
            <a:shade val="15000"/>
          </a:schemeClr>
        </a:lnRef>
        <a:fillRef idx="1">
          <a:schemeClr val="accent6"/>
        </a:fillRef>
        <a:effectRef idx="0">
          <a:schemeClr val="accent6"/>
        </a:effectRef>
        <a:fontRef idx="minor">
          <a:schemeClr val="lt1"/>
        </a:fontRef>
      </xdr:style>
      <xdr:txBody>
        <a:bodyPr vertOverflow="clip" horzOverflow="clip" rtlCol="0" anchor="b"/>
        <a:lstStyle/>
        <a:p>
          <a:pPr algn="ctr"/>
          <a:fld id="{43AAC716-4DC3-4867-A502-4861298F6656}" type="TxLink">
            <a:rPr lang="en-US" sz="1400" b="1" i="0" u="none" strike="noStrike" kern="1200">
              <a:solidFill>
                <a:schemeClr val="accent6">
                  <a:lumMod val="60000"/>
                  <a:lumOff val="40000"/>
                </a:schemeClr>
              </a:solidFill>
              <a:latin typeface="Times New Roman"/>
              <a:cs typeface="Times New Roman"/>
            </a:rPr>
            <a:pPr algn="ctr"/>
            <a:t>334%</a:t>
          </a:fld>
          <a:endParaRPr lang="en-IN" sz="1400" b="1" kern="1200">
            <a:solidFill>
              <a:schemeClr val="accent6">
                <a:lumMod val="60000"/>
                <a:lumOff val="40000"/>
              </a:schemeClr>
            </a:solidFill>
          </a:endParaRPr>
        </a:p>
      </xdr:txBody>
    </xdr:sp>
    <xdr:clientData/>
  </xdr:twoCellAnchor>
  <xdr:twoCellAnchor>
    <xdr:from>
      <xdr:col>0</xdr:col>
      <xdr:colOff>371928</xdr:colOff>
      <xdr:row>4</xdr:row>
      <xdr:rowOff>108857</xdr:rowOff>
    </xdr:from>
    <xdr:to>
      <xdr:col>2</xdr:col>
      <xdr:colOff>226786</xdr:colOff>
      <xdr:row>6</xdr:row>
      <xdr:rowOff>54429</xdr:rowOff>
    </xdr:to>
    <xdr:sp macro="" textlink="">
      <xdr:nvSpPr>
        <xdr:cNvPr id="16" name="TextBox 15">
          <a:extLst>
            <a:ext uri="{FF2B5EF4-FFF2-40B4-BE49-F238E27FC236}">
              <a16:creationId xmlns:a16="http://schemas.microsoft.com/office/drawing/2014/main" id="{3E5CF7C7-30C8-6DD9-C7C0-4E8EA92E18DD}"/>
            </a:ext>
          </a:extLst>
        </xdr:cNvPr>
        <xdr:cNvSpPr txBox="1"/>
      </xdr:nvSpPr>
      <xdr:spPr>
        <a:xfrm>
          <a:off x="371928" y="843643"/>
          <a:ext cx="1070429" cy="308429"/>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60000"/>
                  <a:lumOff val="40000"/>
                </a:schemeClr>
              </a:solidFill>
              <a:latin typeface="Times New Roman" panose="02020603050405020304" pitchFamily="18" charset="0"/>
              <a:cs typeface="Times New Roman" panose="02020603050405020304" pitchFamily="18" charset="0"/>
            </a:rPr>
            <a:t>CAPITAL</a:t>
          </a:r>
        </a:p>
      </xdr:txBody>
    </xdr:sp>
    <xdr:clientData/>
  </xdr:twoCellAnchor>
  <xdr:twoCellAnchor>
    <xdr:from>
      <xdr:col>0</xdr:col>
      <xdr:colOff>335643</xdr:colOff>
      <xdr:row>11</xdr:row>
      <xdr:rowOff>9071</xdr:rowOff>
    </xdr:from>
    <xdr:to>
      <xdr:col>2</xdr:col>
      <xdr:colOff>208643</xdr:colOff>
      <xdr:row>12</xdr:row>
      <xdr:rowOff>127000</xdr:rowOff>
    </xdr:to>
    <xdr:sp macro="" textlink="">
      <xdr:nvSpPr>
        <xdr:cNvPr id="17" name="TextBox 16">
          <a:extLst>
            <a:ext uri="{FF2B5EF4-FFF2-40B4-BE49-F238E27FC236}">
              <a16:creationId xmlns:a16="http://schemas.microsoft.com/office/drawing/2014/main" id="{856AFACD-6156-08C4-D6BF-C57B826579BF}"/>
            </a:ext>
          </a:extLst>
        </xdr:cNvPr>
        <xdr:cNvSpPr txBox="1"/>
      </xdr:nvSpPr>
      <xdr:spPr>
        <a:xfrm>
          <a:off x="335643" y="2013857"/>
          <a:ext cx="1088571" cy="299357"/>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60000"/>
                  <a:lumOff val="40000"/>
                </a:schemeClr>
              </a:solidFill>
              <a:latin typeface="Times New Roman" panose="02020603050405020304" pitchFamily="18" charset="0"/>
              <a:ea typeface="+mn-ea"/>
              <a:cs typeface="Times New Roman" panose="02020603050405020304" pitchFamily="18" charset="0"/>
            </a:rPr>
            <a:t>REVENUE</a:t>
          </a:r>
          <a:r>
            <a:rPr lang="en-IN" sz="1400">
              <a:solidFill>
                <a:sysClr val="windowText" lastClr="000000"/>
              </a:solidFill>
              <a:latin typeface="Times New Roman" panose="02020603050405020304" pitchFamily="18" charset="0"/>
              <a:cs typeface="Times New Roman" panose="02020603050405020304" pitchFamily="18" charset="0"/>
            </a:rPr>
            <a:t> </a:t>
          </a:r>
          <a:endParaRPr lang="en-IN" sz="1400" kern="1200">
            <a:solidFill>
              <a:sysClr val="windowText" lastClr="000000"/>
            </a:solidFill>
            <a:latin typeface="Times New Roman" panose="02020603050405020304" pitchFamily="18" charset="0"/>
            <a:cs typeface="Times New Roman" panose="02020603050405020304" pitchFamily="18" charset="0"/>
          </a:endParaRPr>
        </a:p>
      </xdr:txBody>
    </xdr:sp>
    <xdr:clientData/>
  </xdr:twoCellAnchor>
  <xdr:twoCellAnchor>
    <xdr:from>
      <xdr:col>0</xdr:col>
      <xdr:colOff>362857</xdr:colOff>
      <xdr:row>17</xdr:row>
      <xdr:rowOff>127000</xdr:rowOff>
    </xdr:from>
    <xdr:to>
      <xdr:col>2</xdr:col>
      <xdr:colOff>244929</xdr:colOff>
      <xdr:row>19</xdr:row>
      <xdr:rowOff>27215</xdr:rowOff>
    </xdr:to>
    <xdr:sp macro="" textlink="">
      <xdr:nvSpPr>
        <xdr:cNvPr id="18" name="TextBox 17">
          <a:extLst>
            <a:ext uri="{FF2B5EF4-FFF2-40B4-BE49-F238E27FC236}">
              <a16:creationId xmlns:a16="http://schemas.microsoft.com/office/drawing/2014/main" id="{879BD671-D07E-0E3F-CA83-85387F089381}"/>
            </a:ext>
          </a:extLst>
        </xdr:cNvPr>
        <xdr:cNvSpPr txBox="1"/>
      </xdr:nvSpPr>
      <xdr:spPr>
        <a:xfrm>
          <a:off x="362857" y="3220357"/>
          <a:ext cx="1097643" cy="263072"/>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i="0" u="none" strike="noStrike">
              <a:solidFill>
                <a:schemeClr val="accent6">
                  <a:lumMod val="60000"/>
                  <a:lumOff val="40000"/>
                </a:schemeClr>
              </a:solidFill>
              <a:effectLst/>
              <a:latin typeface="Castellar" panose="020A0402060406010301" pitchFamily="18" charset="0"/>
              <a:ea typeface="+mn-ea"/>
              <a:cs typeface="+mn-cs"/>
            </a:rPr>
            <a:t>Profit</a:t>
          </a:r>
          <a:r>
            <a:rPr lang="en-IN" sz="1400">
              <a:solidFill>
                <a:schemeClr val="accent6">
                  <a:lumMod val="60000"/>
                  <a:lumOff val="40000"/>
                </a:schemeClr>
              </a:solidFill>
              <a:latin typeface="Castellar" panose="020A0402060406010301" pitchFamily="18" charset="0"/>
            </a:rPr>
            <a:t> </a:t>
          </a:r>
          <a:endParaRPr lang="en-IN" sz="1400" kern="1200">
            <a:solidFill>
              <a:schemeClr val="accent6">
                <a:lumMod val="60000"/>
                <a:lumOff val="40000"/>
              </a:schemeClr>
            </a:solidFill>
            <a:latin typeface="Castellar" panose="020A0402060406010301" pitchFamily="18" charset="0"/>
          </a:endParaRPr>
        </a:p>
      </xdr:txBody>
    </xdr:sp>
    <xdr:clientData/>
  </xdr:twoCellAnchor>
  <xdr:twoCellAnchor>
    <xdr:from>
      <xdr:col>0</xdr:col>
      <xdr:colOff>381000</xdr:colOff>
      <xdr:row>24</xdr:row>
      <xdr:rowOff>36286</xdr:rowOff>
    </xdr:from>
    <xdr:to>
      <xdr:col>2</xdr:col>
      <xdr:colOff>217715</xdr:colOff>
      <xdr:row>25</xdr:row>
      <xdr:rowOff>154214</xdr:rowOff>
    </xdr:to>
    <xdr:sp macro="" textlink="">
      <xdr:nvSpPr>
        <xdr:cNvPr id="20" name="TextBox 19">
          <a:extLst>
            <a:ext uri="{FF2B5EF4-FFF2-40B4-BE49-F238E27FC236}">
              <a16:creationId xmlns:a16="http://schemas.microsoft.com/office/drawing/2014/main" id="{65879EC0-5240-A59A-5660-6FDDA9AA69B5}"/>
            </a:ext>
          </a:extLst>
        </xdr:cNvPr>
        <xdr:cNvSpPr txBox="1"/>
      </xdr:nvSpPr>
      <xdr:spPr>
        <a:xfrm>
          <a:off x="381000" y="4399643"/>
          <a:ext cx="1052286" cy="299357"/>
        </a:xfrm>
        <a:prstGeom prst="rect">
          <a:avLst/>
        </a:prstGeom>
        <a:solidFill>
          <a:schemeClr val="bg2">
            <a:lumMod val="25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1400" b="1" kern="1200">
              <a:solidFill>
                <a:schemeClr val="accent6">
                  <a:lumMod val="60000"/>
                  <a:lumOff val="40000"/>
                </a:schemeClr>
              </a:solidFill>
              <a:latin typeface="Times New Roman" panose="02020603050405020304" pitchFamily="18" charset="0"/>
              <a:cs typeface="Times New Roman" panose="02020603050405020304" pitchFamily="18" charset="0"/>
            </a:rPr>
            <a:t>ROI</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50800</xdr:colOff>
      <xdr:row>0</xdr:row>
      <xdr:rowOff>107950</xdr:rowOff>
    </xdr:from>
    <xdr:to>
      <xdr:col>11</xdr:col>
      <xdr:colOff>165100</xdr:colOff>
      <xdr:row>14</xdr:row>
      <xdr:rowOff>69850</xdr:rowOff>
    </xdr:to>
    <xdr:graphicFrame macro="">
      <xdr:nvGraphicFramePr>
        <xdr:cNvPr id="2" name="Revenue by Genre">
          <a:extLst>
            <a:ext uri="{FF2B5EF4-FFF2-40B4-BE49-F238E27FC236}">
              <a16:creationId xmlns:a16="http://schemas.microsoft.com/office/drawing/2014/main" id="{E4B62244-1926-2CC4-D59F-05BA0E066AD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596900</xdr:colOff>
      <xdr:row>0</xdr:row>
      <xdr:rowOff>155575</xdr:rowOff>
    </xdr:from>
    <xdr:to>
      <xdr:col>8</xdr:col>
      <xdr:colOff>196850</xdr:colOff>
      <xdr:row>11</xdr:row>
      <xdr:rowOff>76200</xdr:rowOff>
    </xdr:to>
    <xdr:graphicFrame macro="">
      <xdr:nvGraphicFramePr>
        <xdr:cNvPr id="2" name="Chart 1">
          <a:extLst>
            <a:ext uri="{FF2B5EF4-FFF2-40B4-BE49-F238E27FC236}">
              <a16:creationId xmlns:a16="http://schemas.microsoft.com/office/drawing/2014/main" id="{B040E703-BB99-0372-DC7F-B0724697A6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387350</xdr:colOff>
      <xdr:row>0</xdr:row>
      <xdr:rowOff>79375</xdr:rowOff>
    </xdr:from>
    <xdr:to>
      <xdr:col>10</xdr:col>
      <xdr:colOff>95250</xdr:colOff>
      <xdr:row>11</xdr:row>
      <xdr:rowOff>69850</xdr:rowOff>
    </xdr:to>
    <xdr:graphicFrame macro="">
      <xdr:nvGraphicFramePr>
        <xdr:cNvPr id="2" name="Chart 1">
          <a:extLst>
            <a:ext uri="{FF2B5EF4-FFF2-40B4-BE49-F238E27FC236}">
              <a16:creationId xmlns:a16="http://schemas.microsoft.com/office/drawing/2014/main" id="{432E1F0C-3922-4FCA-A613-424C34FD54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603250</xdr:colOff>
      <xdr:row>0</xdr:row>
      <xdr:rowOff>142874</xdr:rowOff>
    </xdr:from>
    <xdr:to>
      <xdr:col>9</xdr:col>
      <xdr:colOff>38100</xdr:colOff>
      <xdr:row>12</xdr:row>
      <xdr:rowOff>165100</xdr:rowOff>
    </xdr:to>
    <xdr:graphicFrame macro="">
      <xdr:nvGraphicFramePr>
        <xdr:cNvPr id="2" name="Chart 1">
          <a:extLst>
            <a:ext uri="{FF2B5EF4-FFF2-40B4-BE49-F238E27FC236}">
              <a16:creationId xmlns:a16="http://schemas.microsoft.com/office/drawing/2014/main" id="{22E52545-BEB1-C06C-33F6-76660D6517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241300</xdr:colOff>
      <xdr:row>0</xdr:row>
      <xdr:rowOff>158751</xdr:rowOff>
    </xdr:from>
    <xdr:to>
      <xdr:col>18</xdr:col>
      <xdr:colOff>139700</xdr:colOff>
      <xdr:row>15</xdr:row>
      <xdr:rowOff>31750</xdr:rowOff>
    </xdr:to>
    <xdr:graphicFrame macro="">
      <xdr:nvGraphicFramePr>
        <xdr:cNvPr id="5" name="Chart 4">
          <a:extLst>
            <a:ext uri="{FF2B5EF4-FFF2-40B4-BE49-F238E27FC236}">
              <a16:creationId xmlns:a16="http://schemas.microsoft.com/office/drawing/2014/main" id="{6B92391B-6936-9399-0D92-ACE7A6BC8D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ubbia Farhath" refreshedDate="45635.882550810187" createdVersion="8" refreshedVersion="8" minRefreshableVersion="3" recordCount="785" xr:uid="{2B470DC5-BB7E-4E75-8039-977824B4143B}">
  <cacheSource type="worksheet">
    <worksheetSource name="Highest_Hollywood_Grossing_Movies"/>
  </cacheSource>
  <cacheFields count="18">
    <cacheField name="Column1" numFmtId="0">
      <sharedItems containsSemiMixedTypes="0" containsString="0" containsNumber="1" containsInteger="1" minValue="0" maxValue="998"/>
    </cacheField>
    <cacheField name="Title" numFmtId="0">
      <sharedItems/>
    </cacheField>
    <cacheField name="Movie Info" numFmtId="0">
      <sharedItems longText="1"/>
    </cacheField>
    <cacheField name="Year" numFmtId="0">
      <sharedItems containsSemiMixedTypes="0" containsString="0" containsNumber="1" containsInteger="1" minValue="1939" maxValue="2023" count="51">
        <n v="2019"/>
        <n v="2015"/>
        <n v="2017"/>
        <n v="2012"/>
        <n v="2016"/>
        <n v="2013"/>
        <n v="2008"/>
        <n v="2007"/>
        <n v="2018"/>
        <n v="2009"/>
        <n v="2011"/>
        <n v="2006"/>
        <n v="2010"/>
        <n v="2014"/>
        <n v="2002"/>
        <n v="2005"/>
        <n v="2004"/>
        <n v="2003"/>
        <n v="2001"/>
        <n v="1997"/>
        <n v="1999"/>
        <n v="2020"/>
        <n v="2000"/>
        <n v="2023"/>
        <n v="1995"/>
        <n v="1996"/>
        <n v="1993"/>
        <n v="1992"/>
        <n v="1998"/>
        <n v="1989"/>
        <n v="1994"/>
        <n v="1991"/>
        <n v="1990"/>
        <n v="1984"/>
        <n v="1983"/>
        <n v="1988"/>
        <n v="1982"/>
        <n v="1985"/>
        <n v="1978"/>
        <n v="1981"/>
        <n v="1975"/>
        <n v="1980"/>
        <n v="1987"/>
        <n v="1977"/>
        <n v="1972"/>
        <n v="2021"/>
        <n v="2022"/>
        <n v="1939"/>
        <n v="1942"/>
        <n v="1961"/>
        <n v="1967"/>
      </sharedItems>
    </cacheField>
    <cacheField name="Distributor" numFmtId="0">
      <sharedItems count="54">
        <s v="Walt Disney Studios Motion Pictures"/>
        <s v="Universal Pictures"/>
        <s v="Warner Bros."/>
        <s v="Lionsgate"/>
        <s v="Sony Pictures Entertainment (SPE)"/>
        <s v="Summit Entertainment"/>
        <s v="Twentieth Century Fox"/>
        <s v="Paramount Pictures"/>
        <s v="DreamWorks"/>
        <s v="DreamWorks Distribution"/>
        <s v="Newmarket Films"/>
        <s v="New Line Cinema"/>
        <s v="Metro-Goldwyn-Mayer (MGM)"/>
        <s v="Dimension Films"/>
        <s v="Revolution Studios"/>
        <s v="Miramax"/>
        <s v="Screen Gems"/>
        <s v="The Weinstein Company"/>
        <s v="TriStar Pictures"/>
        <s v="Relativity Media"/>
        <s v="Focus Features"/>
        <s v="Columbia Pictures"/>
        <s v="United Artists Releasing"/>
        <s v="STX Entertainment"/>
        <s v="United Artists"/>
        <s v="Orion Pictures"/>
        <s v="Vestron Pictures"/>
        <s v="Gramercy Pictures (I)"/>
        <s v="Artisan Entertainment"/>
        <s v="Fox Searchlight"/>
        <s v="Sony Pictures Classics"/>
        <s v="IFC Films"/>
        <s v="Neon"/>
        <s v="Well Go USA Entertainment"/>
        <s v="The H Collective"/>
        <s v="NA"/>
        <s v="RKO Radio Pictures"/>
        <s v="February 12, 2021 (China)" u="1"/>
        <s v="September 1, 2022 (New Zealand)" u="1"/>
        <s v="October 1, 2020 (China)" u="1"/>
        <s v="July 27, 2018 (China)" u="1"/>
        <s v="$117,000,000 " u="1"/>
        <s v="January 31, 2019 (Australia)" u="1"/>
        <s v="$4,500,000 " u="1"/>
        <s v="December 31, 2020 (China)" u="1"/>
        <s v="April 28, 2018 (China)" u="1"/>
        <s v="December 24, 2020 (China, APAC)" u="1"/>
        <s v="July 9, 2021 (China)" u="1"/>
        <s v="December 13, 2019 (China)" u="1"/>
        <s v="September 27, 2018 (Hong Kong)" u="1"/>
        <s v="July 17, 2015 (China)" u="1"/>
        <s v="July 31, 2014 (Hong Kong)" u="1"/>
        <s v="January 29, 2014 (Hong Kong)" u="1"/>
        <s v="February 4, 2016 (APAC)" u="1"/>
      </sharedItems>
    </cacheField>
    <cacheField name="Budget (in $)" numFmtId="0">
      <sharedItems containsSemiMixedTypes="0" containsString="0" containsNumber="1" containsInteger="1" minValue="15000" maxValue="356000000"/>
    </cacheField>
    <cacheField name="Domestic Opening (in $)" numFmtId="1">
      <sharedItems containsString="0" containsBlank="1" containsNumber="1" containsInteger="1" minValue="77873" maxValue="357115007"/>
    </cacheField>
    <cacheField name="Domestic Sales (in $)" numFmtId="164">
      <sharedItems containsSemiMixedTypes="0" containsString="0" containsNumber="1" containsInteger="1" minValue="214670" maxValue="936662225"/>
    </cacheField>
    <cacheField name="International Sales (in $)" numFmtId="164">
      <sharedItems containsSemiMixedTypes="0" containsString="0" containsNumber="1" containsInteger="1" minValue="24500000" maxValue="2138484377"/>
    </cacheField>
    <cacheField name="World Wide Sales (in $)" numFmtId="164">
      <sharedItems containsSemiMixedTypes="0" containsString="0" containsNumber="1" containsInteger="1" minValue="180557550" maxValue="2923706026"/>
    </cacheField>
    <cacheField name="Profit" numFmtId="164">
      <sharedItems containsSemiMixedTypes="0" containsString="0" containsNumber="1" containsInteger="1" minValue="2687603" maxValue="2686706026"/>
    </cacheField>
    <cacheField name="DAY" numFmtId="0">
      <sharedItems containsMixedTypes="1" containsNumber="1" containsInteger="1" minValue="1" maxValue="31" count="62">
        <s v="24"/>
        <s v="16"/>
        <s v="13"/>
        <s v="10"/>
        <s v="25"/>
        <s v="11"/>
        <s v="22"/>
        <s v="27"/>
        <s v="18"/>
        <s v="23"/>
        <s v="19"/>
        <s v="15"/>
        <s v="14"/>
        <s v="06"/>
        <s v="08"/>
        <s v="01"/>
        <s v="03"/>
        <s v="09"/>
        <s v="20"/>
        <s v="28"/>
        <s v="17"/>
        <s v="05"/>
        <s v="12"/>
        <s v="07"/>
        <s v="30"/>
        <s v="21"/>
        <s v="29"/>
        <s v="02"/>
        <s v="26"/>
        <s v="04"/>
        <s v="31"/>
        <n v="16" u="1"/>
        <n v="10" u="1"/>
        <n v="24" u="1"/>
        <n v="25" u="1"/>
        <n v="22" u="1"/>
        <n v="11" u="1"/>
        <n v="8" u="1"/>
        <n v="3" u="1"/>
        <n v="14" u="1"/>
        <n v="26" u="1"/>
        <n v="6" u="1"/>
        <n v="20" u="1"/>
        <n v="23" u="1"/>
        <n v="27" u="1"/>
        <n v="28" u="1"/>
        <n v="7" u="1"/>
        <n v="21" u="1"/>
        <n v="2" u="1"/>
        <n v="18" u="1"/>
        <n v="4" u="1"/>
        <n v="17" u="1"/>
        <n v="5" u="1"/>
        <n v="19" u="1"/>
        <n v="30" u="1"/>
        <n v="12" u="1"/>
        <n v="1" u="1"/>
        <n v="31" u="1"/>
        <n v="15" u="1"/>
        <n v="9" u="1"/>
        <n v="29" u="1"/>
        <n v="13" u="1"/>
      </sharedItems>
    </cacheField>
    <cacheField name="Month" numFmtId="0">
      <sharedItems containsMixedTypes="1" containsNumber="1" containsInteger="1" minValue="1" maxValue="12" count="24">
        <s v="Apr"/>
        <s v="Dec"/>
        <s v="Jun"/>
        <s v="Jul"/>
        <s v="Mar"/>
        <s v="Nov"/>
        <s v="May"/>
        <s v="Aug"/>
        <s v="Feb"/>
        <s v="Sep"/>
        <s v="Oct"/>
        <s v="Jan"/>
        <n v="12" u="1"/>
        <n v="6" u="1"/>
        <n v="4" u="1"/>
        <n v="7" u="1"/>
        <n v="3" u="1"/>
        <n v="8" u="1"/>
        <n v="5" u="1"/>
        <n v="9" u="1"/>
        <n v="11" u="1"/>
        <n v="10" u="1"/>
        <n v="2" u="1"/>
        <n v="1" u="1"/>
      </sharedItems>
    </cacheField>
    <cacheField name="RELEASING YEAR" numFmtId="0">
      <sharedItems count="45">
        <s v="2019"/>
        <s v="2015"/>
        <s v="2017"/>
        <s v="2012"/>
        <s v="2016"/>
        <s v="2013"/>
        <s v="2008"/>
        <s v="2007"/>
        <s v="2018"/>
        <s v="2009"/>
        <s v="2011"/>
        <s v="2006"/>
        <s v="2010"/>
        <s v="2014"/>
        <s v="2002"/>
        <s v="2005"/>
        <s v="2004"/>
        <s v="2003"/>
        <s v="2001"/>
        <s v="1997"/>
        <s v="1999"/>
        <s v="2020"/>
        <s v="2000"/>
        <s v="2023"/>
        <s v="1995"/>
        <s v="1996"/>
        <s v="1993"/>
        <s v="1992"/>
        <s v="1998"/>
        <s v="1989"/>
        <s v="1994"/>
        <s v="1991"/>
        <s v="1990"/>
        <s v="1984"/>
        <s v="1983"/>
        <s v="1988"/>
        <s v="1982"/>
        <s v="1985"/>
        <s v="1978"/>
        <s v="1981"/>
        <s v="1975"/>
        <s v="1980"/>
        <s v="1987"/>
        <s v="1977"/>
        <s v="1972"/>
      </sharedItems>
    </cacheField>
    <cacheField name="Genre" numFmtId="0">
      <sharedItems/>
    </cacheField>
    <cacheField name="Genre by Priority" numFmtId="0">
      <sharedItems count="22">
        <s v="Action"/>
        <s v="Adventure"/>
        <s v="Horror"/>
        <s v="Crime"/>
        <s v="Drama"/>
        <s v="Comedy"/>
        <s v="Mystery"/>
        <s v="Animation"/>
        <s v="Biography"/>
        <s v="Fantasy"/>
        <s v="Documentary"/>
        <s v=" Action " u="1"/>
        <s v=" Adventure " u="1"/>
        <s v=" Animation " u="1"/>
        <s v=" Biography " u="1"/>
        <s v=" Comedy " u="1"/>
        <s v=" Crime " u="1"/>
        <s v=" Documentary " u="1"/>
        <s v=" Drama " u="1"/>
        <s v=" Fantasy " u="1"/>
        <s v=" Horror " u="1"/>
        <s v=" Mystery " u="1"/>
      </sharedItems>
    </cacheField>
    <cacheField name="Running Time" numFmtId="0">
      <sharedItems/>
    </cacheField>
    <cacheField name="License" numFmtId="0">
      <sharedItems count="5">
        <s v="PG-13"/>
        <s v="PG"/>
        <s v="R"/>
        <s v="G"/>
        <s v="NA"/>
      </sharedItems>
    </cacheField>
  </cacheFields>
  <extLst>
    <ext xmlns:x14="http://schemas.microsoft.com/office/spreadsheetml/2009/9/main" uri="{725AE2AE-9491-48be-B2B4-4EB974FC3084}">
      <x14:pivotCacheDefinition pivotCacheId="12721414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5">
  <r>
    <n v="1"/>
    <s v="Avengers: Endgame"/>
    <s v="After the devastating events of Avengers: Infinity War, the universe is in ruins. With the help of remaining allies, the Avengers assemble once more in order to reverse Thanos' actions and restore balance to the universe."/>
    <x v="0"/>
    <x v="0"/>
    <n v="356000000"/>
    <n v="357115007"/>
    <n v="858373000"/>
    <n v="1941066100"/>
    <n v="2799439100"/>
    <n v="2443439100"/>
    <x v="0"/>
    <x v="0"/>
    <x v="0"/>
    <s v="['Action', 'Adventure', 'Drama', 'Sci-Fi']"/>
    <x v="0"/>
    <s v="3 hr 1 min"/>
    <x v="0"/>
  </r>
  <r>
    <n v="4"/>
    <s v="Star Wars: Episode VII - The Force Awakens"/>
    <s v="As a new threat to the galaxy rises, Rey, a desert scavenger, and Finn, an ex-stormtrooper, must join Han Solo and Chewbacca to search for the one hope of restoring peace."/>
    <x v="1"/>
    <x v="0"/>
    <n v="245000000"/>
    <n v="247966675"/>
    <n v="936662225"/>
    <n v="1134647993"/>
    <n v="2071310218"/>
    <n v="1826310218"/>
    <x v="1"/>
    <x v="1"/>
    <x v="1"/>
    <s v="['Action', 'Adventure', 'Sci-Fi']"/>
    <x v="0"/>
    <s v="2 hr 18 min"/>
    <x v="0"/>
  </r>
  <r>
    <n v="18"/>
    <s v="Star Wars: Episode VIII - The Last Jedi"/>
    <s v="The Star Wars saga continues as new heroes and galactic legends go on an epic adventure, unlocking mysteries of the Force and shocking revelations of the past."/>
    <x v="2"/>
    <x v="0"/>
    <n v="317000000"/>
    <n v="220009584"/>
    <n v="620181382"/>
    <n v="714226324"/>
    <n v="1334407706"/>
    <n v="1017407706"/>
    <x v="2"/>
    <x v="1"/>
    <x v="2"/>
    <s v="['Action', 'Adventure', 'Fantasy', 'Sci-Fi']"/>
    <x v="0"/>
    <s v="2 hr 32 min"/>
    <x v="0"/>
  </r>
  <r>
    <n v="7"/>
    <s v="Jurassic World"/>
    <s v="A new theme park, built on the original site of Jurassic Park, creates a genetically modified hybrid dinosaur, the Indominus Rex, which escapes containment and goes on a killing spree."/>
    <x v="1"/>
    <x v="1"/>
    <n v="150000000"/>
    <n v="208806270"/>
    <n v="653406625"/>
    <n v="1018130819"/>
    <n v="1671537444"/>
    <n v="1521537444"/>
    <x v="3"/>
    <x v="2"/>
    <x v="1"/>
    <s v="['Action', 'Adventure', 'Sci-Fi']"/>
    <x v="0"/>
    <s v="2 hr 4 min"/>
    <x v="0"/>
  </r>
  <r>
    <n v="9"/>
    <s v="The Avengers"/>
    <s v="Earth's mightiest heroes must come together and learn to fight as a team if they are going to stop the mischievous Loki and his alien army from enslaving humanity."/>
    <x v="3"/>
    <x v="0"/>
    <n v="220000000"/>
    <n v="207438708"/>
    <n v="623357910"/>
    <n v="897180626"/>
    <n v="1520538536"/>
    <n v="1300538536"/>
    <x v="4"/>
    <x v="0"/>
    <x v="3"/>
    <s v="['Action', 'Sci-Fi']"/>
    <x v="0"/>
    <s v="2 hr 23 min"/>
    <x v="0"/>
  </r>
  <r>
    <n v="8"/>
    <s v="The Lion King"/>
    <s v="After the murder of his father, a young lion prince flees his kingdom only to learn the true meaning of responsibility and bravery."/>
    <x v="0"/>
    <x v="0"/>
    <n v="260000000"/>
    <n v="191770759"/>
    <n v="543638043"/>
    <n v="1119437358"/>
    <n v="1663075401"/>
    <n v="1403075401"/>
    <x v="5"/>
    <x v="3"/>
    <x v="0"/>
    <s v="['Adventure', 'Drama', 'Family', 'Musical']"/>
    <x v="1"/>
    <s v="1 hr 58 min"/>
    <x v="1"/>
  </r>
  <r>
    <n v="14"/>
    <s v="Avengers: Age of Ultron"/>
    <s v="When Tony Stark and Bruce Banner try to jump-start a dormant peacekeeping program called Ultron, things go horribly wrong and it's up to Earth's mightiest heroes to stop the villainous Ultron from enacting his terrible plan."/>
    <x v="1"/>
    <x v="0"/>
    <n v="250000000"/>
    <n v="191271109"/>
    <n v="459005868"/>
    <n v="946012180"/>
    <n v="1405018048"/>
    <n v="1155018048"/>
    <x v="6"/>
    <x v="0"/>
    <x v="1"/>
    <s v="['Action', 'Adventure', 'Sci-Fi']"/>
    <x v="0"/>
    <s v="2 hr 21 min"/>
    <x v="0"/>
  </r>
  <r>
    <n v="26"/>
    <s v="Captain America: Civil War"/>
    <s v="Political involvement in the Avengers' affairs causes a rift between Captain America and Iron Man."/>
    <x v="4"/>
    <x v="0"/>
    <n v="250000000"/>
    <n v="179139142"/>
    <n v="408084349"/>
    <n v="746962067"/>
    <n v="1155046416"/>
    <n v="905046416"/>
    <x v="7"/>
    <x v="0"/>
    <x v="4"/>
    <s v="['Action', 'Sci-Fi']"/>
    <x v="0"/>
    <s v="2 hr 27 min"/>
    <x v="0"/>
  </r>
  <r>
    <n v="36"/>
    <s v="Star Wars: Episode IX - The Rise of Skywalker"/>
    <s v="In the riveting conclusion of the landmark Skywalker saga, new legends will be born-and the final battle for freedom is yet to come."/>
    <x v="0"/>
    <x v="0"/>
    <n v="275000000"/>
    <n v="177383864"/>
    <n v="515202542"/>
    <n v="561819830"/>
    <n v="1077022372"/>
    <n v="802022372"/>
    <x v="8"/>
    <x v="1"/>
    <x v="0"/>
    <s v="['Action', 'Adventure', 'Fantasy', 'Sci-Fi']"/>
    <x v="0"/>
    <s v="2 hr 21 min"/>
    <x v="0"/>
  </r>
  <r>
    <n v="21"/>
    <s v="Beauty and the Beast"/>
    <s v="A selfish Prince is cursed to become a monster for the rest of his life, unless he learns to fall in love with a beautiful young woman he keeps prisoner."/>
    <x v="2"/>
    <x v="0"/>
    <n v="160000000"/>
    <n v="174750616"/>
    <n v="504481165"/>
    <n v="761634799"/>
    <n v="1266115964"/>
    <n v="1106115964"/>
    <x v="1"/>
    <x v="4"/>
    <x v="2"/>
    <s v="['Adventure', 'Family', 'Fantasy', 'Musical', 'Romance']"/>
    <x v="1"/>
    <s v="2 hr 9 min"/>
    <x v="1"/>
  </r>
  <r>
    <n v="24"/>
    <s v="Iron Man 3"/>
    <s v="When Tony Stark's world is torn apart by a formidable terrorist called the Mandarin, he starts an odyssey of rebuilding and retribution."/>
    <x v="5"/>
    <x v="0"/>
    <n v="200000000"/>
    <n v="174144585"/>
    <n v="409013994"/>
    <n v="806563211"/>
    <n v="1215577205"/>
    <n v="1015577205"/>
    <x v="0"/>
    <x v="0"/>
    <x v="5"/>
    <s v="['Action', 'Adventure', 'Sci-Fi']"/>
    <x v="0"/>
    <s v="2 hr 10 min"/>
    <x v="0"/>
  </r>
  <r>
    <n v="80"/>
    <s v="Batman v Superman: Dawn of Justice"/>
    <s v="Batman is manipulated by Lex Luthor to fear Superman. Superman´s existence is meanwhile dividing the world and he is framed for murder during an international crisis. The heroes clash and force the neutral Wonder Woman to reemerge."/>
    <x v="4"/>
    <x v="2"/>
    <n v="250000000"/>
    <n v="166007347"/>
    <n v="330360194"/>
    <n v="543277334"/>
    <n v="873637528"/>
    <n v="623637528"/>
    <x v="9"/>
    <x v="4"/>
    <x v="4"/>
    <s v="['Action', 'Adventure', 'Sci-Fi']"/>
    <x v="0"/>
    <s v="2 hr 31 min"/>
    <x v="0"/>
  </r>
  <r>
    <n v="35"/>
    <s v="The Dark Knight Rises"/>
    <s v="Eight years after the Joker's reign of chaos, Batman is coerced out of exile with the assistance of the mysterious Selina Kyle in order to defend Gotham City from the vicious guerrilla terrorist Bane."/>
    <x v="3"/>
    <x v="2"/>
    <n v="250000000"/>
    <n v="160887295"/>
    <n v="448149584"/>
    <n v="633020241"/>
    <n v="1081169825"/>
    <n v="831169825"/>
    <x v="10"/>
    <x v="3"/>
    <x v="3"/>
    <s v="['Action', 'Drama', 'Thriller']"/>
    <x v="0"/>
    <s v="2 hr 44 min"/>
    <x v="0"/>
  </r>
  <r>
    <n v="51"/>
    <s v="The Dark Knight"/>
    <s v="When the menace known as the Joker wreaks havoc and chaos on the people of Gotham, Batman must accept one of the greatest psychological and physical tests of his ability to fight injustice."/>
    <x v="6"/>
    <x v="2"/>
    <n v="185000000"/>
    <n v="158411483"/>
    <n v="534987076"/>
    <n v="471467753"/>
    <n v="1006454829"/>
    <n v="821454829"/>
    <x v="1"/>
    <x v="3"/>
    <x v="6"/>
    <s v="['Action', 'Crime', 'Drama', 'Thriller']"/>
    <x v="0"/>
    <s v="2 hr 32 min"/>
    <x v="0"/>
  </r>
  <r>
    <n v="83"/>
    <s v="The Hunger Games: Catching Fire"/>
    <s v="Katniss Everdeen and Peeta Mellark become targets of the Capitol after their victory in the 74th Hunger Games sparks a rebellion in the Districts of Panem."/>
    <x v="5"/>
    <x v="3"/>
    <n v="130000000"/>
    <n v="158074286"/>
    <n v="424668047"/>
    <n v="440343699"/>
    <n v="865011746"/>
    <n v="735011746"/>
    <x v="11"/>
    <x v="5"/>
    <x v="5"/>
    <s v="['Action', 'Adventure', 'Sci-Fi', 'Thriller']"/>
    <x v="0"/>
    <s v="2 hr 26 min"/>
    <x v="0"/>
  </r>
  <r>
    <n v="41"/>
    <s v="Rogue One: A Star Wars Story"/>
    <s v="In a time of conflict, a group of unlikely heroes band together on a mission to steal the plans to the Death Star, the Empire's ultimate weapon of destruction."/>
    <x v="4"/>
    <x v="0"/>
    <n v="200000000"/>
    <n v="155081681"/>
    <n v="533539991"/>
    <n v="525142151"/>
    <n v="1058682142"/>
    <n v="858682142"/>
    <x v="12"/>
    <x v="1"/>
    <x v="4"/>
    <s v="['Action', 'Adventure', 'Sci-Fi']"/>
    <x v="0"/>
    <s v="2 hr 13 min"/>
    <x v="0"/>
  </r>
  <r>
    <n v="31"/>
    <s v="Captain Marvel"/>
    <s v="Carol Danvers becomes one of the universe's most powerful heroes when Earth is caught in the middle of a galactic war between two alien races."/>
    <x v="0"/>
    <x v="0"/>
    <n v="160000000"/>
    <n v="153433423"/>
    <n v="426829839"/>
    <n v="704586607"/>
    <n v="1131416446"/>
    <n v="971416446"/>
    <x v="13"/>
    <x v="4"/>
    <x v="0"/>
    <s v="['Action', 'Adventure', 'Sci-Fi']"/>
    <x v="0"/>
    <s v="2 hr 3 min"/>
    <x v="0"/>
  </r>
  <r>
    <n v="145"/>
    <s v="The Hunger Games"/>
    <s v="Katniss Everdeen voluntarily takes her younger sister's place in the Hunger Games: a televised competition in which two teenagers from each of the twelve Districts of Panem are chosen at random to fight to the death."/>
    <x v="3"/>
    <x v="3"/>
    <n v="78000000"/>
    <n v="152535747"/>
    <n v="408010692"/>
    <n v="286384032"/>
    <n v="694394724"/>
    <n v="616394724"/>
    <x v="14"/>
    <x v="4"/>
    <x v="3"/>
    <s v="['Action', 'Adventure', 'Sci-Fi', 'Thriller']"/>
    <x v="0"/>
    <s v="2 hr 22 min"/>
    <x v="0"/>
  </r>
  <r>
    <n v="74"/>
    <s v="Spider-Man 3"/>
    <s v="A strange black entity from another world bonds with Peter Parker and causes inner turmoil as he contends with new villains, temptations, and revenge."/>
    <x v="7"/>
    <x v="4"/>
    <n v="258000000"/>
    <n v="151116516"/>
    <n v="336530303"/>
    <n v="558453070"/>
    <n v="894983373"/>
    <n v="636983373"/>
    <x v="15"/>
    <x v="6"/>
    <x v="7"/>
    <s v="['Action', 'Adventure', 'Sci-Fi']"/>
    <x v="0"/>
    <s v="2 hr 19 min"/>
    <x v="0"/>
  </r>
  <r>
    <n v="19"/>
    <s v="Jurassic World: Fallen Kingdom"/>
    <s v="When the island's dormant volcano begins roaring to life, Owen and Claire mount a campaign to rescue the remaining dinosaurs from this extinction-level event."/>
    <x v="8"/>
    <x v="1"/>
    <n v="170000000"/>
    <n v="148024610"/>
    <n v="417719760"/>
    <n v="892746536"/>
    <n v="1310466296"/>
    <n v="1140466296"/>
    <x v="13"/>
    <x v="2"/>
    <x v="8"/>
    <s v="['Action', 'Adventure', 'Sci-Fi']"/>
    <x v="0"/>
    <s v="2 hr 8 min"/>
    <x v="0"/>
  </r>
  <r>
    <n v="10"/>
    <s v="Furious 7"/>
    <s v="Deckard Shaw seeks revenge against Dominic Toretto and his family for his comatose brother."/>
    <x v="1"/>
    <x v="1"/>
    <n v="190000000"/>
    <n v="147187040"/>
    <n v="353007020"/>
    <n v="1162334379"/>
    <n v="1515341399"/>
    <n v="1325341399"/>
    <x v="15"/>
    <x v="0"/>
    <x v="1"/>
    <s v="['Action', 'Crime', 'Thriller']"/>
    <x v="0"/>
    <s v="2 hr 17 min"/>
    <x v="0"/>
  </r>
  <r>
    <n v="84"/>
    <s v="Guardians of the Galaxy Vol. 2"/>
    <s v="The Guardians struggle to keep together as a team while dealing with their personal family issues, notably Star-Lord's encounter with his father, the ambitious celestial being Ego."/>
    <x v="2"/>
    <x v="0"/>
    <n v="200000000"/>
    <n v="146510104"/>
    <n v="389813101"/>
    <n v="473942950"/>
    <n v="863756051"/>
    <n v="663756051"/>
    <x v="4"/>
    <x v="0"/>
    <x v="2"/>
    <s v="['Action', 'Adventure', 'Comedy', 'Sci-Fi']"/>
    <x v="0"/>
    <s v="2 hr 16 min"/>
    <x v="0"/>
  </r>
  <r>
    <n v="134"/>
    <s v="The Twilight Saga: New Moon"/>
    <s v="Edward leaves Bella after an attack that nearly claimed her life, and, in her depression, she falls into yet another difficult relationship - this time with her close friend, Jacob Black."/>
    <x v="9"/>
    <x v="5"/>
    <n v="50000000"/>
    <n v="142839137"/>
    <n v="297816253"/>
    <n v="413209228"/>
    <n v="711025481"/>
    <n v="661025481"/>
    <x v="8"/>
    <x v="5"/>
    <x v="9"/>
    <s v="['Adventure', 'Drama', 'Fantasy', 'Romance']"/>
    <x v="1"/>
    <s v="2 hr 10 min"/>
    <x v="0"/>
  </r>
  <r>
    <n v="89"/>
    <s v="The Twilight Saga: Breaking Dawn - Part 2"/>
    <s v="After the birth of Renesmee/Nessie, the Cullens gather other vampire clans in order to protect the child from a false allegation that puts the family in front of the Volturi."/>
    <x v="3"/>
    <x v="3"/>
    <n v="120000000"/>
    <n v="141067634"/>
    <n v="292324737"/>
    <n v="556269211"/>
    <n v="848593948"/>
    <n v="728593948"/>
    <x v="12"/>
    <x v="5"/>
    <x v="3"/>
    <s v="['Adventure', 'Drama', 'Fantasy', 'Romance']"/>
    <x v="1"/>
    <s v="1 hr 55 min"/>
    <x v="0"/>
  </r>
  <r>
    <n v="133"/>
    <s v="The Twilight Saga: Breaking Dawn - Part 1"/>
    <s v="The Quileutes close in on expecting parents Edward and Bella, whose unborn child poses a threat to the Wolf Pack and the towns people of Forks."/>
    <x v="10"/>
    <x v="5"/>
    <n v="110000000"/>
    <n v="138122261"/>
    <n v="281287133"/>
    <n v="430918723"/>
    <n v="712205856"/>
    <n v="602205856"/>
    <x v="1"/>
    <x v="5"/>
    <x v="10"/>
    <s v="['Adventure', 'Drama', 'Fantasy', 'Romance', 'Thriller']"/>
    <x v="1"/>
    <s v="1 hr 57 min"/>
    <x v="0"/>
  </r>
  <r>
    <n v="40"/>
    <s v="Pirates of the Caribbean: Dead Man's Chest"/>
    <s v="Jack Sparrow races to recover the heart of Davy Jones to avoid enslaving his soul to Jones' service, as other friends and foes seek the heart for their own agenda as well."/>
    <x v="11"/>
    <x v="0"/>
    <n v="225000000"/>
    <n v="135634554"/>
    <n v="423315812"/>
    <n v="642863935"/>
    <n v="1066179747"/>
    <n v="841179747"/>
    <x v="13"/>
    <x v="3"/>
    <x v="11"/>
    <s v="['Action', 'Adventure', 'Fantasy']"/>
    <x v="0"/>
    <s v="2 hr 31 min"/>
    <x v="0"/>
  </r>
  <r>
    <n v="124"/>
    <s v="Suicide Squad"/>
    <s v="A secret government agency recruits some of the most dangerous incarcerated super-villains to form a defensive task force. Their first mission: save the world from the apocalypse."/>
    <x v="4"/>
    <x v="2"/>
    <n v="175000000"/>
    <n v="133682248"/>
    <n v="325100054"/>
    <n v="421746840"/>
    <n v="746846894"/>
    <n v="571846894"/>
    <x v="16"/>
    <x v="7"/>
    <x v="4"/>
    <s v="['Action', 'Adventure', 'Fantasy', 'Sci-Fi']"/>
    <x v="0"/>
    <s v="2 hr 3 min"/>
    <x v="0"/>
  </r>
  <r>
    <n v="110"/>
    <s v="Deadpool"/>
    <s v="A wisecracking mercenary gets experimented on and becomes immortal yet hideously scarred, and sets out to track down the man who ruined his looks."/>
    <x v="4"/>
    <x v="6"/>
    <n v="58000000"/>
    <n v="132434639"/>
    <n v="363070709"/>
    <n v="419766082"/>
    <n v="782836791"/>
    <n v="724836791"/>
    <x v="17"/>
    <x v="8"/>
    <x v="4"/>
    <s v="['Action', 'Comedy']"/>
    <x v="0"/>
    <s v="1 hr 48 min"/>
    <x v="2"/>
  </r>
  <r>
    <n v="12"/>
    <s v="Frozen II"/>
    <s v="Anna, Elsa, Kristoff, Olaf and Sven leave Arendelle to travel to an ancient, autumn-bound forest of an enchanted land. They set out to find the origin of Elsa's powers in order to save their kingdom."/>
    <x v="0"/>
    <x v="0"/>
    <n v="150000000"/>
    <n v="130263358"/>
    <n v="477373578"/>
    <n v="976309898"/>
    <n v="1453683476"/>
    <n v="1303683476"/>
    <x v="18"/>
    <x v="5"/>
    <x v="0"/>
    <s v="['Adventure', 'Animation', 'Comedy', 'Drama', 'Family', 'Fantasy', 'Musical']"/>
    <x v="1"/>
    <s v="1 hr 43 min"/>
    <x v="1"/>
  </r>
  <r>
    <n v="171"/>
    <s v="Iron Man 2"/>
    <s v="With the world now aware of his identity as Iron Man, Tony Stark must contend with both his declining health and a vengeful mad man with ties to his father's legacy."/>
    <x v="12"/>
    <x v="7"/>
    <n v="200000000"/>
    <n v="128122480"/>
    <n v="312433331"/>
    <n v="311500000"/>
    <n v="623933331"/>
    <n v="423933331"/>
    <x v="19"/>
    <x v="0"/>
    <x v="12"/>
    <s v="['Action', 'Sci-Fi']"/>
    <x v="0"/>
    <s v="2 hr 4 min"/>
    <x v="0"/>
  </r>
  <r>
    <n v="109"/>
    <s v="Deadpool 2"/>
    <s v="Foul-mouthed mutant mercenary Wade Wilson (a.k.a. Deadpool) assembles a team of fellow mutant rogues to protect a young boy with supernatural abilities from the brutal, time-traveling cyborg Cable."/>
    <x v="8"/>
    <x v="6"/>
    <n v="110000000"/>
    <n v="125507153"/>
    <n v="324591735"/>
    <n v="461304874"/>
    <n v="785896609"/>
    <n v="675896609"/>
    <x v="1"/>
    <x v="6"/>
    <x v="8"/>
    <s v="['Action', 'Adventure', 'Comedy', 'Sci-Fi']"/>
    <x v="0"/>
    <s v="1 hr 59 min"/>
    <x v="2"/>
  </r>
  <r>
    <n v="140"/>
    <s v="It"/>
    <s v="In the summer of 1989, a group of bullied kids band together to destroy a shape-shifting monster, which disguises itself as a clown and preys on the children of Derry, their small Maine town."/>
    <x v="2"/>
    <x v="2"/>
    <n v="35000000"/>
    <n v="123403419"/>
    <n v="328874981"/>
    <n v="372967570"/>
    <n v="701842551"/>
    <n v="666842551"/>
    <x v="13"/>
    <x v="9"/>
    <x v="2"/>
    <s v="['Horror']"/>
    <x v="2"/>
    <s v="2 hr 15 min"/>
    <x v="2"/>
  </r>
  <r>
    <n v="88"/>
    <s v="Thor: Ragnarok"/>
    <s v="Imprisoned on the planet Sakaar, Thor must race against time to return to Asgard and stop Ragnarök, the destruction of his world, at the hands of the powerful and ruthless villain Hela."/>
    <x v="2"/>
    <x v="0"/>
    <n v="180000000"/>
    <n v="122744989"/>
    <n v="315058289"/>
    <n v="540243517"/>
    <n v="855301806"/>
    <n v="675301806"/>
    <x v="0"/>
    <x v="10"/>
    <x v="2"/>
    <s v="['Action', 'Adventure', 'Comedy', 'Fantasy', 'Sci-Fi']"/>
    <x v="0"/>
    <s v="2 hr 10 min"/>
    <x v="0"/>
  </r>
  <r>
    <n v="120"/>
    <s v="The Hunger Games: Mockingjay - Part 1"/>
    <s v="Katniss Everdeen is in District 13 after she shatters the games forever. Under the leadership of President Coin and the advice of her trusted friends, Katniss spreads her wings as she fights to save Peeta and a nation moved by her courage."/>
    <x v="13"/>
    <x v="3"/>
    <n v="125000000"/>
    <n v="121897634"/>
    <n v="337135885"/>
    <n v="418220826"/>
    <n v="755356711"/>
    <n v="630356711"/>
    <x v="10"/>
    <x v="5"/>
    <x v="13"/>
    <s v="['Action', 'Adventure', 'Sci-Fi', 'Thriller']"/>
    <x v="0"/>
    <s v="2 hr 3 min"/>
    <x v="0"/>
  </r>
  <r>
    <n v="99"/>
    <s v="Shrek the Third"/>
    <s v="Reluctantly designated as the heir to the land of Far, Far Away, Shrek hatches a plan to install the rebellious Artie as the new king while Princess Fiona tries to fend off a coup d'état by the jilted Prince Charming."/>
    <x v="7"/>
    <x v="8"/>
    <n v="160000000"/>
    <n v="121629270"/>
    <n v="322719944"/>
    <n v="490647436"/>
    <n v="813367380"/>
    <n v="653367380"/>
    <x v="20"/>
    <x v="6"/>
    <x v="7"/>
    <s v="['Adventure', 'Animation', 'Comedy', 'Family', 'Fantasy', 'Romance']"/>
    <x v="1"/>
    <s v="1 hr 33 min"/>
    <x v="1"/>
  </r>
  <r>
    <n v="38"/>
    <s v="Toy Story 4"/>
    <s v="When a new toy called &quot;Forky&quot; joins Woody and the gang, a road trip alongside old and new friends reveals how big the world can be for a toy."/>
    <x v="0"/>
    <x v="0"/>
    <n v="200000000"/>
    <n v="120908065"/>
    <n v="434038008"/>
    <n v="639803386"/>
    <n v="1073841394"/>
    <n v="873841394"/>
    <x v="18"/>
    <x v="2"/>
    <x v="0"/>
    <s v="['Adventure', 'Animation', 'Comedy', 'Family', 'Fantasy']"/>
    <x v="1"/>
    <s v="1 hr 40 min"/>
    <x v="3"/>
  </r>
  <r>
    <n v="78"/>
    <s v="Spider-Man: Homecoming"/>
    <s v="Peter Parker balances his life as an ordinary high school student in Queens with his superhero alter-ego Spider-Man, and finds himself on the trail of a new menace prowling the skies of New York City."/>
    <x v="2"/>
    <x v="4"/>
    <n v="175000000"/>
    <n v="117027503"/>
    <n v="334201140"/>
    <n v="545965784"/>
    <n v="880166924"/>
    <n v="705166924"/>
    <x v="21"/>
    <x v="3"/>
    <x v="2"/>
    <s v="['Action', 'Adventure', 'Sci-Fi']"/>
    <x v="0"/>
    <s v="2 hr 13 min"/>
    <x v="0"/>
  </r>
  <r>
    <n v="153"/>
    <s v="Man of Steel"/>
    <s v="An alien child is evacuated from his dying world and sent to Earth to live among humans. His peace is threatened when other survivors of his home planet invade Earth."/>
    <x v="5"/>
    <x v="2"/>
    <n v="225000000"/>
    <n v="116619362"/>
    <n v="291045518"/>
    <n v="377000000"/>
    <n v="668045518"/>
    <n v="443045518"/>
    <x v="22"/>
    <x v="2"/>
    <x v="5"/>
    <s v="['Action', 'Adventure', 'Sci-Fi']"/>
    <x v="0"/>
    <s v="2 hr 23 min"/>
    <x v="0"/>
  </r>
  <r>
    <n v="48"/>
    <s v="Alice in Wonderland"/>
    <s v="Nineteen-year-old Alice returns to the magical world from her childhood adventure, where she reunites with her old friends and learns of her true destiny: to end the Red Queen's reign of terror."/>
    <x v="12"/>
    <x v="0"/>
    <n v="200000000"/>
    <n v="116101023"/>
    <n v="334191110"/>
    <n v="691277106"/>
    <n v="1025468216"/>
    <n v="825468216"/>
    <x v="16"/>
    <x v="4"/>
    <x v="12"/>
    <s v="['Adventure', 'Family', 'Fantasy', 'Mystery']"/>
    <x v="1"/>
    <s v="1 hr 48 min"/>
    <x v="1"/>
  </r>
  <r>
    <n v="25"/>
    <s v="Minions"/>
    <s v="Minions Stuart, Kevin, and Bob are recruited by Scarlet Overkill, a supervillain who, alongside her inventor husband Herb, hatches a plot to take over the world."/>
    <x v="1"/>
    <x v="1"/>
    <n v="74000000"/>
    <n v="115718405"/>
    <n v="336045770"/>
    <n v="823398892"/>
    <n v="1159444662"/>
    <n v="1085444662"/>
    <x v="17"/>
    <x v="0"/>
    <x v="1"/>
    <s v="['Adventure', 'Animation', 'Comedy', 'Crime', 'Family', 'Sci-Fi']"/>
    <x v="1"/>
    <s v="1 hr 31 min"/>
    <x v="1"/>
  </r>
  <r>
    <n v="93"/>
    <s v="Spider-Man"/>
    <s v="After being bitten by a genetically-modified spider, a shy teenager gains spider-like abilities that he uses to fight injustice as a masked superhero and face a vengeful enemy."/>
    <x v="14"/>
    <x v="4"/>
    <n v="139000000"/>
    <n v="114844116"/>
    <n v="407022860"/>
    <n v="418002176"/>
    <n v="825025036"/>
    <n v="686025036"/>
    <x v="16"/>
    <x v="6"/>
    <x v="14"/>
    <s v="['Action', 'Adventure', 'Sci-Fi']"/>
    <x v="0"/>
    <s v="2 hr 1 min"/>
    <x v="0"/>
  </r>
  <r>
    <n v="59"/>
    <s v="Pirates of the Caribbean: At World's End"/>
    <s v="Captain Barbossa, Will Turner and Elizabeth Swann must sail off the edge of the map, navigate treachery and betrayal, find Jack Sparrow, and make their final alliances for one last decisive battle."/>
    <x v="7"/>
    <x v="0"/>
    <n v="300000000"/>
    <n v="114732820"/>
    <n v="309420425"/>
    <n v="652270784"/>
    <n v="961691209"/>
    <n v="661691209"/>
    <x v="6"/>
    <x v="6"/>
    <x v="7"/>
    <s v="['Action', 'Adventure', 'Fantasy']"/>
    <x v="0"/>
    <s v="2 hr 49 min"/>
    <x v="0"/>
  </r>
  <r>
    <n v="39"/>
    <s v="Toy Story 3"/>
    <s v="The toys are mistakenly delivered to a day-care center instead of the attic right before Andy leaves for college, and it's up to Woody to convince the other toys that they weren't abandoned and to return home."/>
    <x v="12"/>
    <x v="0"/>
    <n v="200000000"/>
    <n v="110307189"/>
    <n v="415004880"/>
    <n v="652311221"/>
    <n v="1067316101"/>
    <n v="867316101"/>
    <x v="1"/>
    <x v="2"/>
    <x v="12"/>
    <s v="['Adventure', 'Animation', 'Comedy', 'Family', 'Fantasy']"/>
    <x v="1"/>
    <s v="1 hr 43 min"/>
    <x v="3"/>
  </r>
  <r>
    <n v="92"/>
    <s v="Transformers: Revenge of the Fallen"/>
    <s v="Sam Witwicky leaves the Autobots behind for a normal life. But when his mind is filled with cryptic symbols, the Decepticons target him and he is dragged back into the Transformers' war."/>
    <x v="9"/>
    <x v="8"/>
    <n v="200000000"/>
    <n v="108966307"/>
    <n v="402111870"/>
    <n v="434191823"/>
    <n v="836303693"/>
    <n v="636303693"/>
    <x v="10"/>
    <x v="2"/>
    <x v="9"/>
    <s v="['Action', 'Adventure', 'Sci-Fi']"/>
    <x v="0"/>
    <s v="2 hr 29 min"/>
    <x v="0"/>
  </r>
  <r>
    <n v="82"/>
    <s v="Star Wars: Episode III - Revenge of the Sith"/>
    <s v="Three years into the Clone Wars, Obi-Wan pursues a new threat, while Anakin is lured by Chancellor Palpatine into a sinister plot to rule the galaxy."/>
    <x v="15"/>
    <x v="6"/>
    <n v="113000000"/>
    <n v="108435841"/>
    <n v="380270577"/>
    <n v="488119983"/>
    <n v="868390560"/>
    <n v="755390560"/>
    <x v="8"/>
    <x v="6"/>
    <x v="15"/>
    <s v="['Action', 'Adventure', 'Fantasy', 'Sci-Fi']"/>
    <x v="0"/>
    <s v="2 hr 20 min"/>
    <x v="0"/>
  </r>
  <r>
    <n v="67"/>
    <s v="Shrek 2"/>
    <s v="Shrek and Fiona travel to the Kingdom of Far Far Away, where Fiona's parents are King and Queen, to celebrate their marriage. When they arrive, they find they are not as welcome as they thought they would be."/>
    <x v="16"/>
    <x v="9"/>
    <n v="150000000"/>
    <n v="108037878"/>
    <n v="441226247"/>
    <n v="487534523"/>
    <n v="928760770"/>
    <n v="778760770"/>
    <x v="10"/>
    <x v="6"/>
    <x v="16"/>
    <s v="['Adventure', 'Animation', 'Comedy', 'Family', 'Fantasy', 'Romance']"/>
    <x v="1"/>
    <s v="1 hr 33 min"/>
    <x v="1"/>
  </r>
  <r>
    <n v="75"/>
    <s v="The Secret Life of Pets"/>
    <s v="The quiet life of a terrier named Max is upended when his owner takes in Duke, a stray whom Max instantly dislikes."/>
    <x v="4"/>
    <x v="1"/>
    <n v="75000000"/>
    <n v="104352905"/>
    <n v="368384330"/>
    <n v="525944139"/>
    <n v="894328469"/>
    <n v="819328469"/>
    <x v="0"/>
    <x v="2"/>
    <x v="4"/>
    <s v="['Adventure', 'Animation', 'Comedy', 'Family']"/>
    <x v="1"/>
    <s v="1 hr 27 min"/>
    <x v="1"/>
  </r>
  <r>
    <n v="57"/>
    <s v="The Jungle Book"/>
    <s v="After a threat from the tiger Shere Khan forces him to flee the jungle, a man-cub named Mowgli embarks on a journey of self discovery with the help of panther Bagheera and free-spirited bear Baloo."/>
    <x v="4"/>
    <x v="0"/>
    <n v="175000000"/>
    <n v="103261464"/>
    <n v="364001123"/>
    <n v="603723652"/>
    <n v="967724775"/>
    <n v="792724775"/>
    <x v="23"/>
    <x v="0"/>
    <x v="4"/>
    <s v="['Adventure', 'Drama', 'Family', 'Fantasy']"/>
    <x v="1"/>
    <s v="1 hr 46 min"/>
    <x v="1"/>
  </r>
  <r>
    <n v="94"/>
    <s v="Wonder Woman"/>
    <s v="When a pilot crashes and tells of conflict in the outside world, Diana, an Amazonian warrior in training, leaves home to fight a war, discovering her full powers and true destiny."/>
    <x v="2"/>
    <x v="2"/>
    <n v="149000000"/>
    <n v="103251471"/>
    <n v="412845172"/>
    <n v="410009114"/>
    <n v="822854286"/>
    <n v="673854286"/>
    <x v="24"/>
    <x v="6"/>
    <x v="2"/>
    <s v="['Action', 'Adventure', 'Fantasy', 'Sci-Fi', 'War']"/>
    <x v="0"/>
    <s v="2 hr 21 min"/>
    <x v="0"/>
  </r>
  <r>
    <n v="278"/>
    <s v="X-Men: The Last Stand"/>
    <s v="The human government develops a cure for mutations, and Jean Gray becomes a darker uncontrollable persona called the Phoenix who allies with Magneto, causing escalation into an all-out battle for the X-Men."/>
    <x v="11"/>
    <x v="6"/>
    <n v="210000000"/>
    <n v="102750665"/>
    <n v="234362462"/>
    <n v="226072829"/>
    <n v="460435291"/>
    <n v="250435291"/>
    <x v="0"/>
    <x v="6"/>
    <x v="11"/>
    <s v="['Action', 'Adventure', 'Sci-Fi']"/>
    <x v="0"/>
    <s v="1 hr 44 min"/>
    <x v="0"/>
  </r>
  <r>
    <n v="73"/>
    <s v="Harry Potter and the Goblet of Fire"/>
    <s v="Harry Potter finds himself competing in a hazardous tournament between rival schools of magic, but he is distracted by recurring nightmares."/>
    <x v="15"/>
    <x v="2"/>
    <n v="150000000"/>
    <n v="102685961"/>
    <n v="290469928"/>
    <n v="606345381"/>
    <n v="896815310"/>
    <n v="746815310"/>
    <x v="1"/>
    <x v="5"/>
    <x v="15"/>
    <s v="['Adventure', 'Family', 'Fantasy', 'Mystery']"/>
    <x v="1"/>
    <s v="2 hr 37 min"/>
    <x v="0"/>
  </r>
  <r>
    <n v="162"/>
    <s v="The Hunger Games: Mockingjay - Part 2"/>
    <s v="Katniss and a team of rebels from District 13 prepare for the final battle that will decide the fate of Panem."/>
    <x v="1"/>
    <x v="3"/>
    <n v="160000000"/>
    <n v="102665981"/>
    <n v="281723902"/>
    <n v="371704359"/>
    <n v="653428261"/>
    <n v="493428261"/>
    <x v="8"/>
    <x v="5"/>
    <x v="1"/>
    <s v="['Action', 'Adventure', 'Sci-Fi', 'Thriller']"/>
    <x v="0"/>
    <s v="2 hr 17 min"/>
    <x v="0"/>
  </r>
  <r>
    <n v="106"/>
    <s v="Indiana Jones and the Kingdom of the Crystal Skull"/>
    <s v="In 1957, Indiana Jones becomes entangled in a Soviet plot to uncover the secret behind mysterious artifacts known as the Crystal Skulls."/>
    <x v="6"/>
    <x v="7"/>
    <n v="185000000"/>
    <n v="100137835"/>
    <n v="317101119"/>
    <n v="473552823"/>
    <n v="790653942"/>
    <n v="605653942"/>
    <x v="25"/>
    <x v="6"/>
    <x v="6"/>
    <s v="['Action', 'Adventure']"/>
    <x v="0"/>
    <s v="2 hr 2 min"/>
    <x v="0"/>
  </r>
  <r>
    <n v="34"/>
    <s v="Transformers: Age of Extinction"/>
    <s v="When humanity allies with a bounty hunter in pursuit of Optimus Prime, the Autobots turn to a mechanic and his family for help."/>
    <x v="13"/>
    <x v="7"/>
    <n v="210000000"/>
    <n v="100038390"/>
    <n v="245439076"/>
    <n v="858614996"/>
    <n v="1104054072"/>
    <n v="894054072"/>
    <x v="4"/>
    <x v="2"/>
    <x v="13"/>
    <s v="['Action', 'Adventure', 'Sci-Fi']"/>
    <x v="0"/>
    <s v="2 hr 45 min"/>
    <x v="0"/>
  </r>
  <r>
    <n v="23"/>
    <s v="The Fate of the Furious"/>
    <s v="When a mysterious woman seduces Dominic Toretto into the world of terrorism and a betrayal of those closest to him, the crew face trials that will test them as never before."/>
    <x v="2"/>
    <x v="1"/>
    <n v="250000000"/>
    <n v="98786705"/>
    <n v="226008385"/>
    <n v="1009996733"/>
    <n v="1236005118"/>
    <n v="986005118"/>
    <x v="22"/>
    <x v="0"/>
    <x v="2"/>
    <s v="['Action', 'Crime', 'Thriller']"/>
    <x v="0"/>
    <s v="2 hr 16 min"/>
    <x v="0"/>
  </r>
  <r>
    <n v="189"/>
    <s v="Iron Man"/>
    <s v="After being held captive in an Afghan cave, billionaire engineer Tony Stark creates a unique weaponized suit of armor to fight evil."/>
    <x v="6"/>
    <x v="7"/>
    <n v="140000000"/>
    <n v="98618668"/>
    <n v="319034126"/>
    <n v="266762121"/>
    <n v="585796247"/>
    <n v="445796247"/>
    <x v="24"/>
    <x v="0"/>
    <x v="6"/>
    <s v="['Action', 'Adventure', 'Sci-Fi']"/>
    <x v="0"/>
    <s v="2 hr 6 min"/>
    <x v="0"/>
  </r>
  <r>
    <n v="32"/>
    <s v="Transformers: Dark of the Moon"/>
    <s v="The Autobots learn of a Cybertronian spacecraft hidden on the moon, and race against the Decepticons to reach it and to learn its secrets."/>
    <x v="10"/>
    <x v="8"/>
    <n v="195000000"/>
    <n v="97852865"/>
    <n v="352390543"/>
    <n v="771403536"/>
    <n v="1123794079"/>
    <n v="928794079"/>
    <x v="26"/>
    <x v="2"/>
    <x v="10"/>
    <s v="['Action', 'Adventure', 'Sci-Fi']"/>
    <x v="0"/>
    <s v="2 hr 34 min"/>
    <x v="0"/>
  </r>
  <r>
    <n v="108"/>
    <s v="Fast &amp; Furious 6"/>
    <s v="Hobbs has Dominic and Brian reassemble their crew to take down a team of mercenaries: Dominic unexpectedly gets sidetracked with facing his presumed deceased girlfriend, Letty."/>
    <x v="5"/>
    <x v="1"/>
    <n v="160000000"/>
    <n v="97375245"/>
    <n v="238679850"/>
    <n v="550001118"/>
    <n v="788680968"/>
    <n v="628680968"/>
    <x v="20"/>
    <x v="6"/>
    <x v="5"/>
    <s v="['Action', 'Adventure', 'Crime', 'Thriller']"/>
    <x v="0"/>
    <s v="2 hr 10 min"/>
    <x v="0"/>
  </r>
  <r>
    <n v="37"/>
    <s v="Joker"/>
    <s v="During the 1980's, a failed stand-up comedian is driven insane and turns to a life of crime and chaos in Gotham City while becoming an infamous psychopathic crime figure."/>
    <x v="0"/>
    <x v="2"/>
    <n v="55000000"/>
    <n v="96202337"/>
    <n v="335477657"/>
    <n v="738980625"/>
    <n v="1074458282"/>
    <n v="1019458282"/>
    <x v="27"/>
    <x v="10"/>
    <x v="0"/>
    <s v="['Crime', 'Drama', 'Thriller']"/>
    <x v="3"/>
    <s v="2 hr 2 min"/>
    <x v="2"/>
  </r>
  <r>
    <n v="132"/>
    <s v="Captain America: The Winter Soldier"/>
    <s v="As Steve Rogers struggles to embrace his role in the modern world, he teams up with a fellow Avenger and S.H.I.E.L.D agent, Black Widow, to battle a new threat from history: an assassin known as the Winter Soldier."/>
    <x v="13"/>
    <x v="0"/>
    <n v="170000000"/>
    <n v="95023721"/>
    <n v="259766572"/>
    <n v="454654931"/>
    <n v="714421503"/>
    <n v="544421503"/>
    <x v="28"/>
    <x v="4"/>
    <x v="13"/>
    <s v="['Action', 'Adventure', 'Sci-Fi', 'Thriller']"/>
    <x v="0"/>
    <s v="2 hr 16 min"/>
    <x v="0"/>
  </r>
  <r>
    <n v="113"/>
    <s v="Guardians of the Galaxy"/>
    <s v="A group of intergalactic criminals must pull together to stop a fanatical warrior with plans to purge the universe."/>
    <x v="13"/>
    <x v="0"/>
    <n v="170000000"/>
    <n v="94320883"/>
    <n v="333718600"/>
    <n v="439631547"/>
    <n v="773350147"/>
    <n v="603350147"/>
    <x v="24"/>
    <x v="3"/>
    <x v="13"/>
    <s v="['Action', 'Adventure', 'Comedy', 'Sci-Fi']"/>
    <x v="0"/>
    <s v="2 hr 1 min"/>
    <x v="0"/>
  </r>
  <r>
    <n v="101"/>
    <s v="Harry Potter and the Prisoner of Azkaban"/>
    <s v="Harry Potter, Ron and Hermione return to Hogwarts School of Witchcraft and Wizardry for their third year of study, where they delve into the mystery surrounding an escaped prisoner who poses a dangerous threat to the young wizard."/>
    <x v="16"/>
    <x v="2"/>
    <n v="130000000"/>
    <n v="93687367"/>
    <n v="250105651"/>
    <n v="547752679"/>
    <n v="797858331"/>
    <n v="667858331"/>
    <x v="27"/>
    <x v="2"/>
    <x v="16"/>
    <s v="['Adventure', 'Family', 'Fantasy', 'Mystery']"/>
    <x v="1"/>
    <s v="2 hr 22 min"/>
    <x v="1"/>
  </r>
  <r>
    <n v="225"/>
    <s v="Godzilla"/>
    <s v="The world is beset by the appearance of monstrous creatures, but one of them may be the only one who can save humanity."/>
    <x v="13"/>
    <x v="2"/>
    <n v="160000000"/>
    <n v="93188384"/>
    <n v="200676069"/>
    <n v="324300000"/>
    <n v="524976069"/>
    <n v="364976069"/>
    <x v="12"/>
    <x v="6"/>
    <x v="13"/>
    <s v="['Action', 'Adventure', 'Sci-Fi', 'Thriller']"/>
    <x v="0"/>
    <s v="2 hr 3 min"/>
    <x v="0"/>
  </r>
  <r>
    <n v="30"/>
    <s v="Spider-Man: Far from Home"/>
    <s v="Following the events of Avengers: Endgame, Spider-Man must step up to take on new threats in a world that has changed forever."/>
    <x v="0"/>
    <x v="4"/>
    <n v="160000000"/>
    <n v="92579212"/>
    <n v="390532085"/>
    <n v="741395911"/>
    <n v="1131927996"/>
    <n v="971927996"/>
    <x v="19"/>
    <x v="2"/>
    <x v="0"/>
    <s v="['Action', 'Adventure', 'Comedy', 'Sci-Fi']"/>
    <x v="0"/>
    <s v="2 hr 9 min"/>
    <x v="0"/>
  </r>
  <r>
    <n v="128"/>
    <s v="The Matrix Reloaded"/>
    <s v="Freedom fighters Neo, Trinity and Morpheus continue to lead the revolt against the Machine Army, unleashing their arsenal of extraordinary skills and weaponry against the systematic forces of repression and exploitation."/>
    <x v="17"/>
    <x v="2"/>
    <n v="150000000"/>
    <n v="91774413"/>
    <n v="281576461"/>
    <n v="460271476"/>
    <n v="741847937"/>
    <n v="591847937"/>
    <x v="11"/>
    <x v="6"/>
    <x v="17"/>
    <s v="['Action', 'Sci-Fi']"/>
    <x v="0"/>
    <s v="2 hr 18 min"/>
    <x v="2"/>
  </r>
  <r>
    <n v="42"/>
    <s v="Aladdin"/>
    <s v="A kind-hearted street urchin and a power-hungry Grand Vizier vie for a magic lamp that has the power to make their deepest wishes come true."/>
    <x v="0"/>
    <x v="0"/>
    <n v="183000000"/>
    <n v="91500929"/>
    <n v="355559216"/>
    <n v="698744784"/>
    <n v="1054304000"/>
    <n v="871304000"/>
    <x v="6"/>
    <x v="6"/>
    <x v="0"/>
    <s v="['Adventure', 'Comedy', 'Family', 'Fantasy', 'Musical', 'Romance']"/>
    <x v="1"/>
    <s v="2 hr 8 min"/>
    <x v="1"/>
  </r>
  <r>
    <n v="265"/>
    <s v="It Chapter Two"/>
    <s v="Twenty-seven years after their first encounter with the terrifying Pennywise, the Losers Club have grown up and moved away, until a devastating phone call brings them back."/>
    <x v="0"/>
    <x v="2"/>
    <n v="79000000"/>
    <n v="91062152"/>
    <n v="211622525"/>
    <n v="261500000"/>
    <n v="473122525"/>
    <n v="394122525"/>
    <x v="29"/>
    <x v="9"/>
    <x v="0"/>
    <s v="['Drama', 'Fantasy', 'Horror']"/>
    <x v="4"/>
    <s v="2 hr 49 min"/>
    <x v="2"/>
  </r>
  <r>
    <n v="125"/>
    <s v="X-Men: Days of Future Past"/>
    <s v="The X-Men send Wolverine to the past in a desperate effort to change history and prevent an event that results in doom for both humans and mutants."/>
    <x v="13"/>
    <x v="6"/>
    <n v="200000000"/>
    <n v="90823660"/>
    <n v="233921534"/>
    <n v="512124166"/>
    <n v="746045700"/>
    <n v="546045700"/>
    <x v="25"/>
    <x v="6"/>
    <x v="13"/>
    <s v="['Action', 'Adventure', 'Sci-Fi', 'Thriller']"/>
    <x v="0"/>
    <s v="2 hr 12 min"/>
    <x v="0"/>
  </r>
  <r>
    <n v="86"/>
    <s v="Inside Out"/>
    <s v="After young Riley is uprooted from her Midwest life and moved to San Francisco, her emotions - Joy, Fear, Anger, Disgust, and Sadness - conflict on how best to navigate a new city, house, and school."/>
    <x v="1"/>
    <x v="0"/>
    <n v="175000000"/>
    <n v="90440272"/>
    <n v="356921711"/>
    <n v="501926308"/>
    <n v="858848019"/>
    <n v="683848019"/>
    <x v="3"/>
    <x v="2"/>
    <x v="1"/>
    <s v="['Adventure', 'Animation', 'Comedy', 'Drama', 'Family', 'Fantasy']"/>
    <x v="1"/>
    <s v="1 hr 35 min"/>
    <x v="1"/>
  </r>
  <r>
    <n v="49"/>
    <s v="Harry Potter and the Sorcerer's Stone"/>
    <s v="An orphaned boy enrolls in a school of wizardry, where he learns the truth about himself, his family and the terrible evil that haunts the magical world."/>
    <x v="18"/>
    <x v="2"/>
    <n v="125000000"/>
    <n v="90294621"/>
    <n v="318886962"/>
    <n v="705155727"/>
    <n v="1024042690"/>
    <n v="899042690"/>
    <x v="1"/>
    <x v="5"/>
    <x v="18"/>
    <s v="['Adventure', 'Family', 'Fantasy']"/>
    <x v="1"/>
    <s v="2 hr 32 min"/>
    <x v="1"/>
  </r>
  <r>
    <n v="43"/>
    <s v="Pirates of the Caribbean: On Stranger Tides"/>
    <s v="Jack Sparrow and Barbossa embark on a quest to find the elusive fountain of youth, only to discover that Blackbeard and his daughter are after it too."/>
    <x v="10"/>
    <x v="0"/>
    <n v="250000000"/>
    <n v="90151958"/>
    <n v="241071802"/>
    <n v="805649464"/>
    <n v="1046721266"/>
    <n v="796721266"/>
    <x v="8"/>
    <x v="6"/>
    <x v="10"/>
    <s v="['Action', 'Adventure', 'Fantasy']"/>
    <x v="0"/>
    <s v="2 hr 17 min"/>
    <x v="0"/>
  </r>
  <r>
    <n v="175"/>
    <s v="Logan"/>
    <s v="In a future where mutants are nearly extinct, an elderly and weary Logan leads a quiet life. But when Laura, a mutant child pursued by scientists, comes to him for help, he must get her to safety."/>
    <x v="2"/>
    <x v="6"/>
    <n v="97000000"/>
    <n v="88411916"/>
    <n v="226277068"/>
    <n v="392902882"/>
    <n v="619179950"/>
    <n v="522179950"/>
    <x v="15"/>
    <x v="4"/>
    <x v="2"/>
    <s v="['Action', 'Drama', 'Sci-Fi', 'Thriller']"/>
    <x v="0"/>
    <s v="2 hr 17 min"/>
    <x v="2"/>
  </r>
  <r>
    <n v="29"/>
    <s v="Skyfall"/>
    <s v="James Bond's loyalty to M is tested when her past comes back to haunt her. When MI6 comes under attack, 007 must track down and destroy the threat, no matter how personal the cost."/>
    <x v="3"/>
    <x v="4"/>
    <n v="200000000"/>
    <n v="88364714"/>
    <n v="304360277"/>
    <n v="838111018"/>
    <n v="1142471295"/>
    <n v="942471295"/>
    <x v="4"/>
    <x v="10"/>
    <x v="3"/>
    <s v="['Action', 'Adventure', 'Thriller']"/>
    <x v="0"/>
    <s v="2 hr 23 min"/>
    <x v="0"/>
  </r>
  <r>
    <n v="69"/>
    <s v="Harry Potter and the Chamber of Secrets"/>
    <s v="An ancient prophecy seems to be coming true when a mysterious presence begins stalking the corridors of a school of magic and leaving its victims paralyzed."/>
    <x v="14"/>
    <x v="2"/>
    <n v="100000000"/>
    <n v="88357488"/>
    <n v="262641637"/>
    <n v="663316557"/>
    <n v="925958195"/>
    <n v="825958195"/>
    <x v="12"/>
    <x v="5"/>
    <x v="14"/>
    <s v="['Adventure', 'Family', 'Fantasy', 'Mystery']"/>
    <x v="1"/>
    <s v="2 hr 41 min"/>
    <x v="1"/>
  </r>
  <r>
    <n v="107"/>
    <s v="Spider-Man 2"/>
    <s v="Peter Parker is beset with troubles in his failing personal life as he battles a brilliant scientist named Doctor Otto Octavius."/>
    <x v="16"/>
    <x v="4"/>
    <n v="200000000"/>
    <n v="88156227"/>
    <n v="373585825"/>
    <n v="415390628"/>
    <n v="788976453"/>
    <n v="588976453"/>
    <x v="24"/>
    <x v="2"/>
    <x v="16"/>
    <s v="['Action', 'Adventure', 'Sci-Fi']"/>
    <x v="0"/>
    <s v="2 hr 7 min"/>
    <x v="0"/>
  </r>
  <r>
    <n v="170"/>
    <s v="Fast Five"/>
    <s v="Dominic Toretto and his crew of street racers plan a massive heist to buy their freedom while in the sights of a powerful Brazilian drug lord and a dangerous federal agent."/>
    <x v="10"/>
    <x v="1"/>
    <n v="125000000"/>
    <n v="86198765"/>
    <n v="209837675"/>
    <n v="416300000"/>
    <n v="626137675"/>
    <n v="501137675"/>
    <x v="18"/>
    <x v="0"/>
    <x v="10"/>
    <s v="['Action', 'Crime', 'Thriller']"/>
    <x v="0"/>
    <s v="2 hr 10 min"/>
    <x v="0"/>
  </r>
  <r>
    <n v="188"/>
    <s v="The Hangover Part II"/>
    <s v="Two years after the bachelor party in Las Vegas, Phil, Stu, Alan, and Doug jet to Thailand for Stu's wedding. Stu's plan for a subdued pre-wedding brunch, however, goes seriously awry."/>
    <x v="10"/>
    <x v="2"/>
    <n v="80000000"/>
    <n v="85946294"/>
    <n v="254464305"/>
    <n v="332300000"/>
    <n v="586764305"/>
    <n v="506764305"/>
    <x v="4"/>
    <x v="6"/>
    <x v="10"/>
    <s v="['Comedy']"/>
    <x v="5"/>
    <s v="1 hr 42 min"/>
    <x v="2"/>
  </r>
  <r>
    <n v="163"/>
    <s v="Thor: The Dark World"/>
    <s v="When the Dark Elves attempt to plunge the universe into darkness, Thor must embark on a perilous and personal journey that will reunite him with doctor Jane Foster."/>
    <x v="5"/>
    <x v="0"/>
    <n v="170000000"/>
    <n v="85737841"/>
    <n v="206362140"/>
    <n v="438421000"/>
    <n v="644783140"/>
    <n v="474783140"/>
    <x v="24"/>
    <x v="10"/>
    <x v="5"/>
    <s v="['Action', 'Adventure', 'Fantasy']"/>
    <x v="0"/>
    <s v="1 hr 52 min"/>
    <x v="0"/>
  </r>
  <r>
    <n v="336"/>
    <s v="X2"/>
    <s v="When anti-mutant Colonel William Stryker kidnaps Professor X and attacks his school, the X-Men must ally with their archenemy Magneto to stop him."/>
    <x v="17"/>
    <x v="6"/>
    <n v="110000000"/>
    <n v="85558731"/>
    <n v="214949694"/>
    <n v="192761855"/>
    <n v="407711549"/>
    <n v="297711549"/>
    <x v="24"/>
    <x v="0"/>
    <x v="17"/>
    <s v="['Action', 'Sci-Fi', 'Thriller']"/>
    <x v="0"/>
    <s v="2 hr 14 min"/>
    <x v="0"/>
  </r>
  <r>
    <n v="194"/>
    <s v="Fifty Shades of Grey"/>
    <s v="Literature student Anastasia Steele's life changes forever when she meets handsome, yet tormented, billionaire Christian Grey."/>
    <x v="1"/>
    <x v="1"/>
    <n v="40000000"/>
    <n v="85171450"/>
    <n v="166167230"/>
    <n v="403484237"/>
    <n v="569651467"/>
    <n v="529651467"/>
    <x v="5"/>
    <x v="8"/>
    <x v="1"/>
    <s v="['Drama', 'Romance', 'Thriller']"/>
    <x v="4"/>
    <s v="2 hr 5 min"/>
    <x v="2"/>
  </r>
  <r>
    <n v="151"/>
    <s v="Doctor Strange"/>
    <s v="While on a journey of physical and spiritual healing, a brilliant neurosurgeon is drawn into the world of the mystic arts."/>
    <x v="4"/>
    <x v="0"/>
    <n v="165000000"/>
    <n v="85058311"/>
    <n v="232641920"/>
    <n v="445154156"/>
    <n v="677796076"/>
    <n v="512796076"/>
    <x v="4"/>
    <x v="10"/>
    <x v="4"/>
    <s v="['Action', 'Adventure', 'Fantasy', 'Sci-Fi']"/>
    <x v="0"/>
    <s v="1 hr 55 min"/>
    <x v="0"/>
  </r>
  <r>
    <n v="388"/>
    <s v="X-Men Origins: Wolverine"/>
    <s v="The early years of James Logan, featuring his rivalry with his brother Victor Creed, his service in the special forces team Weapon X, and his experimentation into the metal-lined mutant Wolverine."/>
    <x v="9"/>
    <x v="6"/>
    <n v="150000000"/>
    <n v="85058003"/>
    <n v="179883157"/>
    <n v="193179707"/>
    <n v="373062864"/>
    <n v="223062864"/>
    <x v="26"/>
    <x v="0"/>
    <x v="9"/>
    <s v="['Action', 'Sci-Fi']"/>
    <x v="0"/>
    <s v="1 hr 47 min"/>
    <x v="0"/>
  </r>
  <r>
    <n v="354"/>
    <s v="Solo: A Star Wars Story"/>
    <s v="Board the Millennium Falcon and journey to a galaxy far, far away in an epic action-adventure that will set the course of one of the Star Wars saga's most unlikely heroes."/>
    <x v="8"/>
    <x v="0"/>
    <n v="275000000"/>
    <n v="84420489"/>
    <n v="213767512"/>
    <n v="179157295"/>
    <n v="392924807"/>
    <n v="117924807"/>
    <x v="9"/>
    <x v="6"/>
    <x v="8"/>
    <s v="['Action', 'Adventure', 'Sci-Fi']"/>
    <x v="0"/>
    <s v="2 hr 15 min"/>
    <x v="0"/>
  </r>
  <r>
    <n v="178"/>
    <s v="The Passion of the Christ"/>
    <s v="Depicts the final twelve hours in the life of Jesus of Nazareth, on the day of his crucifixion in Jerusalem."/>
    <x v="16"/>
    <x v="10"/>
    <n v="30000000"/>
    <n v="83848082"/>
    <n v="370782930"/>
    <n v="241271576"/>
    <n v="612054506"/>
    <n v="582054506"/>
    <x v="4"/>
    <x v="8"/>
    <x v="16"/>
    <s v="['Drama']"/>
    <x v="4"/>
    <s v="2 hr 7 min"/>
    <x v="2"/>
  </r>
  <r>
    <n v="55"/>
    <s v="Despicable Me 2"/>
    <s v="When Gru, the world's most super-bad turned super-dad has been recruited by a team of officials to stop lethal muscle and a host of Gru's own, He has to fight back with new gadgetry, cars, and more minion madness."/>
    <x v="5"/>
    <x v="1"/>
    <n v="76000000"/>
    <n v="83517315"/>
    <n v="368065385"/>
    <n v="602700620"/>
    <n v="970766005"/>
    <n v="894766005"/>
    <x v="18"/>
    <x v="2"/>
    <x v="5"/>
    <s v="['Adventure', 'Animation', 'Comedy', 'Crime', 'Family', 'Sci-Fi']"/>
    <x v="1"/>
    <s v="1 hr 38 min"/>
    <x v="1"/>
  </r>
  <r>
    <n v="87"/>
    <s v="Venom"/>
    <s v="A failed reporter is bonded to an alien entity, one of many symbiotes who have invaded Earth. But the being takes a liking to Earth and decides to protect it."/>
    <x v="8"/>
    <x v="4"/>
    <n v="100000000"/>
    <n v="80255756"/>
    <n v="213515506"/>
    <n v="642569645"/>
    <n v="856085151"/>
    <n v="756085151"/>
    <x v="16"/>
    <x v="10"/>
    <x v="8"/>
    <s v="['Action', 'Adventure', 'Sci-Fi']"/>
    <x v="0"/>
    <s v="1 hr 52 min"/>
    <x v="0"/>
  </r>
  <r>
    <n v="161"/>
    <s v="Star Wars: Episode II - Attack of the Clones"/>
    <s v="Ten years after initially meeting, Anakin Skywalker shares a forbidden romance with Padmé Amidala, while Obi-Wan Kenobi discovers a secret clone army crafted for the Jedi."/>
    <x v="14"/>
    <x v="6"/>
    <n v="115000000"/>
    <n v="80027814"/>
    <n v="310676740"/>
    <n v="343103230"/>
    <n v="653779970"/>
    <n v="538779970"/>
    <x v="1"/>
    <x v="6"/>
    <x v="14"/>
    <s v="['Action', 'Adventure', 'Fantasy', 'Sci-Fi']"/>
    <x v="0"/>
    <s v="2 hr 22 min"/>
    <x v="1"/>
  </r>
  <r>
    <n v="242"/>
    <s v="Oz the Great and Powerful"/>
    <s v="A small-time magician is swept away to an enchanted land and is forced into a power struggle between three witches."/>
    <x v="5"/>
    <x v="0"/>
    <n v="215000000"/>
    <n v="79110453"/>
    <n v="234911825"/>
    <n v="258400000"/>
    <n v="493311825"/>
    <n v="278311825"/>
    <x v="13"/>
    <x v="4"/>
    <x v="5"/>
    <s v="['Adventure', 'Family', 'Fantasy']"/>
    <x v="1"/>
    <s v="2 hr 10 min"/>
    <x v="1"/>
  </r>
  <r>
    <n v="66"/>
    <s v="Harry Potter and the Half-Blood Prince"/>
    <s v="As Harry Potter begins his sixth year at Hogwarts, he discovers an old book marked as &quot;the property of the Half-Blood Prince&quot; and begins to learn more about Lord Voldemort's dark past."/>
    <x v="9"/>
    <x v="2"/>
    <n v="250000000"/>
    <n v="77835727"/>
    <n v="302334374"/>
    <n v="632185012"/>
    <n v="934519387"/>
    <n v="684519387"/>
    <x v="11"/>
    <x v="3"/>
    <x v="9"/>
    <s v="['Action', 'Adventure', 'Family', 'Fantasy', 'Mystery']"/>
    <x v="0"/>
    <s v="2 hr 33 min"/>
    <x v="1"/>
  </r>
  <r>
    <n v="190"/>
    <s v="I Am Legend"/>
    <s v="Years after a plague kills most of humanity and transforms the rest into monsters, the sole survivor in New York City struggles valiantly to find a cure."/>
    <x v="7"/>
    <x v="2"/>
    <n v="150000000"/>
    <n v="77211321"/>
    <n v="256393010"/>
    <n v="329017042"/>
    <n v="585410052"/>
    <n v="435410052"/>
    <x v="22"/>
    <x v="1"/>
    <x v="7"/>
    <s v="['Action', 'Drama', 'Horror', 'Sci-Fi', 'Thriller']"/>
    <x v="0"/>
    <s v="1 hr 41 min"/>
    <x v="0"/>
  </r>
  <r>
    <n v="63"/>
    <s v="Harry Potter and the Order of the Phoenix"/>
    <s v="With their warning about Lord Voldemort's return scoffed at, Harry and Dumbledore are targeted by the Wizard authorities as an authoritarian bureaucrat slowly seizes power at Hogwarts."/>
    <x v="7"/>
    <x v="2"/>
    <n v="150000000"/>
    <n v="77108414"/>
    <n v="292382727"/>
    <n v="649895317"/>
    <n v="942278045"/>
    <n v="792278045"/>
    <x v="5"/>
    <x v="3"/>
    <x v="7"/>
    <s v="['Action', 'Adventure', 'Family', 'Fantasy', 'Mystery']"/>
    <x v="0"/>
    <s v="2 hr 18 min"/>
    <x v="0"/>
  </r>
  <r>
    <n v="117"/>
    <s v="The Da Vinci Code"/>
    <s v="A murder inside the Louvre, and clues in Da Vinci paintings, lead to the discovery of a religious mystery protected by a secret society for two thousand years, which could shake the foundations of Christianity."/>
    <x v="11"/>
    <x v="4"/>
    <n v="125000000"/>
    <n v="77073388"/>
    <n v="217536138"/>
    <n v="542470807"/>
    <n v="760006945"/>
    <n v="635006945"/>
    <x v="20"/>
    <x v="6"/>
    <x v="11"/>
    <s v="['Mystery', 'Thriller']"/>
    <x v="6"/>
    <s v="2 hr 29 min"/>
    <x v="0"/>
  </r>
  <r>
    <n v="0"/>
    <s v="Avatar"/>
    <s v="A paraplegic Marine dispatched to the moon Pandora on a unique mission becomes torn between following his orders and protecting the world he feels is his home."/>
    <x v="9"/>
    <x v="6"/>
    <n v="237000000"/>
    <n v="77025481"/>
    <n v="785221649"/>
    <n v="2138484377"/>
    <n v="2923706026"/>
    <n v="2686706026"/>
    <x v="1"/>
    <x v="1"/>
    <x v="9"/>
    <s v="['Action', 'Adventure', 'Fantasy', 'Sci-Fi']"/>
    <x v="0"/>
    <s v="2 hr 42 min"/>
    <x v="0"/>
  </r>
  <r>
    <n v="636"/>
    <s v="Halloween"/>
    <s v="Laurie Strode confronts her long-time foe, Michael Myers, the masked figure who has haunted her since she narrowly escaped his killing spree on Halloween night four decades ago."/>
    <x v="8"/>
    <x v="1"/>
    <n v="10000000"/>
    <n v="76221545"/>
    <n v="159342015"/>
    <n v="100597820"/>
    <n v="259939835"/>
    <n v="249939835"/>
    <x v="20"/>
    <x v="10"/>
    <x v="8"/>
    <s v="['Crime', 'Horror', 'Thriller']"/>
    <x v="3"/>
    <s v="1 hr 46 min"/>
    <x v="2"/>
  </r>
  <r>
    <n v="364"/>
    <s v="Star Trek"/>
    <s v="The brash James T. Kirk tries to live up to his father's legacy with Mr. Spock keeping him in check as a vengeful Romulan from the future creates black holes to destroy the Federation one planet at a time."/>
    <x v="9"/>
    <x v="7"/>
    <n v="150000000"/>
    <n v="75204289"/>
    <n v="257730019"/>
    <n v="127950427"/>
    <n v="385680446"/>
    <n v="235680446"/>
    <x v="13"/>
    <x v="6"/>
    <x v="9"/>
    <s v="['Action', 'Adventure', 'Sci-Fi']"/>
    <x v="0"/>
    <s v="2 hr 7 min"/>
    <x v="0"/>
  </r>
  <r>
    <n v="98"/>
    <s v="Fantastic Beasts and Where to Find Them"/>
    <s v="The adventures of writer Newt Scamander in New York's secret community of witches and wizards seventy years before Harry Potter reads his book in school."/>
    <x v="4"/>
    <x v="2"/>
    <n v="180000000"/>
    <n v="74403387"/>
    <n v="234037575"/>
    <n v="580006426"/>
    <n v="814044001"/>
    <n v="634044001"/>
    <x v="1"/>
    <x v="5"/>
    <x v="4"/>
    <s v="['Adventure', 'Family', 'Fantasy']"/>
    <x v="1"/>
    <s v="2 hr 12 min"/>
    <x v="0"/>
  </r>
  <r>
    <n v="217"/>
    <s v="The Simpsons Movie"/>
    <s v="After Homer pollutes the town's water supply, Springfield is encased in a gigantic dome by the EPA and the Simpsons are declared fugitives."/>
    <x v="7"/>
    <x v="6"/>
    <n v="75000000"/>
    <n v="74036787"/>
    <n v="183135014"/>
    <n v="353279279"/>
    <n v="536414293"/>
    <n v="461414293"/>
    <x v="4"/>
    <x v="3"/>
    <x v="7"/>
    <s v="['Adventure', 'Animation', 'Comedy']"/>
    <x v="1"/>
    <s v="1 hr 27 min"/>
    <x v="0"/>
  </r>
  <r>
    <n v="555"/>
    <s v="Austin Powers in Goldmember"/>
    <s v="Upon learning that his father has been kidnapped, Austin Powers must travel to 1975 and defeat the aptly named villain Goldmember, who is working with Dr. Evil."/>
    <x v="14"/>
    <x v="11"/>
    <n v="63000000"/>
    <n v="73071188"/>
    <n v="213307889"/>
    <n v="83630912"/>
    <n v="296938801"/>
    <n v="233938801"/>
    <x v="28"/>
    <x v="3"/>
    <x v="14"/>
    <s v="['Action', 'Adventure', 'Comedy', 'Crime']"/>
    <x v="0"/>
    <s v="1 hr 34 min"/>
    <x v="0"/>
  </r>
  <r>
    <n v="28"/>
    <s v="The Lord of the Rings: The Return of the King"/>
    <s v="Gandalf and Aragorn lead the World of Men against Sauron's army to draw his gaze from Frodo and Sam as they approach Mount Doom with the One Ring."/>
    <x v="17"/>
    <x v="11"/>
    <n v="94000000"/>
    <n v="72629713"/>
    <n v="379427292"/>
    <n v="768206541"/>
    <n v="1147633833"/>
    <n v="1053633833"/>
    <x v="20"/>
    <x v="1"/>
    <x v="17"/>
    <s v="['Action', 'Adventure', 'Drama', 'Fantasy']"/>
    <x v="0"/>
    <s v="3 hr 21 min"/>
    <x v="0"/>
  </r>
  <r>
    <n v="135"/>
    <s v="Dawn of the Planet of the Apes"/>
    <s v="The fragile peace between apes and humans is threatened as mistrust and betrayal threaten to plunge both tribes into a war for dominance over the Earth."/>
    <x v="13"/>
    <x v="6"/>
    <n v="170000000"/>
    <n v="72611427"/>
    <n v="208545589"/>
    <n v="502098977"/>
    <n v="710644566"/>
    <n v="540644566"/>
    <x v="17"/>
    <x v="3"/>
    <x v="13"/>
    <s v="['Action', 'Adventure', 'Drama', 'Sci-Fi', 'Thriller']"/>
    <x v="0"/>
    <s v="2 hr 10 min"/>
    <x v="0"/>
  </r>
  <r>
    <n v="44"/>
    <s v="Despicable Me 3"/>
    <s v="Gru meets his long-lost, charming, cheerful, and more successful twin brother Dru, who wants to team up with him for one last criminal heist."/>
    <x v="2"/>
    <x v="1"/>
    <n v="80000000"/>
    <n v="72434025"/>
    <n v="264624300"/>
    <n v="770175831"/>
    <n v="1034800131"/>
    <n v="954800131"/>
    <x v="12"/>
    <x v="2"/>
    <x v="2"/>
    <s v="['Adventure', 'Animation', 'Comedy', 'Crime', 'Family', 'Sci-Fi']"/>
    <x v="1"/>
    <s v="1 hr 29 min"/>
    <x v="1"/>
  </r>
  <r>
    <n v="176"/>
    <s v="The Lost World: Jurassic Park"/>
    <s v="A research team is sent to the Jurassic Park Site B island to study the dinosaurs there, while an InGen team approaches with another agenda."/>
    <x v="19"/>
    <x v="1"/>
    <n v="73000000"/>
    <n v="72132785"/>
    <n v="229086679"/>
    <n v="389552320"/>
    <n v="618638999"/>
    <n v="545638999"/>
    <x v="9"/>
    <x v="6"/>
    <x v="19"/>
    <s v="['Action', 'Adventure', 'Sci-Fi']"/>
    <x v="0"/>
    <s v="2 hr 9 min"/>
    <x v="0"/>
  </r>
  <r>
    <n v="647"/>
    <s v="Us"/>
    <s v="A family's serene beach vacation turns to chaos when their doppelgängers appear and begin to terrorize them."/>
    <x v="0"/>
    <x v="1"/>
    <n v="20000000"/>
    <n v="71117625"/>
    <n v="175084580"/>
    <n v="80982569"/>
    <n v="256067149"/>
    <n v="236067149"/>
    <x v="18"/>
    <x v="4"/>
    <x v="0"/>
    <s v="['Horror', 'Mystery', 'Thriller']"/>
    <x v="2"/>
    <s v="1 hr 56 min"/>
    <x v="2"/>
  </r>
  <r>
    <n v="414"/>
    <s v="Fast &amp; Furious"/>
    <s v="Brian O'Conner, back working for the FBI in Los Angeles, teams up with Dominic Toretto to bring down a heroin importer by infiltrating his operation."/>
    <x v="9"/>
    <x v="1"/>
    <n v="85000000"/>
    <n v="70950500"/>
    <n v="155064265"/>
    <n v="205302605"/>
    <n v="360366870"/>
    <n v="275366870"/>
    <x v="27"/>
    <x v="0"/>
    <x v="9"/>
    <s v="['Action', 'Crime', 'Thriller']"/>
    <x v="0"/>
    <s v="1 hr 47 min"/>
    <x v="0"/>
  </r>
  <r>
    <n v="282"/>
    <s v="300"/>
    <s v="King Leonidas of Sparta and a force of 300 men fight the Persians at Thermopylae in 480 B.C."/>
    <x v="11"/>
    <x v="2"/>
    <n v="65000000"/>
    <n v="70885301"/>
    <n v="210629101"/>
    <n v="245453242"/>
    <n v="456082343"/>
    <n v="391082343"/>
    <x v="23"/>
    <x v="4"/>
    <x v="7"/>
    <s v="['Action', 'Drama']"/>
    <x v="0"/>
    <s v="1 hr 57 min"/>
    <x v="2"/>
  </r>
  <r>
    <n v="121"/>
    <s v="Shrek Forever After"/>
    <s v="Rumpelstiltskin tricks a mid-life crisis burdened Shrek into allowing himself to be erased from existence and cast in a dark alternate timeline where Rumpelstiltskin rules supreme."/>
    <x v="12"/>
    <x v="8"/>
    <n v="165000000"/>
    <n v="70838207"/>
    <n v="238736787"/>
    <n v="513864080"/>
    <n v="752600867"/>
    <n v="587600867"/>
    <x v="18"/>
    <x v="6"/>
    <x v="12"/>
    <s v="['Adventure', 'Animation', 'Comedy', 'Family', 'Fantasy', 'Romance']"/>
    <x v="1"/>
    <s v="1 hr 35 min"/>
    <x v="1"/>
  </r>
  <r>
    <n v="136"/>
    <s v="Transformers"/>
    <s v="An ancient struggle between two Cybertronian races, the heroic Autobots and the evil Decepticons, comes to Earth, with a clue to the ultimate power held by a teenager."/>
    <x v="7"/>
    <x v="8"/>
    <n v="150000000"/>
    <n v="70502384"/>
    <n v="319246193"/>
    <n v="390463587"/>
    <n v="709709780"/>
    <n v="559709780"/>
    <x v="19"/>
    <x v="2"/>
    <x v="7"/>
    <s v="['Action', 'Adventure', 'Sci-Fi']"/>
    <x v="0"/>
    <s v="2 hr 24 min"/>
    <x v="0"/>
  </r>
  <r>
    <n v="166"/>
    <s v="The Incredibles"/>
    <s v="While trying to lead a quiet suburban life, a family of undercover superheroes are forced into action to save the world."/>
    <x v="16"/>
    <x v="0"/>
    <n v="92000000"/>
    <n v="70467623"/>
    <n v="261441092"/>
    <n v="370165961"/>
    <n v="631607053"/>
    <n v="539607053"/>
    <x v="21"/>
    <x v="5"/>
    <x v="16"/>
    <s v="['Action', 'Adventure', 'Animation', 'Family']"/>
    <x v="0"/>
    <s v="1 hr 55 min"/>
    <x v="1"/>
  </r>
  <r>
    <n v="77"/>
    <s v="Spectre"/>
    <s v="A cryptic message from James Bond's past sends him on a trail to uncover the existence of a sinister organisation named SPECTRE. With a new threat dawning, Bond learns the terrible truth about the author of all his pain in his most recent missions."/>
    <x v="1"/>
    <x v="4"/>
    <n v="245000000"/>
    <n v="70403148"/>
    <n v="200074609"/>
    <n v="680630703"/>
    <n v="880705312"/>
    <n v="635705312"/>
    <x v="28"/>
    <x v="10"/>
    <x v="1"/>
    <s v="['Action', 'Adventure', 'Thriller']"/>
    <x v="0"/>
    <s v="2 hr 28 min"/>
    <x v="0"/>
  </r>
  <r>
    <n v="64"/>
    <s v="Finding Nemo"/>
    <s v="After his son is captured in the Great Barrier Reef and taken to Sydney, a timid clownfish sets out on a journey to bring him home."/>
    <x v="17"/>
    <x v="0"/>
    <n v="94000000"/>
    <n v="70251710"/>
    <n v="380843261"/>
    <n v="560794699"/>
    <n v="941637960"/>
    <n v="847637960"/>
    <x v="24"/>
    <x v="6"/>
    <x v="17"/>
    <s v="['Adventure', 'Animation', 'Comedy', 'Family']"/>
    <x v="1"/>
    <s v="1 hr 40 min"/>
    <x v="3"/>
  </r>
  <r>
    <n v="443"/>
    <s v="The Lorax"/>
    <s v="A 12-year-old boy searches for the one thing that will enable him to win the affection of the girl of his dreams. To find it he must discover the story of the Lorax, the grumpy yet charming creature who fights to protect his world."/>
    <x v="3"/>
    <x v="1"/>
    <n v="70000000"/>
    <n v="70217070"/>
    <n v="214373500"/>
    <n v="134809816"/>
    <n v="349183316"/>
    <n v="279183316"/>
    <x v="15"/>
    <x v="4"/>
    <x v="3"/>
    <s v="['Adventure', 'Animation', 'Comedy', 'Drama', 'Family', 'Fantasy', 'Musical']"/>
    <x v="1"/>
    <s v="1 hr 26 min"/>
    <x v="1"/>
  </r>
  <r>
    <n v="273"/>
    <s v="Star Trek Into Darkness"/>
    <s v="After the crew of the Enterprise find an unstoppable force of terror from within their own organization, Captain Kirk leads a manhunt to a war-zone world to capture a one-man weapon of mass destruction."/>
    <x v="5"/>
    <x v="7"/>
    <n v="190000000"/>
    <n v="70165559"/>
    <n v="228778661"/>
    <n v="238586585"/>
    <n v="467365246"/>
    <n v="277365246"/>
    <x v="14"/>
    <x v="6"/>
    <x v="5"/>
    <s v="['Action', 'Adventure', 'Sci-Fi']"/>
    <x v="0"/>
    <s v="2 hr 12 min"/>
    <x v="0"/>
  </r>
  <r>
    <n v="333"/>
    <s v="Twilight"/>
    <s v="When Bella Swan moves to a small town in the Pacific Northwest, she falls in love with Edward Cullen, a mysterious classmate who reveals himself to be a 108-year-old vampire."/>
    <x v="6"/>
    <x v="5"/>
    <n v="37000000"/>
    <n v="69637740"/>
    <n v="193962473"/>
    <n v="214467942"/>
    <n v="408430415"/>
    <n v="371430415"/>
    <x v="18"/>
    <x v="5"/>
    <x v="6"/>
    <s v="['Drama', 'Fantasy', 'Romance']"/>
    <x v="4"/>
    <s v="2 hr 2 min"/>
    <x v="0"/>
  </r>
  <r>
    <n v="118"/>
    <s v="Maleficent"/>
    <s v="A vengeful fairy is driven to curse an infant princess, only to discover that the child could be the one person who can restore peace to their troubled land."/>
    <x v="13"/>
    <x v="0"/>
    <n v="180000000"/>
    <n v="69431298"/>
    <n v="241410378"/>
    <n v="518443307"/>
    <n v="759853685"/>
    <n v="579853685"/>
    <x v="19"/>
    <x v="6"/>
    <x v="13"/>
    <s v="['Adventure', 'Family', 'Fantasy', 'Romance']"/>
    <x v="1"/>
    <s v="1 hr 37 min"/>
    <x v="1"/>
  </r>
  <r>
    <n v="293"/>
    <s v="The Bourne Ultimatum"/>
    <s v="Jason Bourne dodges a ruthless C.I.A. official and his Agents from a new assassination program while searching for the origins of his life as a trained killer."/>
    <x v="7"/>
    <x v="1"/>
    <n v="110000000"/>
    <n v="69283690"/>
    <n v="227471070"/>
    <n v="216628965"/>
    <n v="444100035"/>
    <n v="334100035"/>
    <x v="16"/>
    <x v="7"/>
    <x v="7"/>
    <s v="['Action', 'Mystery', 'Thriller']"/>
    <x v="0"/>
    <s v="1 hr 55 min"/>
    <x v="0"/>
  </r>
  <r>
    <n v="578"/>
    <s v="Pitch Perfect 2"/>
    <s v="After a humiliating command performance at The Kennedy Center, the Barden Bellas enter an international competition that no American group has ever won in order to regain their status and right to perform."/>
    <x v="1"/>
    <x v="1"/>
    <n v="29000000"/>
    <n v="69216890"/>
    <n v="184296230"/>
    <n v="102847849"/>
    <n v="287144079"/>
    <n v="258144079"/>
    <x v="23"/>
    <x v="6"/>
    <x v="1"/>
    <s v="['Comedy', 'Music']"/>
    <x v="5"/>
    <s v="1 hr 55 min"/>
    <x v="0"/>
  </r>
  <r>
    <n v="271"/>
    <s v="The Lego Movie"/>
    <s v="An ordinary LEGO construction worker, thought to be the prophesied as &quot;special&quot;, is recruited to join a quest to stop an evil tyrant from gluing the LEGO universe into eternal stasis."/>
    <x v="13"/>
    <x v="2"/>
    <n v="60000000"/>
    <n v="69050279"/>
    <n v="257966122"/>
    <n v="210300000"/>
    <n v="468266122"/>
    <n v="408266122"/>
    <x v="13"/>
    <x v="8"/>
    <x v="13"/>
    <s v="['Action', 'Adventure', 'Animation', 'Comedy', 'Family', 'Fantasy', 'Sci-Fi']"/>
    <x v="0"/>
    <s v="1 hr 40 min"/>
    <x v="1"/>
  </r>
  <r>
    <n v="204"/>
    <s v="The Day After Tomorrow"/>
    <s v="Jack Hall, paleoclimatologist, must make a daring trek from Washington, D.C. to New York City to reach his son, trapped in the cross-hairs of a sudden international storm which plunges the planet into a new Ice Age."/>
    <x v="16"/>
    <x v="6"/>
    <n v="125000000"/>
    <n v="68743584"/>
    <n v="186740799"/>
    <n v="365898772"/>
    <n v="552639571"/>
    <n v="427639571"/>
    <x v="28"/>
    <x v="6"/>
    <x v="16"/>
    <s v="['Action', 'Adventure', 'Sci-Fi', 'Thriller']"/>
    <x v="0"/>
    <s v="2 hr 4 min"/>
    <x v="0"/>
  </r>
  <r>
    <n v="410"/>
    <s v="Planet of the Apes"/>
    <s v="In 2029, an Air Force astronaut crash-lands on a mysterious planet where evolved, talking apes dominate a race of primitive humans."/>
    <x v="18"/>
    <x v="6"/>
    <n v="100000000"/>
    <n v="68532960"/>
    <n v="180011740"/>
    <n v="182200000"/>
    <n v="362211740"/>
    <n v="262211740"/>
    <x v="7"/>
    <x v="3"/>
    <x v="18"/>
    <s v="['Action', 'Adventure', 'Sci-Fi', 'Thriller']"/>
    <x v="0"/>
    <s v="2 hr"/>
    <x v="0"/>
  </r>
  <r>
    <n v="294"/>
    <s v="The Mummy Returns"/>
    <s v="The mummified body of Imhotep is shipped to a museum in London, where he once again wakes and begins his campaign of rage and terror."/>
    <x v="18"/>
    <x v="1"/>
    <n v="98000000"/>
    <n v="68139035"/>
    <n v="202019785"/>
    <n v="241261119"/>
    <n v="443280904"/>
    <n v="345280904"/>
    <x v="29"/>
    <x v="6"/>
    <x v="18"/>
    <s v="['Action', 'Adventure', 'Fantasy', 'Thriller']"/>
    <x v="0"/>
    <s v="2 hr 10 min"/>
    <x v="0"/>
  </r>
  <r>
    <n v="129"/>
    <s v="Up"/>
    <s v="78-year-old Carl Fredricksen travels to Paradise Falls in his house equipped with balloons, inadvertently taking a young stowaway."/>
    <x v="9"/>
    <x v="0"/>
    <n v="175000000"/>
    <n v="68108790"/>
    <n v="293004164"/>
    <n v="442094938"/>
    <n v="735099102"/>
    <n v="560099102"/>
    <x v="19"/>
    <x v="6"/>
    <x v="9"/>
    <s v="['Adventure', 'Animation', 'Comedy', 'Drama', 'Family']"/>
    <x v="1"/>
    <s v="1 hr 36 min"/>
    <x v="1"/>
  </r>
  <r>
    <n v="154"/>
    <s v="Ice Age: The Meltdown"/>
    <s v="Manny, Sid and Diego discover that the ice age is coming to an end, and join everybody for a journey to higher ground. On the trip, they discover that Manny is not in fact the last of the woolly mammoths."/>
    <x v="11"/>
    <x v="6"/>
    <n v="80000000"/>
    <n v="68033544"/>
    <n v="195330621"/>
    <n v="471763885"/>
    <n v="667094506"/>
    <n v="587094506"/>
    <x v="26"/>
    <x v="4"/>
    <x v="11"/>
    <s v="['Adventure', 'Animation', 'Comedy', 'Family']"/>
    <x v="1"/>
    <s v="1 hr 31 min"/>
    <x v="1"/>
  </r>
  <r>
    <n v="251"/>
    <s v="Bruce Almighty"/>
    <s v="A whiny news reporter is given the chance to step into God's shoes."/>
    <x v="17"/>
    <x v="1"/>
    <n v="81000000"/>
    <n v="67953330"/>
    <n v="242829261"/>
    <n v="241763613"/>
    <n v="484592874"/>
    <n v="403592874"/>
    <x v="9"/>
    <x v="6"/>
    <x v="17"/>
    <s v="['Comedy', 'Fantasy']"/>
    <x v="5"/>
    <s v="1 hr 41 min"/>
    <x v="0"/>
  </r>
  <r>
    <n v="212"/>
    <s v="Cinderella"/>
    <s v="When her father unexpectedly dies, young Ella finds herself at the mercy of her cruel stepmother and her scheming stepsisters. Never one to give up hope, Ella's fortunes begin to change after meeting a dashing stranger."/>
    <x v="1"/>
    <x v="0"/>
    <n v="95000000"/>
    <n v="67877361"/>
    <n v="201151353"/>
    <n v="341206978"/>
    <n v="542358331"/>
    <n v="447358331"/>
    <x v="5"/>
    <x v="4"/>
    <x v="1"/>
    <s v="['Adventure', 'Drama', 'Family', 'Fantasy', 'Romance']"/>
    <x v="1"/>
    <s v="1 hr 45 min"/>
    <x v="1"/>
  </r>
  <r>
    <n v="224"/>
    <s v="The Grinch"/>
    <s v="A grumpy Grinch plots to ruin Christmas for the village of Whoville."/>
    <x v="8"/>
    <x v="1"/>
    <n v="75000000"/>
    <n v="67572855"/>
    <n v="271384731"/>
    <n v="255375901"/>
    <n v="526760632"/>
    <n v="451760632"/>
    <x v="23"/>
    <x v="5"/>
    <x v="8"/>
    <s v="['Animation', 'Comedy', 'Family', 'Fantasy', 'Musical']"/>
    <x v="7"/>
    <s v="1 hr 25 min"/>
    <x v="1"/>
  </r>
  <r>
    <n v="185"/>
    <s v="Quantum of Solace"/>
    <s v="James Bond descends into mystery as he tries to stop a mysterious organisation from eliminating a country's most valuable resource."/>
    <x v="6"/>
    <x v="4"/>
    <n v="200000000"/>
    <n v="67528882"/>
    <n v="168368427"/>
    <n v="421212055"/>
    <n v="589580482"/>
    <n v="389580482"/>
    <x v="30"/>
    <x v="10"/>
    <x v="6"/>
    <s v="['Action', 'Adventure', 'Mystery', 'Thriller']"/>
    <x v="0"/>
    <s v="1 hr 46 min"/>
    <x v="0"/>
  </r>
  <r>
    <n v="447"/>
    <s v="Rush Hour 2"/>
    <s v="Carter and Lee head to Hong Kong for a vacation, but become embroiled in a counterfeit money scam."/>
    <x v="18"/>
    <x v="11"/>
    <n v="90000000"/>
    <n v="67408222"/>
    <n v="226164286"/>
    <n v="121161516"/>
    <n v="347325802"/>
    <n v="257325802"/>
    <x v="16"/>
    <x v="7"/>
    <x v="18"/>
    <s v="['Action', 'Comedy', 'Crime', 'Thriller']"/>
    <x v="0"/>
    <s v="1 hr 30 min"/>
    <x v="0"/>
  </r>
  <r>
    <n v="214"/>
    <s v="World War Z"/>
    <s v="Former United Nations employee Gerry Lane traverses the world in a race against time to stop a zombie pandemic that is toppling armies and governments and threatens to destroy humanity itself."/>
    <x v="5"/>
    <x v="7"/>
    <n v="190000000"/>
    <n v="66411834"/>
    <n v="202807711"/>
    <n v="337648165"/>
    <n v="540455876"/>
    <n v="350455876"/>
    <x v="10"/>
    <x v="2"/>
    <x v="5"/>
    <s v="['Action', 'Adventure', 'Horror', 'Sci-Fi']"/>
    <x v="0"/>
    <s v="1 hr 56 min"/>
    <x v="0"/>
  </r>
  <r>
    <n v="215"/>
    <s v="Brave"/>
    <s v="Determined to make her own path in life, Princess Merida defies a custom that brings chaos to her kingdom. Granted one wish, Merida must rely on her bravery and her archery skills to undo a beastly curse."/>
    <x v="3"/>
    <x v="0"/>
    <n v="185000000"/>
    <n v="66323594"/>
    <n v="237283207"/>
    <n v="301700000"/>
    <n v="538983207"/>
    <n v="353983207"/>
    <x v="25"/>
    <x v="2"/>
    <x v="3"/>
    <s v="['Action', 'Adventure', 'Animation', 'Comedy', 'Drama', 'Family', 'Fantasy', 'Mystery']"/>
    <x v="0"/>
    <s v="1 hr 33 min"/>
    <x v="1"/>
  </r>
  <r>
    <n v="199"/>
    <s v="Cars 2"/>
    <s v="Star race car Lightning McQueen and his pal Mater head overseas to compete in the World Grand Prix race. But the road to the championship becomes rocky as Mater gets caught up in an intriguing adventure of his own: international espionage."/>
    <x v="10"/>
    <x v="0"/>
    <n v="200000000"/>
    <n v="66135507"/>
    <n v="191452396"/>
    <n v="368400000"/>
    <n v="559852396"/>
    <n v="359852396"/>
    <x v="6"/>
    <x v="2"/>
    <x v="10"/>
    <s v="['Adventure', 'Animation', 'Comedy', 'Crime', 'Family', 'Mystery', 'Sci-Fi', 'Sport']"/>
    <x v="1"/>
    <s v="1 hr 46 min"/>
    <x v="3"/>
  </r>
  <r>
    <n v="209"/>
    <s v="X-Men: Apocalypse"/>
    <s v="In the 1980s the X-Men must defeat an ancient all-powerful mutant, En Sabah Nur, who intends to thrive through bringing destruction to the world."/>
    <x v="4"/>
    <x v="6"/>
    <n v="178000000"/>
    <n v="65769562"/>
    <n v="155442489"/>
    <n v="388491616"/>
    <n v="543934105"/>
    <n v="365934105"/>
    <x v="8"/>
    <x v="6"/>
    <x v="4"/>
    <s v="['Action', 'Adventure', 'Sci-Fi']"/>
    <x v="0"/>
    <s v="2 hr 24 min"/>
    <x v="0"/>
  </r>
  <r>
    <n v="289"/>
    <s v="Thor"/>
    <s v="The powerful but arrogant god Thor is cast out of Asgard to live amongst humans in Midgard (Earth), where he soon becomes one of their finest defenders."/>
    <x v="10"/>
    <x v="7"/>
    <n v="150000000"/>
    <n v="65723338"/>
    <n v="181030624"/>
    <n v="268295994"/>
    <n v="449326618"/>
    <n v="299326618"/>
    <x v="25"/>
    <x v="0"/>
    <x v="10"/>
    <s v="['Action', 'Fantasy']"/>
    <x v="0"/>
    <s v="1 hr 55 min"/>
    <x v="0"/>
  </r>
  <r>
    <n v="250"/>
    <s v="Teenage Mutant Ninja Turtles"/>
    <s v="When a kingpin threatens New York City, a group of mutated turtle warriors must emerge from the shadows to protect their home."/>
    <x v="13"/>
    <x v="7"/>
    <n v="125000000"/>
    <n v="65575105"/>
    <n v="191204754"/>
    <n v="293800000"/>
    <n v="485004754"/>
    <n v="360004754"/>
    <x v="23"/>
    <x v="7"/>
    <x v="13"/>
    <s v="['Action', 'Adventure', 'Comedy', 'Sci-Fi']"/>
    <x v="0"/>
    <s v="1 hr 41 min"/>
    <x v="0"/>
  </r>
  <r>
    <n v="126"/>
    <s v="The Chronicles of Narnia: The Lion, the Witch and the Wardrobe"/>
    <s v="Four kids travel through a wardrobe to the land of Narnia and learn of their destiny to free it with the guidance of a mystical lion."/>
    <x v="15"/>
    <x v="0"/>
    <n v="180000000"/>
    <n v="65556312"/>
    <n v="291710957"/>
    <n v="453302158"/>
    <n v="745013115"/>
    <n v="565013115"/>
    <x v="23"/>
    <x v="1"/>
    <x v="15"/>
    <s v="['Adventure', 'Family', 'Fantasy']"/>
    <x v="1"/>
    <s v="2 hr 23 min"/>
    <x v="1"/>
  </r>
  <r>
    <n v="105"/>
    <s v="2012"/>
    <s v="A frustrated writer struggles to keep his family alive when a series of global catastrophes threatens to annihilate mankind."/>
    <x v="9"/>
    <x v="4"/>
    <n v="200000000"/>
    <n v="65237614"/>
    <n v="166112167"/>
    <n v="625105659"/>
    <n v="791217826"/>
    <n v="591217826"/>
    <x v="5"/>
    <x v="5"/>
    <x v="9"/>
    <s v="['Action', 'Adventure', 'Sci-Fi']"/>
    <x v="0"/>
    <s v="2 hr 38 min"/>
    <x v="0"/>
  </r>
  <r>
    <n v="393"/>
    <s v="Captain America: The First Avenger"/>
    <s v="Steve Rogers, a rejected military soldier, transforms into Captain America after taking a dose of a &quot;Super-Soldier serum&quot;. But being Captain America comes at a price as he attempts to take down a warmonger and a terrorist organization."/>
    <x v="10"/>
    <x v="7"/>
    <n v="140000000"/>
    <n v="65058524"/>
    <n v="176654505"/>
    <n v="193915269"/>
    <n v="370569774"/>
    <n v="230569774"/>
    <x v="6"/>
    <x v="3"/>
    <x v="10"/>
    <s v="['Action', 'Adventure', 'Sci-Fi']"/>
    <x v="0"/>
    <s v="2 hr 4 min"/>
    <x v="0"/>
  </r>
  <r>
    <n v="183"/>
    <s v="War of the Worlds"/>
    <s v="An alien invasion threatens the future of humanity. The catastrophic nightmare is depicted through the eyes of one American family fighting for survival."/>
    <x v="15"/>
    <x v="7"/>
    <n v="132000000"/>
    <n v="64878725"/>
    <n v="234280354"/>
    <n v="369592765"/>
    <n v="603873119"/>
    <n v="471873119"/>
    <x v="26"/>
    <x v="2"/>
    <x v="15"/>
    <s v="['Action', 'Adventure', 'Sci-Fi']"/>
    <x v="0"/>
    <s v="1 hr 56 min"/>
    <x v="0"/>
  </r>
  <r>
    <n v="142"/>
    <s v="The Twilight Saga: Eclipse"/>
    <s v="As a string of mysterious killings grips Seattle, Bella, whose high school graduation is fast approaching, is forced to choose between her love for vampire Edward and her friendship with werewolf Jacob."/>
    <x v="12"/>
    <x v="5"/>
    <n v="68000000"/>
    <n v="64832191"/>
    <n v="300531751"/>
    <n v="397978074"/>
    <n v="698509825"/>
    <n v="630509825"/>
    <x v="24"/>
    <x v="2"/>
    <x v="12"/>
    <s v="['Action', 'Adventure', 'Drama', 'Fantasy', 'Romance', 'Thriller']"/>
    <x v="0"/>
    <s v="2 hr 4 min"/>
    <x v="0"/>
  </r>
  <r>
    <n v="46"/>
    <s v="Star Wars: Episode I - The Phantom Menace"/>
    <s v="Two Jedi escape a hostile blockade to find allies and come across a young boy who may bring balance to the Force, but the long dormant Sith resurface to claim their original glory."/>
    <x v="20"/>
    <x v="6"/>
    <n v="115000000"/>
    <n v="64820970"/>
    <n v="474544677"/>
    <n v="552538030"/>
    <n v="1027082707"/>
    <n v="912082707"/>
    <x v="10"/>
    <x v="6"/>
    <x v="20"/>
    <s v="['Action', 'Adventure', 'Fantasy', 'Sci-Fi']"/>
    <x v="0"/>
    <s v="2 hr 16 min"/>
    <x v="1"/>
  </r>
  <r>
    <n v="182"/>
    <s v="Madagascar: Escape 2 Africa"/>
    <s v="The Madagascar animals fly back to New York City, but crash-land on an African nature reserve in Kenya, where they meet others of their own kind, and Alex especially discovers his royal heritage as prince of a lion pride."/>
    <x v="6"/>
    <x v="8"/>
    <n v="150000000"/>
    <n v="63106589"/>
    <n v="180010950"/>
    <n v="423889404"/>
    <n v="603900354"/>
    <n v="453900354"/>
    <x v="24"/>
    <x v="10"/>
    <x v="6"/>
    <s v="['Adventure', 'Animation', 'Comedy', 'Family']"/>
    <x v="1"/>
    <s v="1 hr 29 min"/>
    <x v="1"/>
  </r>
  <r>
    <n v="229"/>
    <s v="WALL·E"/>
    <s v="In the distant future, a small waste-collecting robot inadvertently embarks on a space journey that will ultimately decide the fate of mankind."/>
    <x v="6"/>
    <x v="0"/>
    <n v="180000000"/>
    <n v="63087526"/>
    <n v="223808164"/>
    <n v="297503726"/>
    <n v="521311890"/>
    <n v="341311890"/>
    <x v="28"/>
    <x v="2"/>
    <x v="6"/>
    <s v="['Adventure', 'Animation', 'Family', 'Sci-Fi']"/>
    <x v="1"/>
    <s v="1 hr 38 min"/>
    <x v="4"/>
  </r>
  <r>
    <n v="102"/>
    <s v="Pirates of the Caribbean: Dead Men Tell No Tales"/>
    <s v="Captain Jack Sparrow is pursued by old rival Captain Salazar and a crew of deadly ghosts who have escaped from the Devil's Triangle. They're determined to kill every pirate at sea...notably Jack."/>
    <x v="2"/>
    <x v="0"/>
    <n v="230000000"/>
    <n v="62983253"/>
    <n v="172558876"/>
    <n v="623363422"/>
    <n v="795922298"/>
    <n v="565922298"/>
    <x v="0"/>
    <x v="6"/>
    <x v="2"/>
    <s v="['Action', 'Adventure', 'Fantasy']"/>
    <x v="0"/>
    <s v="2 hr 9 min"/>
    <x v="0"/>
  </r>
  <r>
    <n v="91"/>
    <s v="Inception"/>
    <s v="A thief who steals corporate secrets through the use of dream-sharing technology is given the inverse task of planting an idea into the mind of a C.E.O., but his tragic past may doom the project and his team to disaster."/>
    <x v="12"/>
    <x v="2"/>
    <n v="160000000"/>
    <n v="62785337"/>
    <n v="292587330"/>
    <n v="546443300"/>
    <n v="839030630"/>
    <n v="679030630"/>
    <x v="11"/>
    <x v="3"/>
    <x v="12"/>
    <s v="['Action', 'Adventure', 'Sci-Fi', 'Thriller']"/>
    <x v="0"/>
    <s v="2 hr 28 min"/>
    <x v="0"/>
  </r>
  <r>
    <n v="168"/>
    <s v="Hancock"/>
    <s v="Hancock is a superhero whose ill-considered behavior regularly causes damage in the millions. He changes when the person he saves helps him improve his public image."/>
    <x v="6"/>
    <x v="4"/>
    <n v="150000000"/>
    <n v="62603879"/>
    <n v="227946274"/>
    <n v="401497154"/>
    <n v="629443428"/>
    <n v="479443428"/>
    <x v="27"/>
    <x v="3"/>
    <x v="6"/>
    <s v="['Action', 'Comedy', 'Drama', 'Fantasy']"/>
    <x v="0"/>
    <s v="1 hr 32 min"/>
    <x v="0"/>
  </r>
  <r>
    <n v="191"/>
    <s v="Monsters, Inc."/>
    <s v="In order to power the city, monsters have to scare children so that they scream. However, the children are toxic to the monsters, and after a child gets through, two monsters realize things may not be what they think."/>
    <x v="18"/>
    <x v="0"/>
    <n v="115000000"/>
    <n v="62577067"/>
    <n v="290642256"/>
    <n v="289065482"/>
    <n v="579707738"/>
    <n v="464707738"/>
    <x v="27"/>
    <x v="5"/>
    <x v="18"/>
    <s v="['Adventure', 'Animation', 'Comedy', 'Family', 'Fantasy']"/>
    <x v="1"/>
    <s v="1 hr 32 min"/>
    <x v="3"/>
  </r>
  <r>
    <n v="313"/>
    <s v="Bad Boys for Life"/>
    <s v="Miami detectives Mike Lowrey and Marcus Burnett must face off against a mother-and-son pair of drug lords who wreak vengeful havoc on their city."/>
    <x v="21"/>
    <x v="4"/>
    <n v="90000000"/>
    <n v="62504105"/>
    <n v="206305244"/>
    <n v="220200000"/>
    <n v="426505244"/>
    <n v="336505244"/>
    <x v="11"/>
    <x v="11"/>
    <x v="21"/>
    <s v="['Action', 'Comedy', 'Crime', 'Thriller']"/>
    <x v="0"/>
    <s v="2 hr 4 min"/>
    <x v="2"/>
  </r>
  <r>
    <n v="227"/>
    <s v="Sherlock Holmes"/>
    <s v="Detective Sherlock Holmes and his stalwart partner Watson engage in a battle of wits and brawn with a nemesis whose plot is a threat to all of England."/>
    <x v="9"/>
    <x v="2"/>
    <n v="90000000"/>
    <n v="62304277"/>
    <n v="209028679"/>
    <n v="315000000"/>
    <n v="524028679"/>
    <n v="434028679"/>
    <x v="15"/>
    <x v="11"/>
    <x v="9"/>
    <s v="['Action', 'Adventure', 'Mystery']"/>
    <x v="0"/>
    <s v="2 hr 8 min"/>
    <x v="0"/>
  </r>
  <r>
    <n v="158"/>
    <s v="Fantastic Beasts: The Crimes of Grindelwald"/>
    <s v="The second installment of the &quot;Fantastic Beasts&quot; series featuring the adventures of Magizoologist Newt Scamander."/>
    <x v="8"/>
    <x v="2"/>
    <n v="200000000"/>
    <n v="62163104"/>
    <n v="159555901"/>
    <n v="495300000"/>
    <n v="654855901"/>
    <n v="454855901"/>
    <x v="22"/>
    <x v="10"/>
    <x v="8"/>
    <s v="['Adventure', 'Family', 'Fantasy']"/>
    <x v="1"/>
    <s v="2 hr 14 min"/>
    <x v="0"/>
  </r>
  <r>
    <n v="684"/>
    <s v="Hulk"/>
    <s v="Bruce Banner, a genetics researcher with a tragic past, suffers an accident that causes him to transform into a raging green monster when he gets angry."/>
    <x v="17"/>
    <x v="1"/>
    <n v="137000000"/>
    <n v="62128420"/>
    <n v="132177234"/>
    <n v="113107931"/>
    <n v="245285165"/>
    <n v="108285165"/>
    <x v="10"/>
    <x v="2"/>
    <x v="17"/>
    <s v="['Action', 'Sci-Fi']"/>
    <x v="0"/>
    <s v="2 hr 18 min"/>
    <x v="0"/>
  </r>
  <r>
    <n v="62"/>
    <s v="The Lord of the Rings: The Two Towers"/>
    <s v="While Frodo and Sam edge closer to Mordor with the help of the shifty Gollum, the divided fellowship makes a stand against Sauron's new ally, Saruman, and his hordes of Isengard."/>
    <x v="14"/>
    <x v="11"/>
    <n v="94000000"/>
    <n v="62007528"/>
    <n v="342952511"/>
    <n v="604991759"/>
    <n v="947944270"/>
    <n v="853944270"/>
    <x v="8"/>
    <x v="1"/>
    <x v="14"/>
    <s v="['Action', 'Adventure', 'Drama', 'Fantasy']"/>
    <x v="0"/>
    <s v="2 hr 59 min"/>
    <x v="0"/>
  </r>
  <r>
    <n v="119"/>
    <s v="The Amazing Spider-Man"/>
    <s v="After Peter Parker is bitten by a genetically altered spider, he gains newfound, spider-like powers and ventures out to save the city from the machinations of a mysterious reptilian foe."/>
    <x v="3"/>
    <x v="4"/>
    <n v="230000000"/>
    <n v="62004688"/>
    <n v="262030663"/>
    <n v="495900000"/>
    <n v="757930663"/>
    <n v="527930663"/>
    <x v="19"/>
    <x v="2"/>
    <x v="3"/>
    <s v="['Action', 'Adventure', 'Sci-Fi']"/>
    <x v="0"/>
    <s v="2 hr 16 min"/>
    <x v="0"/>
  </r>
  <r>
    <n v="104"/>
    <s v="Mission: Impossible - Fallout"/>
    <s v="Ethan Hunt and his IMF team, along with some familiar allies, race against time after a mission gone wrong."/>
    <x v="8"/>
    <x v="7"/>
    <n v="178000000"/>
    <n v="61236534"/>
    <n v="220159104"/>
    <n v="571498294"/>
    <n v="791657398"/>
    <n v="613657398"/>
    <x v="4"/>
    <x v="3"/>
    <x v="8"/>
    <s v="['Action', 'Adventure', 'Thriller']"/>
    <x v="0"/>
    <s v="2 hr 27 min"/>
    <x v="0"/>
  </r>
  <r>
    <n v="243"/>
    <s v="Clash of the Titans"/>
    <s v="Perseus, a demigod and the son of Zeus, battles the minions of Hades and the Underworld in order to stop them from conquering Olympus and Earth."/>
    <x v="12"/>
    <x v="2"/>
    <n v="125000000"/>
    <n v="61235105"/>
    <n v="163214888"/>
    <n v="330000105"/>
    <n v="493214993"/>
    <n v="368214993"/>
    <x v="30"/>
    <x v="4"/>
    <x v="12"/>
    <s v="['Action', 'Adventure', 'Fantasy']"/>
    <x v="0"/>
    <s v="1 hr 46 min"/>
    <x v="0"/>
  </r>
  <r>
    <n v="197"/>
    <s v="Kong: Skull Island"/>
    <s v="After the Vietnam war, a team of scientists explores an uncharted island in the Pacific, venturing into the domain of the mighty Kong and must fight to escape a primal Eden."/>
    <x v="2"/>
    <x v="2"/>
    <n v="185000000"/>
    <n v="61025472"/>
    <n v="168052812"/>
    <n v="398600000"/>
    <n v="566652812"/>
    <n v="381652812"/>
    <x v="14"/>
    <x v="4"/>
    <x v="2"/>
    <s v="['Action', 'Adventure', 'Fantasy', 'Sci-Fi']"/>
    <x v="0"/>
    <s v="1 hr 58 min"/>
    <x v="0"/>
  </r>
  <r>
    <n v="123"/>
    <s v="Madagascar 3: Europe's Most Wanted"/>
    <s v="The Madagascar animals join a struggling European circus to get back to New York, but find themselves being pursued by a psychotic animal-control officer."/>
    <x v="3"/>
    <x v="8"/>
    <n v="145000000"/>
    <n v="60316738"/>
    <n v="216391482"/>
    <n v="530529792"/>
    <n v="746921274"/>
    <n v="601921274"/>
    <x v="13"/>
    <x v="2"/>
    <x v="3"/>
    <s v="['Adventure', 'Animation', 'Comedy', 'Family']"/>
    <x v="1"/>
    <s v="1 hr 35 min"/>
    <x v="1"/>
  </r>
  <r>
    <n v="165"/>
    <s v="Kung Fu Panda"/>
    <s v="To everyone's surprise, including his own, Po, an overweight, clumsy panda, is chosen as protector of the Valley of Peace. His suitability will soon be tested as the valley's arch-enemy is on his way."/>
    <x v="6"/>
    <x v="8"/>
    <n v="130000000"/>
    <n v="60239130"/>
    <n v="215771591"/>
    <n v="416311606"/>
    <n v="632083197"/>
    <n v="502083197"/>
    <x v="21"/>
    <x v="2"/>
    <x v="6"/>
    <s v="['Action', 'Adventure', 'Animation', 'Comedy', 'Family', 'Fantasy']"/>
    <x v="0"/>
    <s v="1 hr 32 min"/>
    <x v="1"/>
  </r>
  <r>
    <n v="884"/>
    <s v="Straight Outta Compton"/>
    <s v="The rap group NWA emerges from the mean streets of Compton in Los Angeles, California, in the mid-1980s and revolutionizes Hip Hop culture with their music and tales about life in the hood."/>
    <x v="1"/>
    <x v="1"/>
    <n v="28000000"/>
    <n v="60200180"/>
    <n v="161197785"/>
    <n v="40437206"/>
    <n v="201634991"/>
    <n v="173634991"/>
    <x v="12"/>
    <x v="7"/>
    <x v="1"/>
    <s v="['Biography', 'Drama', 'History', 'Music']"/>
    <x v="8"/>
    <s v="2 hr 27 min"/>
    <x v="2"/>
  </r>
  <r>
    <n v="276"/>
    <s v="Cars"/>
    <s v="On the way to the biggest race of his life, a hotshot rookie race car gets stranded in a rundown town and learns that winning isn't everything in life."/>
    <x v="11"/>
    <x v="0"/>
    <n v="120000000"/>
    <n v="60119509"/>
    <n v="244082982"/>
    <n v="217908885"/>
    <n v="461991867"/>
    <n v="341991867"/>
    <x v="14"/>
    <x v="2"/>
    <x v="11"/>
    <s v="['Adventure', 'Animation', 'Comedy', 'Family', 'Sport']"/>
    <x v="1"/>
    <s v="1 hr 57 min"/>
    <x v="4"/>
  </r>
  <r>
    <n v="335"/>
    <s v="Signs"/>
    <s v="A widowed former reverend living with his children and brother on a Pennsylvania farm finds mysterious crop circles in their fields, which suggests something more frightening to come."/>
    <x v="14"/>
    <x v="0"/>
    <n v="72000000"/>
    <n v="60117080"/>
    <n v="227966634"/>
    <n v="180281283"/>
    <n v="408247917"/>
    <n v="336247917"/>
    <x v="27"/>
    <x v="7"/>
    <x v="14"/>
    <s v="['Drama', 'Mystery', 'Sci-Fi', 'Thriller']"/>
    <x v="4"/>
    <s v="1 hr 46 min"/>
    <x v="0"/>
  </r>
  <r>
    <n v="116"/>
    <s v="Fast &amp; Furious Presents: Hobbs &amp; Shaw"/>
    <s v="Lawman Luke Hobbs and outcast Deckard Shaw form an unlikely alliance when a cyber-genetically enhanced villain threatens the future of humanity."/>
    <x v="0"/>
    <x v="1"/>
    <n v="200000000"/>
    <n v="60038950"/>
    <n v="173956935"/>
    <n v="586775991"/>
    <n v="760732926"/>
    <n v="560732926"/>
    <x v="15"/>
    <x v="3"/>
    <x v="0"/>
    <s v="['Action', 'Adventure', 'Thriller']"/>
    <x v="0"/>
    <s v="2 hr 17 min"/>
    <x v="0"/>
  </r>
  <r>
    <n v="374"/>
    <s v="Monsters vs. Aliens"/>
    <s v="A woman transformed into a giant after she is struck by a meteorite on her wedding day becomes part of a team of monsters sent in by the U.S. government to defeat an alien mastermind trying to take over Earth."/>
    <x v="9"/>
    <x v="8"/>
    <n v="175000000"/>
    <n v="59321095"/>
    <n v="198351526"/>
    <n v="183158344"/>
    <n v="381509870"/>
    <n v="206509870"/>
    <x v="10"/>
    <x v="4"/>
    <x v="9"/>
    <s v="['Action', 'Adventure', 'Animation', 'Comedy', 'Family', 'Fantasy', 'Sci-Fi']"/>
    <x v="0"/>
    <s v="1 hr 34 min"/>
    <x v="1"/>
  </r>
  <r>
    <n v="452"/>
    <s v="Star Trek Beyond"/>
    <s v="The crew of the USS Enterprise explores the furthest reaches of uncharted space, where they encounter a new ruthless enemy, who puts them, and everything the Federation stands for, to the test."/>
    <x v="4"/>
    <x v="7"/>
    <n v="185000000"/>
    <n v="59253211"/>
    <n v="158848340"/>
    <n v="184623476"/>
    <n v="343471816"/>
    <n v="158471816"/>
    <x v="18"/>
    <x v="3"/>
    <x v="4"/>
    <s v="['Action', 'Adventure', 'Sci-Fi', 'Thriller']"/>
    <x v="0"/>
    <s v="2 hr 2 min"/>
    <x v="0"/>
  </r>
  <r>
    <n v="100"/>
    <s v="Jumanji: The Next Level"/>
    <s v="In Jumanji: The Next Level, the gang is back but the game has changed. As they return to rescue one of their own, the players will have to brave parts unknown from arid deserts to snowy mountains, to escape the world's most dangerous game."/>
    <x v="0"/>
    <x v="4"/>
    <n v="125000000"/>
    <n v="59251543"/>
    <n v="320314960"/>
    <n v="481378969"/>
    <n v="801693929"/>
    <n v="676693929"/>
    <x v="29"/>
    <x v="1"/>
    <x v="0"/>
    <s v="['Action', 'Adventure', 'Comedy', 'Fantasy']"/>
    <x v="0"/>
    <s v="2 hr 3 min"/>
    <x v="0"/>
  </r>
  <r>
    <n v="323"/>
    <s v="Jason Bourne"/>
    <s v="The CIA's most dangerous former operative is drawn out of hiding to uncover more explosive truths about his past."/>
    <x v="4"/>
    <x v="1"/>
    <n v="120000000"/>
    <n v="59215365"/>
    <n v="162434410"/>
    <n v="253050504"/>
    <n v="415484914"/>
    <n v="295484914"/>
    <x v="7"/>
    <x v="3"/>
    <x v="4"/>
    <s v="['Action', 'Thriller']"/>
    <x v="0"/>
    <s v="2 hr 3 min"/>
    <x v="0"/>
  </r>
  <r>
    <n v="290"/>
    <s v="Pearl Harbor"/>
    <s v="A tale of war and romance mixed in with history. The story follows two lifelong friends and a beautiful nurse who are caught up in the horror of an infamous Sunday morning in 1941."/>
    <x v="18"/>
    <x v="0"/>
    <n v="140000000"/>
    <n v="59078912"/>
    <n v="198542554"/>
    <n v="250678391"/>
    <n v="449220945"/>
    <n v="309220945"/>
    <x v="4"/>
    <x v="6"/>
    <x v="18"/>
    <s v="['Action', 'Drama', 'History', 'Romance', 'War']"/>
    <x v="0"/>
    <s v="3 hr 3 min"/>
    <x v="0"/>
  </r>
  <r>
    <n v="538"/>
    <s v="Fantastic Four: Rise of the Silver Surfer"/>
    <s v="The Fantastic Four learn that they aren't the only super-powered beings in the universe when they square off against the powerful Silver Surfer and the planet-eating Galactus."/>
    <x v="7"/>
    <x v="6"/>
    <n v="130000000"/>
    <n v="58051684"/>
    <n v="131921738"/>
    <n v="169991393"/>
    <n v="301913131"/>
    <n v="171913131"/>
    <x v="2"/>
    <x v="2"/>
    <x v="7"/>
    <s v="['Action', 'Adventure', 'Fantasy', 'Sci-Fi']"/>
    <x v="0"/>
    <s v="1 hr 32 min"/>
    <x v="1"/>
  </r>
  <r>
    <n v="499"/>
    <s v="Sonic the Hedgehog"/>
    <s v="After discovering a small, blue, fast hedgehog, a small-town police officer must help him defeat an evil genius who wants to do experiments on him."/>
    <x v="21"/>
    <x v="7"/>
    <n v="85000000"/>
    <n v="58018348"/>
    <n v="148974665"/>
    <n v="170741018"/>
    <n v="319715683"/>
    <n v="234715683"/>
    <x v="22"/>
    <x v="8"/>
    <x v="21"/>
    <s v="['Action', 'Adventure', 'Comedy', 'Family', 'Fantasy', 'Sci-Fi']"/>
    <x v="0"/>
    <s v="1 hr 39 min"/>
    <x v="1"/>
  </r>
  <r>
    <n v="436"/>
    <s v="Hannibal"/>
    <s v="Living in exile, Dr. Hannibal Lecter tries to reconnect with now disgraced F.B.I. Agent Clarice Starling, and finds himself a target for revenge from a powerful victim."/>
    <x v="18"/>
    <x v="12"/>
    <n v="87000000"/>
    <n v="58003121"/>
    <n v="165092268"/>
    <n v="186600000"/>
    <n v="351692268"/>
    <n v="264692268"/>
    <x v="17"/>
    <x v="8"/>
    <x v="18"/>
    <s v="['Crime', 'Drama', 'Thriller']"/>
    <x v="3"/>
    <s v="2 hr 11 min"/>
    <x v="2"/>
  </r>
  <r>
    <n v="207"/>
    <s v="Mission: Impossible II"/>
    <s v="IMF agent Ethan Hunt is sent to Sydney to find and destroy a genetically modified disease called &quot;Chimera&quot;."/>
    <x v="22"/>
    <x v="7"/>
    <n v="125000000"/>
    <n v="57845297"/>
    <n v="215409889"/>
    <n v="330978219"/>
    <n v="546388108"/>
    <n v="421388108"/>
    <x v="0"/>
    <x v="6"/>
    <x v="22"/>
    <s v="['Action', 'Adventure', 'Thriller']"/>
    <x v="0"/>
    <s v="2 hr 3 min"/>
    <x v="0"/>
  </r>
  <r>
    <n v="232"/>
    <s v="Ant-Man"/>
    <s v="Armed with a super-suit with the astonishing ability to shrink in scale but increase in strength, cat burglar Scott Lang must embrace his inner hero and help his mentor, Dr. Hank Pym, pull off a plan that will save the world."/>
    <x v="1"/>
    <x v="0"/>
    <n v="130000000"/>
    <n v="57225526"/>
    <n v="180202163"/>
    <n v="339109802"/>
    <n v="519311965"/>
    <n v="389311965"/>
    <x v="3"/>
    <x v="3"/>
    <x v="1"/>
    <s v="['Action', 'Comedy', 'Sci-Fi']"/>
    <x v="0"/>
    <s v="1 hr 57 min"/>
    <x v="0"/>
  </r>
  <r>
    <n v="475"/>
    <s v="22 Jump Street"/>
    <s v="After making their way through high school (twice), big changes are in store for officers Schmidt and Jenko when they go deep undercover at a local college."/>
    <x v="13"/>
    <x v="4"/>
    <n v="50000000"/>
    <n v="57071445"/>
    <n v="191719337"/>
    <n v="139614539"/>
    <n v="331333876"/>
    <n v="281333876"/>
    <x v="21"/>
    <x v="2"/>
    <x v="13"/>
    <s v="['Action', 'Comedy', 'Crime']"/>
    <x v="0"/>
    <s v="1 hr 52 min"/>
    <x v="2"/>
  </r>
  <r>
    <n v="319"/>
    <s v="Sex and the City"/>
    <s v="A New York City writer on sex and love is finally getting married to her Mr. Big. But her three best girlfriends must console her after one of them inadvertently leads Mr. Big to jilt her."/>
    <x v="6"/>
    <x v="2"/>
    <n v="65000000"/>
    <n v="57038404"/>
    <n v="152647258"/>
    <n v="266118261"/>
    <n v="418765519"/>
    <n v="353765519"/>
    <x v="19"/>
    <x v="6"/>
    <x v="6"/>
    <s v="['Comedy', 'Drama', 'Romance']"/>
    <x v="5"/>
    <s v="2 hr 25 min"/>
    <x v="2"/>
  </r>
  <r>
    <n v="480"/>
    <s v="John Wick: Chapter 3 - Parabellum"/>
    <s v="John Wick is on the run after killing a member of the international assassins' guild, and with a $14 million price tag on his head, he is the target of hit men and women everywhere."/>
    <x v="0"/>
    <x v="3"/>
    <n v="75000000"/>
    <n v="56818067"/>
    <n v="171015687"/>
    <n v="157333700"/>
    <n v="328349387"/>
    <n v="253349387"/>
    <x v="11"/>
    <x v="6"/>
    <x v="0"/>
    <s v="['Action', 'Crime', 'Thriller']"/>
    <x v="0"/>
    <s v="2 hr 10 min"/>
    <x v="2"/>
  </r>
  <r>
    <n v="211"/>
    <s v="Despicable Me"/>
    <s v="When a criminal mastermind uses a trio of orphan girls as pawns for a grand scheme, he finds their love is profoundly changing him for the better."/>
    <x v="12"/>
    <x v="1"/>
    <n v="69000000"/>
    <n v="56397125"/>
    <n v="251557985"/>
    <n v="291600000"/>
    <n v="543157985"/>
    <n v="474157985"/>
    <x v="14"/>
    <x v="3"/>
    <x v="12"/>
    <s v="['Adventure', 'Animation', 'Comedy', 'Crime', 'Family', 'Sci-Fi']"/>
    <x v="1"/>
    <s v="1 hr 35 min"/>
    <x v="1"/>
  </r>
  <r>
    <n v="245"/>
    <s v="War for the Planet of the Apes"/>
    <s v="After the apes suffer unimaginable losses, Caesar wrestles with his darker instincts and begins his own mythic quest to avenge his kind."/>
    <x v="2"/>
    <x v="6"/>
    <n v="150000000"/>
    <n v="56262929"/>
    <n v="146880162"/>
    <n v="343839601"/>
    <n v="490719763"/>
    <n v="340719763"/>
    <x v="5"/>
    <x v="3"/>
    <x v="2"/>
    <s v="['Action', 'Adventure', 'Drama', 'Sci-Fi', 'Thriller']"/>
    <x v="0"/>
    <s v="2 hr 20 min"/>
    <x v="0"/>
  </r>
  <r>
    <n v="797"/>
    <s v="Valentine's Day"/>
    <s v="Intertwining couples and singles in Los Angeles break-up and make-up based on the pressures and expectations of Valentine's Day."/>
    <x v="12"/>
    <x v="2"/>
    <n v="52000000"/>
    <n v="56260707"/>
    <n v="110528528"/>
    <n v="106000000"/>
    <n v="216528528"/>
    <n v="164528528"/>
    <x v="3"/>
    <x v="8"/>
    <x v="12"/>
    <s v="['Comedy', 'Romance']"/>
    <x v="5"/>
    <s v="2 hr 5 min"/>
    <x v="0"/>
  </r>
  <r>
    <n v="220"/>
    <s v="Ralph Breaks the Internet"/>
    <s v="Six years after the events of &quot;Wreck-It Ralph,&quot; Ralph and Vanellope, now friends, discover a wi-fi router in their arcade, leading them into a new adventure."/>
    <x v="8"/>
    <x v="0"/>
    <n v="175000000"/>
    <n v="56237634"/>
    <n v="201091711"/>
    <n v="328232251"/>
    <n v="529323962"/>
    <n v="354323962"/>
    <x v="25"/>
    <x v="5"/>
    <x v="8"/>
    <s v="['Adventure', 'Animation', 'Comedy', 'Family', 'Fantasy', 'Sci-Fi']"/>
    <x v="1"/>
    <s v="1 hr 52 min"/>
    <x v="1"/>
  </r>
  <r>
    <n v="350"/>
    <s v="Snow White and the Huntsman"/>
    <s v="In a twist to the fairy tale, the Huntsman ordered to take Snow White into the woods to be killed winds up becoming her protector and mentor in a quest to vanquish the Evil Queen."/>
    <x v="3"/>
    <x v="1"/>
    <n v="170000000"/>
    <n v="56217700"/>
    <n v="155332381"/>
    <n v="241260448"/>
    <n v="396592829"/>
    <n v="226592829"/>
    <x v="24"/>
    <x v="6"/>
    <x v="3"/>
    <s v="['Action', 'Adventure', 'Drama', 'Fantasy']"/>
    <x v="0"/>
    <s v="2 hr 7 min"/>
    <x v="0"/>
  </r>
  <r>
    <n v="157"/>
    <s v="Big Hero 6"/>
    <s v="A special bond develops between plus-sized inflatable robot Baymax and prodigy Hiro Hamada, who together team up with a group of friends to form a band of high-tech heroes."/>
    <x v="13"/>
    <x v="0"/>
    <n v="165000000"/>
    <n v="56215889"/>
    <n v="222527828"/>
    <n v="435341858"/>
    <n v="657869686"/>
    <n v="492869686"/>
    <x v="4"/>
    <x v="10"/>
    <x v="13"/>
    <s v="['Action', 'Adventure', 'Animation', 'Comedy', 'Drama', 'Family', 'Fantasy', 'Sci-Fi']"/>
    <x v="0"/>
    <s v="1 hr 42 min"/>
    <x v="1"/>
  </r>
  <r>
    <n v="262"/>
    <s v="Charlie and the Chocolate Factory"/>
    <s v="A young boy wins a tour through the most magnificent chocolate factory in the world, led by the world's most unusual candy maker."/>
    <x v="15"/>
    <x v="2"/>
    <n v="150000000"/>
    <n v="56178450"/>
    <n v="206459076"/>
    <n v="268509687"/>
    <n v="474968763"/>
    <n v="324968763"/>
    <x v="12"/>
    <x v="3"/>
    <x v="15"/>
    <s v="['Adventure', 'Comedy', 'Family', 'Fantasy', 'Musical']"/>
    <x v="1"/>
    <s v="1 hr 55 min"/>
    <x v="1"/>
  </r>
  <r>
    <n v="469"/>
    <s v="Fantastic Four"/>
    <s v="A group of astronauts gain superpowers after a cosmic radiation exposure and must use them to oppose the plans of their enemy, Doctor Victor Von Doom."/>
    <x v="15"/>
    <x v="6"/>
    <n v="100000000"/>
    <n v="56061504"/>
    <n v="154696080"/>
    <n v="178839854"/>
    <n v="333535934"/>
    <n v="233535934"/>
    <x v="13"/>
    <x v="3"/>
    <x v="15"/>
    <s v="['Action', 'Adventure', 'Fantasy', 'Sci-Fi']"/>
    <x v="0"/>
    <s v="1 hr 46 min"/>
    <x v="0"/>
  </r>
  <r>
    <n v="122"/>
    <s v="Gravity"/>
    <s v="Two astronauts work together to survive after an accident leaves them stranded in space."/>
    <x v="5"/>
    <x v="2"/>
    <n v="100000000"/>
    <n v="55785112"/>
    <n v="274092705"/>
    <n v="473957244"/>
    <n v="748049949"/>
    <n v="648049949"/>
    <x v="16"/>
    <x v="10"/>
    <x v="5"/>
    <s v="['Drama', 'Sci-Fi', 'Thriller']"/>
    <x v="4"/>
    <s v="1 hr 31 min"/>
    <x v="0"/>
  </r>
  <r>
    <n v="416"/>
    <s v="The Karate Kid"/>
    <s v="Work causes a single mother to move to China with her young son; in his new home, the boy embraces kung fu, taught to him by a master."/>
    <x v="12"/>
    <x v="4"/>
    <n v="40000000"/>
    <n v="55665805"/>
    <n v="176591618"/>
    <n v="182534404"/>
    <n v="359126022"/>
    <n v="319126022"/>
    <x v="3"/>
    <x v="2"/>
    <x v="12"/>
    <s v="['Action', 'Drama', 'Family', 'Sport']"/>
    <x v="0"/>
    <s v="2 hr 20 min"/>
    <x v="1"/>
  </r>
  <r>
    <n v="149"/>
    <s v="Mission: Impossible - Rogue Nation"/>
    <s v="Ethan and his team take on their most impossible mission yet when they have to eradicate an international rogue organization as highly skilled as they are and committed to destroying the IMF."/>
    <x v="1"/>
    <x v="7"/>
    <n v="150000000"/>
    <n v="55520089"/>
    <n v="195042377"/>
    <n v="487674259"/>
    <n v="682716636"/>
    <n v="532716636"/>
    <x v="0"/>
    <x v="3"/>
    <x v="1"/>
    <s v="['Action', 'Adventure', 'Thriller']"/>
    <x v="0"/>
    <s v="2 hr 11 min"/>
    <x v="0"/>
  </r>
  <r>
    <n v="621"/>
    <s v="The Incredible Hulk"/>
    <s v="Bruce Banner, a scientist on the run from the U.S. Government, must find a cure for the monster he turns into whenever he loses his temper."/>
    <x v="6"/>
    <x v="1"/>
    <n v="150000000"/>
    <n v="55414050"/>
    <n v="134806913"/>
    <n v="129964083"/>
    <n v="264770996"/>
    <n v="114770996"/>
    <x v="5"/>
    <x v="2"/>
    <x v="6"/>
    <s v="['Action', 'Adventure', 'Sci-Fi']"/>
    <x v="0"/>
    <s v="1 hr 52 min"/>
    <x v="0"/>
  </r>
  <r>
    <n v="488"/>
    <s v="The SpongeBob Movie: Sponge Out of Water"/>
    <s v="When a diabolical pirate above the sea steals the secret Krabby Patty formula, SpongeBob and his nemesis Plankton must team up in order to get it back."/>
    <x v="1"/>
    <x v="7"/>
    <n v="74000000"/>
    <n v="55365012"/>
    <n v="162994032"/>
    <n v="162192000"/>
    <n v="325186032"/>
    <n v="251186032"/>
    <x v="19"/>
    <x v="11"/>
    <x v="1"/>
    <s v="['Adventure', 'Animation', 'Comedy', 'Family', 'Fantasy']"/>
    <x v="1"/>
    <s v="1 hr 32 min"/>
    <x v="1"/>
  </r>
  <r>
    <n v="963"/>
    <s v="Watchmen"/>
    <s v="In 1985 where former superheroes exist, the murder of a colleague sends active vigilante Rorschach into his own sprawling investigation, uncovering something that could completely change the course of history as we know it."/>
    <x v="9"/>
    <x v="2"/>
    <n v="130000000"/>
    <n v="55214334"/>
    <n v="107509799"/>
    <n v="77873014"/>
    <n v="185382813"/>
    <n v="55382813"/>
    <x v="29"/>
    <x v="4"/>
    <x v="9"/>
    <s v="['Action', 'Drama', 'Mystery', 'Sci-Fi']"/>
    <x v="0"/>
    <s v="2 hr 42 min"/>
    <x v="2"/>
  </r>
  <r>
    <n v="431"/>
    <s v="X-Men: First Class"/>
    <s v="In the 1960s, superpowered humans Charles Xavier and Erik Lensherr work together to find others like them, but Erik's vengeful pursuit of an ambitious mutant who ruined his life causes a schism to divide them."/>
    <x v="10"/>
    <x v="6"/>
    <n v="160000000"/>
    <n v="55101604"/>
    <n v="146408305"/>
    <n v="206208385"/>
    <n v="352616690"/>
    <n v="192616690"/>
    <x v="15"/>
    <x v="2"/>
    <x v="10"/>
    <s v="['Action', 'Sci-Fi']"/>
    <x v="0"/>
    <s v="2 hr 11 min"/>
    <x v="0"/>
  </r>
  <r>
    <n v="451"/>
    <s v="How the Grinch Stole Christmas"/>
    <s v="On the outskirts of Whoville lives a green, revenge-seeking Grinch who plans to ruin Christmas for all of the citizens of the town."/>
    <x v="22"/>
    <x v="1"/>
    <n v="123000000"/>
    <n v="55082330"/>
    <n v="260715005"/>
    <n v="85108027"/>
    <n v="345823032"/>
    <n v="222823032"/>
    <x v="20"/>
    <x v="5"/>
    <x v="22"/>
    <s v="['Comedy', 'Family', 'Fantasy']"/>
    <x v="5"/>
    <s v="1 hr 44 min"/>
    <x v="1"/>
  </r>
  <r>
    <n v="318"/>
    <s v="The Chronicles of Narnia: Prince Caspian"/>
    <s v="The Pevensie siblings return to Narnia, where they are enlisted to once again help ward off an evil king and restore the rightful heir to the land's throne, Prince Caspian."/>
    <x v="6"/>
    <x v="0"/>
    <n v="225000000"/>
    <n v="55034805"/>
    <n v="141621490"/>
    <n v="278044078"/>
    <n v="419665568"/>
    <n v="194665568"/>
    <x v="11"/>
    <x v="6"/>
    <x v="6"/>
    <s v="['Action', 'Adventure', 'Family', 'Fantasy']"/>
    <x v="0"/>
    <s v="2 hr 30 min"/>
    <x v="1"/>
  </r>
  <r>
    <n v="226"/>
    <s v="How to Train Your Dragon: The Hidden World"/>
    <s v="When Hiccup discovers Toothless isn't the only Night Fury, he must seek &quot;The Hidden World&quot;, a secret Dragon Utopia before a hired tyrant named Grimmel finds it first."/>
    <x v="0"/>
    <x v="1"/>
    <n v="129000000"/>
    <n v="55022245"/>
    <n v="160945505"/>
    <n v="363635087"/>
    <n v="524580592"/>
    <n v="395580592"/>
    <x v="16"/>
    <x v="11"/>
    <x v="0"/>
    <s v="['Action', 'Adventure', 'Animation', 'Comedy', 'Drama', 'Family', 'Fantasy']"/>
    <x v="0"/>
    <s v="1 hr 44 min"/>
    <x v="1"/>
  </r>
  <r>
    <n v="510"/>
    <s v="Austin Powers: The Spy Who Shagged Me"/>
    <s v="Dr. Evil is back and has invented a new time machine that allows him to go back to the 1960s and steal Austin Powers' mojo, inadvertently leaving him &quot;shagless&quot;."/>
    <x v="20"/>
    <x v="11"/>
    <n v="33000000"/>
    <n v="54917604"/>
    <n v="206040086"/>
    <n v="107661208"/>
    <n v="313701294"/>
    <n v="280701294"/>
    <x v="17"/>
    <x v="2"/>
    <x v="20"/>
    <s v="['Action', 'Adventure', 'Comedy', 'Crime']"/>
    <x v="0"/>
    <s v="1 hr 35 min"/>
    <x v="0"/>
  </r>
  <r>
    <n v="255"/>
    <s v="Rise of the Planet of the Apes"/>
    <s v="A substance designed to help the brain repair itself gives advanced intelligence to a chimpanzee who leads an ape uprising."/>
    <x v="10"/>
    <x v="6"/>
    <n v="93000000"/>
    <n v="54806191"/>
    <n v="176760185"/>
    <n v="305040688"/>
    <n v="481800873"/>
    <n v="388800873"/>
    <x v="16"/>
    <x v="7"/>
    <x v="10"/>
    <s v="['Action', 'Drama', 'Sci-Fi', 'Thriller']"/>
    <x v="0"/>
    <s v="1 hr 45 min"/>
    <x v="0"/>
  </r>
  <r>
    <n v="536"/>
    <s v="G.I. Joe: The Rise of Cobra"/>
    <s v="An elite military unit comprised of special operatives known as G.I. Joe, operating out of The Pit, takes on an evil organization led by a notorious arms dealer."/>
    <x v="9"/>
    <x v="7"/>
    <n v="175000000"/>
    <n v="54713046"/>
    <n v="150201498"/>
    <n v="152267519"/>
    <n v="302469017"/>
    <n v="127469017"/>
    <x v="21"/>
    <x v="7"/>
    <x v="9"/>
    <s v="['Action', 'Adventure', 'Sci-Fi', 'Thriller']"/>
    <x v="0"/>
    <s v="1 hr 58 min"/>
    <x v="0"/>
  </r>
  <r>
    <n v="196"/>
    <s v="Mission: Impossible - Dead Reckoning Part One"/>
    <s v="Ethan Hunt and his IMF team must track down a dangerous weapon before it falls into the wrong hands."/>
    <x v="23"/>
    <x v="7"/>
    <n v="291000000"/>
    <n v="54688347"/>
    <n v="172135383"/>
    <n v="395400000"/>
    <n v="567535383"/>
    <n v="276535383"/>
    <x v="14"/>
    <x v="3"/>
    <x v="23"/>
    <s v="['Action', 'Adventure', 'Thriller']"/>
    <x v="0"/>
    <s v="2 hr 43 min"/>
    <x v="0"/>
  </r>
  <r>
    <n v="571"/>
    <s v="Divergent"/>
    <s v="In a world divided by factions based on virtues, Tris learns she's Divergent and won't fit in. When she discovers a plot to destroy Divergents, Tris and the mysterious Four must find out what makes Divergents dangerous before it's too late."/>
    <x v="13"/>
    <x v="3"/>
    <n v="85000000"/>
    <n v="54607747"/>
    <n v="150947895"/>
    <n v="137937923"/>
    <n v="288885818"/>
    <n v="203885818"/>
    <x v="18"/>
    <x v="4"/>
    <x v="13"/>
    <s v="['Action', 'Adventure', 'Mystery', 'Sci-Fi']"/>
    <x v="0"/>
    <s v="2 hr 19 min"/>
    <x v="0"/>
  </r>
  <r>
    <n v="160"/>
    <s v="Men in Black 3"/>
    <s v="Agent J travels in time to M.I.B.'s early days in 1969 to stop an alien from assassinating his friend Agent K and changing history."/>
    <x v="3"/>
    <x v="4"/>
    <n v="225000000"/>
    <n v="54592779"/>
    <n v="179020854"/>
    <n v="475192631"/>
    <n v="654213485"/>
    <n v="429213485"/>
    <x v="9"/>
    <x v="6"/>
    <x v="3"/>
    <s v="['Action', 'Adventure', 'Comedy', 'Sci-Fi']"/>
    <x v="0"/>
    <s v="1 hr 46 min"/>
    <x v="0"/>
  </r>
  <r>
    <n v="264"/>
    <s v="San Andreas"/>
    <s v="In the aftermath of a massive earthquake in California, a rescue-chopper pilot makes a dangerous journey with his ex-wife across the state in order to rescue his daughter."/>
    <x v="1"/>
    <x v="2"/>
    <n v="110000000"/>
    <n v="54588173"/>
    <n v="155190832"/>
    <n v="318818322"/>
    <n v="474009154"/>
    <n v="364009154"/>
    <x v="6"/>
    <x v="6"/>
    <x v="1"/>
    <s v="['Action', 'Adventure', 'Thriller']"/>
    <x v="0"/>
    <s v="1 hr 54 min"/>
    <x v="0"/>
  </r>
  <r>
    <n v="558"/>
    <s v="X-Men"/>
    <s v="In a world where mutants (evolved super-powered humans) exist and are discriminated against, two groups form for an inevitable clash: the supremacist Brotherhood, and the pacifist X-Men."/>
    <x v="22"/>
    <x v="6"/>
    <n v="75000000"/>
    <n v="54471475"/>
    <n v="157299718"/>
    <n v="139039810"/>
    <n v="296339528"/>
    <n v="221339528"/>
    <x v="2"/>
    <x v="3"/>
    <x v="22"/>
    <s v="['Action', 'Adventure', 'Sci-Fi']"/>
    <x v="0"/>
    <s v="1 hr 44 min"/>
    <x v="0"/>
  </r>
  <r>
    <n v="205"/>
    <s v="Ted"/>
    <s v="John Bennett, a man whose childhood wish of bringing his teddy bear to life came true, now must decide between keeping the relationship with the bear, Ted or his girlfriend, Lori."/>
    <x v="3"/>
    <x v="1"/>
    <n v="50000000"/>
    <n v="54415205"/>
    <n v="218815487"/>
    <n v="330552828"/>
    <n v="549368315"/>
    <n v="499368315"/>
    <x v="26"/>
    <x v="2"/>
    <x v="3"/>
    <s v="['Comedy']"/>
    <x v="5"/>
    <s v="1 hr 46 min"/>
    <x v="2"/>
  </r>
  <r>
    <n v="288"/>
    <s v="Pokémon: Detective Pikachu"/>
    <s v="In a world where people collect Pokémon to do battle, a boy comes across an intelligent talking Pikachu who seeks to be a detective."/>
    <x v="0"/>
    <x v="2"/>
    <n v="150000000"/>
    <n v="54365242"/>
    <n v="144174568"/>
    <n v="305588070"/>
    <n v="449762638"/>
    <n v="299762638"/>
    <x v="16"/>
    <x v="6"/>
    <x v="0"/>
    <s v="['Action', 'Adventure', 'Comedy', 'Family', 'Mystery', 'Sci-Fi']"/>
    <x v="0"/>
    <s v="1 hr 44 min"/>
    <x v="1"/>
  </r>
  <r>
    <n v="167"/>
    <s v="The Martian"/>
    <s v="An astronaut becomes stranded on Mars after his team assume him dead, and must rely on his ingenuity to find a way to signal to Earth that he is alive and can survive until a potential rescue."/>
    <x v="1"/>
    <x v="6"/>
    <n v="108000000"/>
    <n v="54308575"/>
    <n v="228433663"/>
    <n v="402187155"/>
    <n v="630620818"/>
    <n v="522620818"/>
    <x v="24"/>
    <x v="9"/>
    <x v="1"/>
    <s v="['Adventure', 'Drama', 'Sci-Fi']"/>
    <x v="1"/>
    <s v="2 hr 24 min"/>
    <x v="0"/>
  </r>
  <r>
    <n v="326"/>
    <s v="Night at the Museum: Battle of the Smithsonian"/>
    <s v="Security guard Larry Daley infiltrates the Smithsonian Institution in order to rescue Jedediah and Octavius, who have been shipped to the museum by mistake."/>
    <x v="9"/>
    <x v="6"/>
    <n v="150000000"/>
    <n v="54173286"/>
    <n v="177243721"/>
    <n v="235862449"/>
    <n v="413106170"/>
    <n v="263106170"/>
    <x v="18"/>
    <x v="6"/>
    <x v="9"/>
    <s v="['Adventure', 'Comedy', 'Family', 'Fantasy']"/>
    <x v="1"/>
    <s v="1 hr 45 min"/>
    <x v="1"/>
  </r>
  <r>
    <n v="592"/>
    <s v="Scooby-Doo"/>
    <s v="After an acrimonious break up, the Mystery Inc. gang are individually brought to an island resort to investigate strange goings on."/>
    <x v="14"/>
    <x v="2"/>
    <n v="84000000"/>
    <n v="54155312"/>
    <n v="153322074"/>
    <n v="122356539"/>
    <n v="275678613"/>
    <n v="191678613"/>
    <x v="12"/>
    <x v="2"/>
    <x v="14"/>
    <s v="['Adventure', 'Comedy', 'Family', 'Fantasy', 'Mystery']"/>
    <x v="1"/>
    <s v="1 hr 29 min"/>
    <x v="1"/>
  </r>
  <r>
    <n v="403"/>
    <s v="The Nun"/>
    <s v="A priest with a haunted past and a novice on the threshold of her final vows are sent by the Vatican to investigate the death of a young nun in Romania and confront a malevolent force in the form of a demonic nun."/>
    <x v="8"/>
    <x v="2"/>
    <n v="22000000"/>
    <n v="53807379"/>
    <n v="117481222"/>
    <n v="248101575"/>
    <n v="365582797"/>
    <n v="343582797"/>
    <x v="21"/>
    <x v="9"/>
    <x v="8"/>
    <s v="['Horror', 'Mystery', 'Thriller']"/>
    <x v="2"/>
    <s v="1 hr 36 min"/>
    <x v="2"/>
  </r>
  <r>
    <n v="400"/>
    <s v="Shazam!"/>
    <s v="A newly fostered young boy in search of his mother instead finds unexpected super powers and soon gains a powerful enemy."/>
    <x v="0"/>
    <x v="2"/>
    <n v="100000000"/>
    <n v="53505326"/>
    <n v="140480049"/>
    <n v="227318962"/>
    <n v="367799011"/>
    <n v="267799011"/>
    <x v="16"/>
    <x v="0"/>
    <x v="0"/>
    <s v="['Action', 'Adventure', 'Comedy', 'Fantasy']"/>
    <x v="0"/>
    <s v="2 hr 12 min"/>
    <x v="0"/>
  </r>
  <r>
    <n v="780"/>
    <s v="Green Lantern"/>
    <s v="Reckless test pilot Hal Jordan is granted an alien ring that bestows him with otherworldly powers that inducts him into an intergalactic police force, the Green Lantern Corps."/>
    <x v="10"/>
    <x v="2"/>
    <n v="200000000"/>
    <n v="53174303"/>
    <n v="116601172"/>
    <n v="103250000"/>
    <n v="219851172"/>
    <n v="19851172"/>
    <x v="11"/>
    <x v="2"/>
    <x v="10"/>
    <s v="['Action', 'Adventure', 'Sci-Fi']"/>
    <x v="0"/>
    <s v="1 hr 54 min"/>
    <x v="0"/>
  </r>
  <r>
    <n v="324"/>
    <s v="The Wolverine"/>
    <s v="Wolverine comes to Japan to meet an old friend whose life he saved years ago, and gets embroiled in a conspiracy involving yakuza and mutants."/>
    <x v="5"/>
    <x v="6"/>
    <n v="120000000"/>
    <n v="53113752"/>
    <n v="132556852"/>
    <n v="282271394"/>
    <n v="414828246"/>
    <n v="294828246"/>
    <x v="0"/>
    <x v="3"/>
    <x v="5"/>
    <s v="['Action', 'Sci-Fi']"/>
    <x v="0"/>
    <s v="2 hr 6 min"/>
    <x v="0"/>
  </r>
  <r>
    <n v="514"/>
    <s v="The Lego Batman Movie"/>
    <s v="A cooler-than-ever Bruce Wayne must deal with the usual suspects as they plan to rule Gotham City, while discovering that he has accidentally adopted a teenage orphan who wishes to become his sidekick."/>
    <x v="2"/>
    <x v="2"/>
    <n v="80000000"/>
    <n v="53003468"/>
    <n v="175936671"/>
    <n v="136200000"/>
    <n v="312136671"/>
    <n v="232136671"/>
    <x v="27"/>
    <x v="8"/>
    <x v="2"/>
    <s v="['Action', 'Adventure', 'Animation', 'Comedy', 'Family', 'Fantasy', 'Sci-Fi']"/>
    <x v="0"/>
    <s v="1 hr 44 min"/>
    <x v="1"/>
  </r>
  <r>
    <n v="460"/>
    <s v="Batman Forever"/>
    <s v="Batman must battle former district attorney Harvey Dent, who is now Two-Face and Edward Nygma, The Riddler with help from an amorous psychologist and a young circus acrobat who becomes his sidekick, Robin."/>
    <x v="24"/>
    <x v="2"/>
    <n v="100000000"/>
    <n v="52784433"/>
    <n v="184069126"/>
    <n v="152498032"/>
    <n v="336567158"/>
    <n v="236567158"/>
    <x v="1"/>
    <x v="2"/>
    <x v="24"/>
    <s v="['Action', 'Adventure']"/>
    <x v="0"/>
    <s v="2 hr 1 min"/>
    <x v="0"/>
  </r>
  <r>
    <n v="851"/>
    <s v="Paranormal Activity 3"/>
    <s v="In 1988, young sisters Katie and Kristi befriend an invisible entity called Toby, who resides in their home."/>
    <x v="10"/>
    <x v="7"/>
    <n v="5000000"/>
    <n v="52568183"/>
    <n v="104028807"/>
    <n v="103011037"/>
    <n v="207039844"/>
    <n v="202039844"/>
    <x v="10"/>
    <x v="10"/>
    <x v="10"/>
    <s v="['Horror', 'Mystery', 'Thriller']"/>
    <x v="2"/>
    <s v="1 hr 23 min"/>
    <x v="2"/>
  </r>
  <r>
    <n v="355"/>
    <s v="Superman Returns"/>
    <s v="Superman returns to Earth after spending five years in space examining his homeworld Krypton. But he finds things have changed while he was gone, and he must once again prove himself important to the world."/>
    <x v="11"/>
    <x v="2"/>
    <n v="270000000"/>
    <n v="52535096"/>
    <n v="200081192"/>
    <n v="191000000"/>
    <n v="391081192"/>
    <n v="121081192"/>
    <x v="19"/>
    <x v="2"/>
    <x v="11"/>
    <s v="['Action', 'Adventure', 'Sci-Fi']"/>
    <x v="0"/>
    <s v="2 hr 34 min"/>
    <x v="0"/>
  </r>
  <r>
    <n v="568"/>
    <s v="The Bourne Supremacy"/>
    <s v="When Jason Bourne is framed for a CIA operation gone awry, he is forced to resume his former life as a trained assassin to survive."/>
    <x v="16"/>
    <x v="1"/>
    <n v="75000000"/>
    <n v="52521865"/>
    <n v="176241941"/>
    <n v="114593328"/>
    <n v="290835269"/>
    <n v="215835269"/>
    <x v="9"/>
    <x v="3"/>
    <x v="16"/>
    <s v="['Action', 'Mystery', 'Thriller']"/>
    <x v="0"/>
    <s v="1 hr 48 min"/>
    <x v="0"/>
  </r>
  <r>
    <n v="553"/>
    <s v="The Divergent Series: Insurgent"/>
    <s v="Beatrice Prior must confront her inner demons and continue her fight against a powerful alliance which threatens to tear her society apart with the help from others on her side."/>
    <x v="1"/>
    <x v="3"/>
    <n v="110000000"/>
    <n v="52263680"/>
    <n v="130179072"/>
    <n v="166823455"/>
    <n v="297002527"/>
    <n v="187002527"/>
    <x v="8"/>
    <x v="4"/>
    <x v="1"/>
    <s v="['Action', 'Adventure', 'Sci-Fi', 'Thriller']"/>
    <x v="0"/>
    <s v="1 hr 59 min"/>
    <x v="0"/>
  </r>
  <r>
    <n v="428"/>
    <s v="I, Robot"/>
    <s v="In 2035, a technophobic cop investigates a crime that may have been perpetrated by a robot, which leads to a larger threat to humanity."/>
    <x v="16"/>
    <x v="6"/>
    <n v="120000000"/>
    <n v="52179887"/>
    <n v="144801023"/>
    <n v="208332875"/>
    <n v="353133898"/>
    <n v="233133898"/>
    <x v="11"/>
    <x v="3"/>
    <x v="16"/>
    <s v="['Action', 'Mystery', 'Sci-Fi', 'Thriller']"/>
    <x v="0"/>
    <s v="1 hr 55 min"/>
    <x v="0"/>
  </r>
  <r>
    <n v="292"/>
    <s v="Men in Black II"/>
    <s v="Agent Jay is sent to find Agent Kay and restore his memory after the re-appearance of a case from Kay's past."/>
    <x v="14"/>
    <x v="4"/>
    <n v="140000000"/>
    <n v="52148751"/>
    <n v="193735288"/>
    <n v="251400000"/>
    <n v="445135288"/>
    <n v="305135288"/>
    <x v="16"/>
    <x v="3"/>
    <x v="14"/>
    <s v="['Action', 'Adventure', 'Comedy', 'Mystery', 'Sci-Fi']"/>
    <x v="0"/>
    <s v="1 hr 28 min"/>
    <x v="0"/>
  </r>
  <r>
    <n v="363"/>
    <s v="Home"/>
    <s v="An alien on the run from his own people makes friends with a girl. He tries to help her on her quest, but can be an interference."/>
    <x v="1"/>
    <x v="6"/>
    <n v="135000000"/>
    <n v="52107731"/>
    <n v="177397510"/>
    <n v="208644097"/>
    <n v="386041607"/>
    <n v="251041607"/>
    <x v="10"/>
    <x v="4"/>
    <x v="1"/>
    <s v="['Adventure', 'Animation', 'Comedy', 'Family', 'Fantasy', 'Sci-Fi']"/>
    <x v="1"/>
    <s v="1 hr 34 min"/>
    <x v="1"/>
  </r>
  <r>
    <n v="544"/>
    <s v="Van Helsing"/>
    <s v="The famed monster hunter is sent to Transylvania to stop Count Dracula, who is using Dr. Frankenstein's research and a werewolf for nefarious purposes."/>
    <x v="16"/>
    <x v="1"/>
    <n v="160000000"/>
    <n v="51748040"/>
    <n v="120177084"/>
    <n v="179980554"/>
    <n v="300157638"/>
    <n v="140157638"/>
    <x v="21"/>
    <x v="6"/>
    <x v="16"/>
    <s v="['Action', 'Adventure', 'Fantasy', 'Thriller']"/>
    <x v="0"/>
    <s v="2 hr 11 min"/>
    <x v="0"/>
  </r>
  <r>
    <n v="695"/>
    <s v="8 Mile"/>
    <s v="Follows a young rapper in the Detroit area, struggling with every aspect of his life, wants to make it big but his friends and foes make this odyssey of rap harder than it may seem."/>
    <x v="14"/>
    <x v="1"/>
    <n v="41000000"/>
    <n v="51240555"/>
    <n v="116750901"/>
    <n v="126124177"/>
    <n v="242875078"/>
    <n v="201875078"/>
    <x v="14"/>
    <x v="5"/>
    <x v="14"/>
    <s v="['Drama', 'Music']"/>
    <x v="4"/>
    <s v="1 hr 50 min"/>
    <x v="2"/>
  </r>
  <r>
    <n v="186"/>
    <s v="Men in Black"/>
    <s v="A police officer joins a secret organization that polices and monitors extraterrestrial interactions on Earth."/>
    <x v="19"/>
    <x v="4"/>
    <n v="90000000"/>
    <n v="51068455"/>
    <n v="250690539"/>
    <n v="338700000"/>
    <n v="589390539"/>
    <n v="499390539"/>
    <x v="27"/>
    <x v="3"/>
    <x v="19"/>
    <s v="['Action', 'Adventure', 'Comedy', 'Sci-Fi']"/>
    <x v="0"/>
    <s v="1 hr 38 min"/>
    <x v="0"/>
  </r>
  <r>
    <n v="70"/>
    <s v="Bohemian Rhapsody"/>
    <s v="The story of the legendary British rock band Queen and lead singer Freddie Mercury, leading up to their famous performance at Live Aid."/>
    <x v="8"/>
    <x v="6"/>
    <n v="52000000"/>
    <n v="51061119"/>
    <n v="216668042"/>
    <n v="694141269"/>
    <n v="910809311"/>
    <n v="858809311"/>
    <x v="28"/>
    <x v="10"/>
    <x v="8"/>
    <s v="['Biography', 'Drama', 'Music']"/>
    <x v="8"/>
    <s v="2 hr 14 min"/>
    <x v="0"/>
  </r>
  <r>
    <n v="343"/>
    <s v="Prometheus"/>
    <s v="Following clues to the origin of mankind, a team finds a structure on a distant moon, but they soon realize they are not alone."/>
    <x v="3"/>
    <x v="6"/>
    <n v="130000000"/>
    <n v="51050101"/>
    <n v="126477084"/>
    <n v="276877385"/>
    <n v="403354469"/>
    <n v="273354469"/>
    <x v="24"/>
    <x v="6"/>
    <x v="3"/>
    <s v="['Adventure', 'Mystery', 'Sci-Fi']"/>
    <x v="1"/>
    <s v="2 hr 4 min"/>
    <x v="2"/>
  </r>
  <r>
    <n v="454"/>
    <s v="Wanted"/>
    <s v="A frustrated office worker discovers that he is the son of a professional assassin, and that he shares his father's superhuman killing abilities."/>
    <x v="6"/>
    <x v="1"/>
    <n v="75000000"/>
    <n v="50927085"/>
    <n v="134508551"/>
    <n v="207954512"/>
    <n v="342463063"/>
    <n v="267463063"/>
    <x v="28"/>
    <x v="2"/>
    <x v="6"/>
    <s v="['Action', 'Crime', 'Thriller']"/>
    <x v="0"/>
    <s v="1 hr 50 min"/>
    <x v="2"/>
  </r>
  <r>
    <n v="398"/>
    <s v="Jurassic Park III"/>
    <s v="A decidedly odd couple with ulterior motives convince Dr. Grant to go to Isla Sorna for a holiday, but their unexpected landing startles the island's new inhabitants."/>
    <x v="18"/>
    <x v="1"/>
    <n v="93000000"/>
    <n v="50771645"/>
    <n v="181171875"/>
    <n v="187608934"/>
    <n v="368780809"/>
    <n v="275780809"/>
    <x v="21"/>
    <x v="3"/>
    <x v="18"/>
    <s v="['Action', 'Adventure', 'Sci-Fi', 'Thriller']"/>
    <x v="0"/>
    <s v="1 hr 32 min"/>
    <x v="0"/>
  </r>
  <r>
    <n v="644"/>
    <s v="The Village"/>
    <s v="A series of events tests the beliefs of a small isolated countryside village."/>
    <x v="16"/>
    <x v="0"/>
    <n v="60000000"/>
    <n v="50746142"/>
    <n v="114197520"/>
    <n v="142500000"/>
    <n v="256697520"/>
    <n v="196697520"/>
    <x v="2"/>
    <x v="7"/>
    <x v="17"/>
    <s v="['Drama', 'Mystery', 'Thriller']"/>
    <x v="4"/>
    <s v="1 hr 48 min"/>
    <x v="0"/>
  </r>
  <r>
    <n v="223"/>
    <s v="Dunkirk"/>
    <s v="Allied soldiers from Belgium, the British Commonwealth and Empire, and France are surrounded by the German Army and evacuated during a fierce battle in World War II."/>
    <x v="2"/>
    <x v="2"/>
    <n v="100000000"/>
    <n v="50513488"/>
    <n v="189740665"/>
    <n v="337275642"/>
    <n v="527016307"/>
    <n v="427016307"/>
    <x v="10"/>
    <x v="3"/>
    <x v="2"/>
    <s v="['Action', 'Drama', 'History', 'Thriller', 'War']"/>
    <x v="0"/>
    <s v="1 hr 46 min"/>
    <x v="0"/>
  </r>
  <r>
    <n v="716"/>
    <s v="2 Fast 2 Furious"/>
    <s v="Former cop Brian O'Conner is called upon to bust a dangerous criminal and he recruits the help of a former childhood friend and street racer who has a chance to redeem himself."/>
    <x v="17"/>
    <x v="1"/>
    <n v="76000000"/>
    <n v="50472480"/>
    <n v="127154901"/>
    <n v="109195760"/>
    <n v="236350661"/>
    <n v="160350661"/>
    <x v="21"/>
    <x v="2"/>
    <x v="17"/>
    <s v="['Action', 'Crime', 'Thriller']"/>
    <x v="0"/>
    <s v="1 hr 47 min"/>
    <x v="0"/>
  </r>
  <r>
    <n v="247"/>
    <s v="Mr. &amp; Mrs. Smith"/>
    <s v="A bored married couple is surprised to learn that they are both assassins hired by competing agencies to kill each other."/>
    <x v="15"/>
    <x v="6"/>
    <n v="110000000"/>
    <n v="50342878"/>
    <n v="186336279"/>
    <n v="300951367"/>
    <n v="487287646"/>
    <n v="377287646"/>
    <x v="14"/>
    <x v="2"/>
    <x v="15"/>
    <s v="['Action', 'Comedy', 'Crime', 'Thriller']"/>
    <x v="0"/>
    <s v="2 hr"/>
    <x v="0"/>
  </r>
  <r>
    <n v="639"/>
    <s v="Rush Hour 3"/>
    <s v="After an attempted assassination on Ambassador Han, Lee and Carter head to Paris to protect a French woman with knowledge of the Triads' secret leaders."/>
    <x v="7"/>
    <x v="11"/>
    <n v="140000000"/>
    <n v="50237000"/>
    <n v="140125968"/>
    <n v="117971154"/>
    <n v="258097122"/>
    <n v="118097122"/>
    <x v="14"/>
    <x v="7"/>
    <x v="7"/>
    <s v="['Action', 'Comedy', 'Crime', 'Thriller']"/>
    <x v="0"/>
    <s v="1 hr 31 min"/>
    <x v="0"/>
  </r>
  <r>
    <n v="96"/>
    <s v="Independence Day"/>
    <s v="The aliens are coming and their goal is to invade and destroy Earth. Fighting superior technology, mankind's best weapon is the will to survive."/>
    <x v="25"/>
    <x v="6"/>
    <n v="75000000"/>
    <n v="50228264"/>
    <n v="306169268"/>
    <n v="511231623"/>
    <n v="817400891"/>
    <n v="742400891"/>
    <x v="16"/>
    <x v="3"/>
    <x v="25"/>
    <s v="['Action', 'Adventure', 'Sci-Fi']"/>
    <x v="0"/>
    <s v="2 hr 25 min"/>
    <x v="0"/>
  </r>
  <r>
    <n v="456"/>
    <s v="A Quiet Place"/>
    <s v="A family struggles for survival in a world where most humans have been killed by blind but noise-sensitive creatures. They are forced to communicate in sign language to keep the creatures at bay."/>
    <x v="8"/>
    <x v="7"/>
    <n v="17000000"/>
    <n v="50203562"/>
    <n v="188024361"/>
    <n v="152928610"/>
    <n v="340952971"/>
    <n v="323952971"/>
    <x v="29"/>
    <x v="0"/>
    <x v="8"/>
    <s v="['Drama', 'Horror', 'Sci-Fi']"/>
    <x v="4"/>
    <s v="1 hr 30 min"/>
    <x v="0"/>
  </r>
  <r>
    <n v="200"/>
    <s v="King Kong"/>
    <s v="A greedy film producer assembles a team of moviemakers and sets out for the infamous Skull Island, where they find more than just cannibalistic natives."/>
    <x v="15"/>
    <x v="1"/>
    <n v="207000000"/>
    <n v="50130145"/>
    <n v="218080025"/>
    <n v="338826353"/>
    <n v="556906378"/>
    <n v="349906378"/>
    <x v="12"/>
    <x v="1"/>
    <x v="15"/>
    <s v="['Action', 'Adventure', 'Romance']"/>
    <x v="0"/>
    <s v="3 hr 7 min"/>
    <x v="0"/>
  </r>
  <r>
    <n v="426"/>
    <s v="The Great Gatsby"/>
    <s v="A writer and wall street trader, Nick, finds himself drawn to the past and lifestyle of his millionaire neighbor, Jay Gatsby."/>
    <x v="5"/>
    <x v="2"/>
    <n v="105000000"/>
    <n v="50085185"/>
    <n v="144857996"/>
    <n v="208801855"/>
    <n v="353659851"/>
    <n v="248659851"/>
    <x v="3"/>
    <x v="6"/>
    <x v="5"/>
    <s v="['Drama', 'Romance']"/>
    <x v="4"/>
    <s v="2 hr 23 min"/>
    <x v="0"/>
  </r>
  <r>
    <n v="776"/>
    <s v="Scary Movie 3"/>
    <s v="Cindy must investigate mysterious crop circles and video tapes, and help the President in preventing an alien invasion."/>
    <x v="17"/>
    <x v="13"/>
    <n v="48000000"/>
    <n v="49700000"/>
    <n v="110003217"/>
    <n v="110670000"/>
    <n v="220673217"/>
    <n v="172673217"/>
    <x v="0"/>
    <x v="10"/>
    <x v="17"/>
    <s v="['Comedy']"/>
    <x v="5"/>
    <s v="1 hr 24 min"/>
    <x v="0"/>
  </r>
  <r>
    <n v="381"/>
    <s v="Taken 2"/>
    <s v="In Istanbul, retired CIA operative Bryan Mills and his wife are taken hostage by the father of a kidnapper Mills killed while rescuing his daughter."/>
    <x v="3"/>
    <x v="6"/>
    <n v="45000000"/>
    <n v="49514769"/>
    <n v="139854287"/>
    <n v="236298168"/>
    <n v="376152455"/>
    <n v="331152455"/>
    <x v="7"/>
    <x v="9"/>
    <x v="3"/>
    <s v="['Action', 'Crime', 'Thriller']"/>
    <x v="0"/>
    <s v="1 hr 32 min"/>
    <x v="0"/>
  </r>
  <r>
    <n v="174"/>
    <s v="How to Train Your Dragon 2"/>
    <s v="When Hiccup and Toothless discover an ice cave that is home to hundreds of new wild dragons and the mysterious Dragon Rider, the two friends find themselves at the center of a battle to protect the peace."/>
    <x v="13"/>
    <x v="6"/>
    <n v="145000000"/>
    <n v="49451322"/>
    <n v="177002924"/>
    <n v="444534595"/>
    <n v="621537519"/>
    <n v="476537519"/>
    <x v="21"/>
    <x v="2"/>
    <x v="13"/>
    <s v="['Action', 'Adventure', 'Animation', 'Comedy', 'Family', 'Fantasy']"/>
    <x v="0"/>
    <s v="1 hr 42 min"/>
    <x v="1"/>
  </r>
  <r>
    <n v="267"/>
    <s v="Wreck-It Ralph"/>
    <s v="A video game villain wants to be a hero and sets out to fulfill his dream, but his quest brings havoc to the whole arcade where he lives."/>
    <x v="3"/>
    <x v="0"/>
    <n v="165000000"/>
    <n v="49038712"/>
    <n v="189422889"/>
    <n v="281800000"/>
    <n v="471222889"/>
    <n v="306222889"/>
    <x v="15"/>
    <x v="5"/>
    <x v="3"/>
    <s v="['Adventure', 'Animation', 'Comedy', 'Family', 'Fantasy', 'Sci-Fi']"/>
    <x v="1"/>
    <s v="1 hr 41 min"/>
    <x v="1"/>
  </r>
  <r>
    <n v="605"/>
    <s v="Neighbors"/>
    <s v="After they are forced to live next to a fraternity house, a couple with a newborn baby do whatever they can to take them down."/>
    <x v="13"/>
    <x v="1"/>
    <n v="18000000"/>
    <n v="49033915"/>
    <n v="150157400"/>
    <n v="120507734"/>
    <n v="270665134"/>
    <n v="252665134"/>
    <x v="14"/>
    <x v="6"/>
    <x v="13"/>
    <s v="['Comedy']"/>
    <x v="5"/>
    <s v="1 hr 37 min"/>
    <x v="2"/>
  </r>
  <r>
    <n v="295"/>
    <s v="Alvin and the Chipmunks: The Squeakquel"/>
    <s v="The world-famous singing preteen chipmunk trio return to contend with the pressures of school, celebrity, and a rival female music group known as The Chipettes."/>
    <x v="9"/>
    <x v="6"/>
    <n v="75000000"/>
    <n v="48875415"/>
    <n v="219614612"/>
    <n v="223525393"/>
    <n v="443140005"/>
    <n v="368140005"/>
    <x v="25"/>
    <x v="1"/>
    <x v="9"/>
    <s v="['Adventure', 'Animation', 'Comedy', 'Drama', 'Family', 'Fantasy', 'Music', 'Musical']"/>
    <x v="1"/>
    <s v="1 hr 28 min"/>
    <x v="1"/>
  </r>
  <r>
    <n v="184"/>
    <s v="Tangled"/>
    <s v="The magically long-haired Rapunzel has spent her entire life in a tower, but now that a runaway thief has stumbled upon her, she is about to discover the world for the first time, and who she really is."/>
    <x v="12"/>
    <x v="0"/>
    <n v="260000000"/>
    <n v="48767052"/>
    <n v="200821936"/>
    <n v="391640880"/>
    <n v="592462816"/>
    <n v="332462816"/>
    <x v="0"/>
    <x v="5"/>
    <x v="12"/>
    <s v="['Adventure', 'Animation', 'Comedy', 'Family', 'Fantasy', 'Musical', 'Romance']"/>
    <x v="1"/>
    <s v="1 hr 40 min"/>
    <x v="1"/>
  </r>
  <r>
    <n v="386"/>
    <s v="Batman Begins"/>
    <s v="After witnessing his parents' death, Bruce learns the art of fighting to confront injustice. When he returns to Gotham as Batman, he must stop a secret society that intends to destroy the city."/>
    <x v="15"/>
    <x v="2"/>
    <n v="150000000"/>
    <n v="48745440"/>
    <n v="206863479"/>
    <n v="166809514"/>
    <n v="373672993"/>
    <n v="223672993"/>
    <x v="11"/>
    <x v="2"/>
    <x v="15"/>
    <s v="['Action', 'Crime', 'Drama']"/>
    <x v="0"/>
    <s v="2 hr 20 min"/>
    <x v="0"/>
  </r>
  <r>
    <n v="310"/>
    <s v="The Matrix Revolutions"/>
    <s v="The human city of Zion defends itself against the massive invasion of the machines as Neo fights to end the war at another front while also opposing the rogue Agent Smith."/>
    <x v="17"/>
    <x v="2"/>
    <n v="150000000"/>
    <n v="48475154"/>
    <n v="139313948"/>
    <n v="288030377"/>
    <n v="427344325"/>
    <n v="277344325"/>
    <x v="21"/>
    <x v="5"/>
    <x v="17"/>
    <s v="['Action', 'Sci-Fi']"/>
    <x v="0"/>
    <s v="2 hr 9 min"/>
    <x v="2"/>
  </r>
  <r>
    <n v="260"/>
    <s v="Hotel Transylvania 2"/>
    <s v="Dracula and his friends try to bring out the monster in his half human, half vampire grandson in order to keep Mavis from leaving the hotel."/>
    <x v="1"/>
    <x v="4"/>
    <n v="80000000"/>
    <n v="48464322"/>
    <n v="169700110"/>
    <n v="305486596"/>
    <n v="475186706"/>
    <n v="395186706"/>
    <x v="25"/>
    <x v="9"/>
    <x v="1"/>
    <s v="['Adventure', 'Animation', 'Comedy', 'Family', 'Fantasy', 'Horror']"/>
    <x v="1"/>
    <s v="1 hr 29 min"/>
    <x v="1"/>
  </r>
  <r>
    <n v="522"/>
    <s v="The Fault in Our Stars"/>
    <s v="Two teenage cancer patients begin a life-affirming journey to visit a reclusive author in Amsterdam."/>
    <x v="13"/>
    <x v="6"/>
    <n v="12000000"/>
    <n v="48002523"/>
    <n v="124872350"/>
    <n v="182294484"/>
    <n v="307166834"/>
    <n v="295166834"/>
    <x v="29"/>
    <x v="2"/>
    <x v="13"/>
    <s v="['Drama', 'Romance']"/>
    <x v="4"/>
    <s v="2 hr 6 min"/>
    <x v="0"/>
  </r>
  <r>
    <n v="362"/>
    <s v="Godzilla: King of the Monsters"/>
    <s v="The crypto-zoological agency Monarch faces off against a battery of god-sized monsters, including the mighty Godzilla, who collides with Mothra, Rodan, and his ultimate nemesis, the three-headed King Ghidorah."/>
    <x v="0"/>
    <x v="2"/>
    <n v="170000000"/>
    <n v="47776293"/>
    <n v="110500138"/>
    <n v="276100000"/>
    <n v="386600138"/>
    <n v="216600138"/>
    <x v="26"/>
    <x v="6"/>
    <x v="0"/>
    <s v="['Action', 'Adventure', 'Fantasy', 'Sci-Fi']"/>
    <x v="0"/>
    <s v="2 hr 12 min"/>
    <x v="0"/>
  </r>
  <r>
    <n v="349"/>
    <s v="Mission: Impossible III"/>
    <s v="IMF agent Ethan Hunt comes into conflict with a dangerous and sadistic arms dealer who threatens his life and his fiancée in response."/>
    <x v="11"/>
    <x v="7"/>
    <n v="150000000"/>
    <n v="47743273"/>
    <n v="134029801"/>
    <n v="264449696"/>
    <n v="398479497"/>
    <n v="248479497"/>
    <x v="16"/>
    <x v="6"/>
    <x v="11"/>
    <s v="['Action', 'Adventure', 'Thriller']"/>
    <x v="0"/>
    <s v="2 hr 6 min"/>
    <x v="0"/>
  </r>
  <r>
    <n v="595"/>
    <s v="Lara Croft: Tomb Raider"/>
    <s v="Video game adventurer Lara Croft comes to life in a movie where she races against time and villains to recover powerful ancient artifacts."/>
    <x v="18"/>
    <x v="7"/>
    <n v="115000000"/>
    <n v="47735743"/>
    <n v="131168070"/>
    <n v="143535270"/>
    <n v="274703340"/>
    <n v="159703340"/>
    <x v="11"/>
    <x v="2"/>
    <x v="18"/>
    <s v="['Action', 'Adventure', 'Fantasy', 'Thriller']"/>
    <x v="0"/>
    <s v="1 hr 40 min"/>
    <x v="0"/>
  </r>
  <r>
    <n v="155"/>
    <s v="Kung Fu Panda 2"/>
    <s v="Po and his friends fight to stop a peacock villain from conquering China with a deadly new weapon, but first the Dragon Warrior must come to terms with his past."/>
    <x v="10"/>
    <x v="8"/>
    <n v="150000000"/>
    <n v="47656302"/>
    <n v="165249063"/>
    <n v="500443218"/>
    <n v="665692281"/>
    <n v="515692281"/>
    <x v="28"/>
    <x v="6"/>
    <x v="10"/>
    <s v="['Action', 'Adventure', 'Animation', 'Comedy', 'Drama', 'Family', 'Fantasy']"/>
    <x v="0"/>
    <s v="1 hr 30 min"/>
    <x v="1"/>
  </r>
  <r>
    <n v="932"/>
    <s v="The Longest Yard"/>
    <s v="Prison inmates form a football team to challenge the prison guards."/>
    <x v="15"/>
    <x v="7"/>
    <n v="82000000"/>
    <n v="47606480"/>
    <n v="158119460"/>
    <n v="33347096"/>
    <n v="191466556"/>
    <n v="109466556"/>
    <x v="7"/>
    <x v="6"/>
    <x v="15"/>
    <s v="['Comedy', 'Crime', 'Sport']"/>
    <x v="5"/>
    <s v="1 hr 53 min"/>
    <x v="0"/>
  </r>
  <r>
    <n v="383"/>
    <s v="Shark Tale"/>
    <s v="When a son of a gangster shark boss is accidentally killed while on the hunt, his would-be prey and his vegetarian brother decide to use the incident to their own advantage."/>
    <x v="16"/>
    <x v="9"/>
    <n v="75000000"/>
    <n v="47604606"/>
    <n v="160861908"/>
    <n v="213721971"/>
    <n v="374583879"/>
    <n v="299583879"/>
    <x v="9"/>
    <x v="9"/>
    <x v="16"/>
    <s v="['Adventure', 'Animation', 'Comedy', 'Family', 'Thriller']"/>
    <x v="1"/>
    <s v="1 hr 30 min"/>
    <x v="1"/>
  </r>
  <r>
    <n v="139"/>
    <s v="Interstellar"/>
    <s v="When Earth becomes uninhabitable in the future, a farmer and ex-NASA pilot, Joseph Cooper, is tasked to pilot a spacecraft, along with a team of researchers, to find a new planet for humans."/>
    <x v="13"/>
    <x v="7"/>
    <n v="165000000"/>
    <n v="47510360"/>
    <n v="188020017"/>
    <n v="515150820"/>
    <n v="703170837"/>
    <n v="538170837"/>
    <x v="21"/>
    <x v="5"/>
    <x v="13"/>
    <s v="['Adventure', 'Drama', 'Sci-Fi']"/>
    <x v="1"/>
    <s v="2 hr 49 min"/>
    <x v="0"/>
  </r>
  <r>
    <n v="72"/>
    <s v="The Lord of the Rings: The Fellowship of the Ring"/>
    <s v="A meek Hobbit from the Shire and eight companions set out on a journey to destroy the powerful One Ring and save Middle-earth from the Dark Lord Sauron."/>
    <x v="18"/>
    <x v="11"/>
    <n v="93000000"/>
    <n v="47211490"/>
    <n v="316115420"/>
    <n v="582089000"/>
    <n v="898204420"/>
    <n v="805204420"/>
    <x v="10"/>
    <x v="1"/>
    <x v="18"/>
    <s v="['Action', 'Adventure', 'Drama', 'Fantasy']"/>
    <x v="0"/>
    <s v="2 hr 58 min"/>
    <x v="0"/>
  </r>
  <r>
    <n v="306"/>
    <s v="Die Another Day"/>
    <s v="James Bond is sent to investigate the connection between a North Korean terrorist and a diamond mogul, who is funding the development of an international space weapon."/>
    <x v="14"/>
    <x v="12"/>
    <n v="142000000"/>
    <n v="47072040"/>
    <n v="160942139"/>
    <n v="271028977"/>
    <n v="431971116"/>
    <n v="289971116"/>
    <x v="18"/>
    <x v="5"/>
    <x v="14"/>
    <s v="['Action', 'Adventure', 'Thriller']"/>
    <x v="0"/>
    <s v="2 hr 13 min"/>
    <x v="0"/>
  </r>
  <r>
    <n v="172"/>
    <s v="Ratatouille"/>
    <s v="A rat who can cook makes an unusual alliance with a young kitchen worker at a famous Paris restaurant."/>
    <x v="7"/>
    <x v="0"/>
    <n v="150000000"/>
    <n v="47027395"/>
    <n v="206445654"/>
    <n v="417280431"/>
    <n v="623726085"/>
    <n v="473726085"/>
    <x v="19"/>
    <x v="2"/>
    <x v="7"/>
    <s v="['Adventure', 'Animation', 'Comedy', 'Family', 'Fantasy']"/>
    <x v="1"/>
    <s v="1 hr 51 min"/>
    <x v="3"/>
  </r>
  <r>
    <n v="33"/>
    <s v="Jurassic Park"/>
    <s v="A pragmatic paleontologist touring an almost complete theme park on an island in Central America is tasked with protecting a couple of kids after a power failure causes the park's cloned dinosaurs to run loose."/>
    <x v="26"/>
    <x v="1"/>
    <n v="63000000"/>
    <n v="47026828"/>
    <n v="407185075"/>
    <n v="705953473"/>
    <n v="1113138548"/>
    <n v="1050138548"/>
    <x v="5"/>
    <x v="2"/>
    <x v="26"/>
    <s v="['Action', 'Adventure', 'Sci-Fi', 'Thriller']"/>
    <x v="0"/>
    <s v="2 hr 7 min"/>
    <x v="0"/>
  </r>
  <r>
    <n v="238"/>
    <s v="Troy"/>
    <s v="An adaptation of Homer's great epic, the film follows the assault on Troy by the united Greek forces and chronicles the fates of the men involved."/>
    <x v="16"/>
    <x v="2"/>
    <n v="175000000"/>
    <n v="46865412"/>
    <n v="133378256"/>
    <n v="364031596"/>
    <n v="497409852"/>
    <n v="322409852"/>
    <x v="22"/>
    <x v="6"/>
    <x v="16"/>
    <s v="['Drama']"/>
    <x v="4"/>
    <s v="2 hr 43 min"/>
    <x v="2"/>
  </r>
  <r>
    <n v="307"/>
    <s v="The Secret Life of Pets 2"/>
    <s v="Continuing the story of Max and his pet friends, following their secret lives after their owners leave them for work or school each day."/>
    <x v="0"/>
    <x v="1"/>
    <n v="80000000"/>
    <n v="46652680"/>
    <n v="158874395"/>
    <n v="272184209"/>
    <n v="431058604"/>
    <n v="351058604"/>
    <x v="0"/>
    <x v="6"/>
    <x v="0"/>
    <s v="['Adventure', 'Animation', 'Comedy', 'Family']"/>
    <x v="1"/>
    <s v="1 hr 26 min"/>
    <x v="1"/>
  </r>
  <r>
    <n v="159"/>
    <s v="Pirates of the Caribbean: The Curse of the Black Pearl"/>
    <s v="Blacksmith Will Turner teams up with eccentric pirate &quot;Captain&quot; Jack Sparrow to save his love, the governor's daughter, from Jack's former pirate allies, who are now undead."/>
    <x v="17"/>
    <x v="0"/>
    <n v="140000000"/>
    <n v="46630690"/>
    <n v="305413918"/>
    <n v="348850097"/>
    <n v="654264015"/>
    <n v="514264015"/>
    <x v="17"/>
    <x v="3"/>
    <x v="17"/>
    <s v="['Action', 'Adventure', 'Fantasy']"/>
    <x v="0"/>
    <s v="2 hr 23 min"/>
    <x v="0"/>
  </r>
  <r>
    <n v="79"/>
    <s v="Ice Age: Continental Drift"/>
    <s v="Manny, Diego, and Sid embark upon another adventure after their continent is set adrift. Using an iceberg as a ship, they encounter sea creatures and battle pirates as they explore a new world."/>
    <x v="3"/>
    <x v="6"/>
    <n v="95000000"/>
    <n v="46629259"/>
    <n v="161321843"/>
    <n v="715922939"/>
    <n v="877244782"/>
    <n v="782244782"/>
    <x v="7"/>
    <x v="2"/>
    <x v="3"/>
    <s v="['Adventure', 'Animation', 'Comedy', 'Family']"/>
    <x v="1"/>
    <s v="1 hr 28 min"/>
    <x v="1"/>
  </r>
  <r>
    <n v="373"/>
    <s v="Fifty Shades Darker"/>
    <s v="While Christian wrestles with his inner demons, Anastasia must confront the anger and envy of the women who came before her."/>
    <x v="2"/>
    <x v="1"/>
    <n v="55000000"/>
    <n v="46607250"/>
    <n v="114581250"/>
    <n v="266964596"/>
    <n v="381545846"/>
    <n v="326545846"/>
    <x v="14"/>
    <x v="8"/>
    <x v="2"/>
    <s v="['Drama', 'Romance', 'Thriller']"/>
    <x v="4"/>
    <s v="1 hr 58 min"/>
    <x v="2"/>
  </r>
  <r>
    <n v="448"/>
    <s v="Trolls"/>
    <s v="After the Bergens invade Troll Village, Poppy, the happiest Troll ever born, and the curmudgeonly Branch set off on a journey to rescue her friends."/>
    <x v="4"/>
    <x v="6"/>
    <n v="125000000"/>
    <n v="46581142"/>
    <n v="154025064"/>
    <n v="193157822"/>
    <n v="347182886"/>
    <n v="222182886"/>
    <x v="2"/>
    <x v="10"/>
    <x v="4"/>
    <s v="['Adventure', 'Animation', 'Comedy', 'Family', 'Fantasy', 'Music', 'Musical']"/>
    <x v="1"/>
    <s v="1 hr 32 min"/>
    <x v="1"/>
  </r>
  <r>
    <n v="601"/>
    <s v="Bad Boys II"/>
    <s v="Two loose-cannon narcotics cops investigate the flow of Ecstasy into Florida from a Cuban drug cartel."/>
    <x v="17"/>
    <x v="4"/>
    <n v="130000000"/>
    <n v="46522560"/>
    <n v="138608444"/>
    <n v="134731112"/>
    <n v="273339556"/>
    <n v="143339556"/>
    <x v="8"/>
    <x v="3"/>
    <x v="17"/>
    <s v="['Action', 'Comedy', 'Crime', 'Thriller']"/>
    <x v="0"/>
    <s v="2 hr 27 min"/>
    <x v="2"/>
  </r>
  <r>
    <n v="370"/>
    <s v="Ice Age"/>
    <s v="The story revolves around sub-zero heroes: a woolly mammoth, a saber-toothed tiger, a sloth and a prehistoric combination of a squirrel and rat, known as Scrat."/>
    <x v="14"/>
    <x v="6"/>
    <n v="59000000"/>
    <n v="46312454"/>
    <n v="176387405"/>
    <n v="206869731"/>
    <n v="383257136"/>
    <n v="324257136"/>
    <x v="12"/>
    <x v="4"/>
    <x v="14"/>
    <s v="['Adventure', 'Animation', 'Comedy', 'Family']"/>
    <x v="1"/>
    <s v="1 hr 21 min"/>
    <x v="1"/>
  </r>
  <r>
    <n v="249"/>
    <s v="Angels &amp; Demons"/>
    <s v="Harvard symbologist Robert Langdon works with a nuclear physicist to solve a murder and prevent a terrorist act against the Vatican during one of the significant events within the church."/>
    <x v="9"/>
    <x v="4"/>
    <n v="150000000"/>
    <n v="46204168"/>
    <n v="133375846"/>
    <n v="352554970"/>
    <n v="485930816"/>
    <n v="335930816"/>
    <x v="2"/>
    <x v="6"/>
    <x v="9"/>
    <s v="['Action', 'Mystery', 'Thriller']"/>
    <x v="0"/>
    <s v="2 hr 18 min"/>
    <x v="0"/>
  </r>
  <r>
    <n v="228"/>
    <s v="Meet the Fockers"/>
    <s v="All hell breaks loose when the Byrnes family meets the Focker family for the first time."/>
    <x v="16"/>
    <x v="1"/>
    <n v="80000000"/>
    <n v="46120980"/>
    <n v="279261160"/>
    <n v="243396776"/>
    <n v="522657936"/>
    <n v="442657936"/>
    <x v="6"/>
    <x v="1"/>
    <x v="16"/>
    <s v="['Comedy', 'Romance']"/>
    <x v="5"/>
    <s v="1 hr 55 min"/>
    <x v="0"/>
  </r>
  <r>
    <n v="741"/>
    <s v="Ghostbusters"/>
    <s v="Following a ghost invasion of Manhattan, paranormal enthusiasts Erin Gilbert and Abby Yates, nuclear engineer Jillian Holtzmann, and subway worker Patty Tolan band together to stop the otherworldly threat."/>
    <x v="4"/>
    <x v="4"/>
    <n v="144000000"/>
    <n v="46018755"/>
    <n v="128350574"/>
    <n v="100796935"/>
    <n v="229147509"/>
    <n v="85147509"/>
    <x v="5"/>
    <x v="3"/>
    <x v="4"/>
    <s v="['Action', 'Comedy', 'Fantasy', 'Sci-Fi']"/>
    <x v="0"/>
    <s v="1 hr 57 min"/>
    <x v="0"/>
  </r>
  <r>
    <n v="490"/>
    <s v="Megamind"/>
    <s v="Evil genius Megamind finally defeats his do-gooder nemesis, Metro Man, but is left without a purpose in a superhero-free world."/>
    <x v="12"/>
    <x v="8"/>
    <n v="130000000"/>
    <n v="46016833"/>
    <n v="148415853"/>
    <n v="173469912"/>
    <n v="321885765"/>
    <n v="191885765"/>
    <x v="19"/>
    <x v="10"/>
    <x v="12"/>
    <s v="['Action', 'Animation', 'Comedy', 'Crime', 'Family', 'Mystery', 'Sci-Fi', 'Thriller']"/>
    <x v="0"/>
    <s v="1 hr 35 min"/>
    <x v="1"/>
  </r>
  <r>
    <n v="427"/>
    <s v="Dumbo"/>
    <s v="A young elephant, whose oversized ears enable him to fly, helps save a struggling circus, but when the circus plans a new venture, Dumbo and his friends discover dark secrets beneath its shiny veneer."/>
    <x v="0"/>
    <x v="0"/>
    <n v="170000000"/>
    <n v="45990748"/>
    <n v="114766307"/>
    <n v="238518314"/>
    <n v="353284621"/>
    <n v="183284621"/>
    <x v="7"/>
    <x v="4"/>
    <x v="0"/>
    <s v="['Adventure', 'Family', 'Fantasy']"/>
    <x v="1"/>
    <s v="1 hr 52 min"/>
    <x v="1"/>
  </r>
  <r>
    <n v="617"/>
    <s v="Batman Returns"/>
    <s v="While Batman deals with a deformed man calling himself the Penguin wreaking havoc across Gotham with the help of a cruel businessman, a female employee of the latter becomes the Catwoman with her own vendetta."/>
    <x v="27"/>
    <x v="2"/>
    <n v="80000000"/>
    <n v="45687711"/>
    <n v="162924631"/>
    <n v="103990656"/>
    <n v="266915287"/>
    <n v="186915287"/>
    <x v="10"/>
    <x v="2"/>
    <x v="27"/>
    <s v="['Action', 'Crime', 'Fantasy']"/>
    <x v="0"/>
    <s v="2 hr 6 min"/>
    <x v="0"/>
  </r>
  <r>
    <n v="281"/>
    <s v="Mission: Impossible"/>
    <s v="An American agent, under false suspicion of disloyalty, must discover and expose the real spy without the help of his organization."/>
    <x v="25"/>
    <x v="7"/>
    <n v="80000000"/>
    <n v="45436830"/>
    <n v="180981856"/>
    <n v="276714535"/>
    <n v="457696391"/>
    <n v="377696391"/>
    <x v="6"/>
    <x v="6"/>
    <x v="25"/>
    <s v="['Action', 'Adventure', 'Thriller']"/>
    <x v="0"/>
    <s v="1 hr 50 min"/>
    <x v="0"/>
  </r>
  <r>
    <n v="375"/>
    <s v="Mad Max: Fury Road"/>
    <s v="In a post-apocalyptic wasteland, a woman rebels against a tyrannical ruler in search for her homeland with the aid of a group of female prisoners, a psychotic worshiper and a drifter named Max."/>
    <x v="1"/>
    <x v="2"/>
    <n v="150000000"/>
    <n v="45428128"/>
    <n v="154280290"/>
    <n v="225800000"/>
    <n v="380080290"/>
    <n v="230080290"/>
    <x v="23"/>
    <x v="6"/>
    <x v="1"/>
    <s v="['Action', 'Adventure', 'Sci-Fi', 'Thriller']"/>
    <x v="0"/>
    <s v="2 hr"/>
    <x v="2"/>
  </r>
  <r>
    <n v="219"/>
    <s v="The Meg"/>
    <s v="A group of scientists exploring the Marianas Trench encounter the largest marine predator that has ever existed - the Megalodon."/>
    <x v="8"/>
    <x v="2"/>
    <n v="130000000"/>
    <n v="45402195"/>
    <n v="145522784"/>
    <n v="383815731"/>
    <n v="529338515"/>
    <n v="399338515"/>
    <x v="14"/>
    <x v="7"/>
    <x v="8"/>
    <s v="['Action', 'Horror', 'Sci-Fi', 'Thriller']"/>
    <x v="0"/>
    <s v="1 hr 53 min"/>
    <x v="0"/>
  </r>
  <r>
    <n v="742"/>
    <s v="Ghost Rider"/>
    <s v="When motorcycle rider Johnny Blaze sells his soul to the Devil to save his father's life, he is transformed into the Ghost Rider, the Devil's own bounty hunter, and is sent to hunt down sinners."/>
    <x v="7"/>
    <x v="4"/>
    <n v="110000000"/>
    <n v="45388836"/>
    <n v="115802596"/>
    <n v="112935797"/>
    <n v="228738393"/>
    <n v="118738393"/>
    <x v="12"/>
    <x v="8"/>
    <x v="7"/>
    <s v="['Action', 'Fantasy', 'Thriller']"/>
    <x v="0"/>
    <s v="1 hr 50 min"/>
    <x v="0"/>
  </r>
  <r>
    <n v="577"/>
    <s v="American Pie 2"/>
    <s v="Jim and his friends are now in college, and they decide to meet up at the beach house for some fun."/>
    <x v="18"/>
    <x v="1"/>
    <n v="30000000"/>
    <n v="45117985"/>
    <n v="145103595"/>
    <n v="142450000"/>
    <n v="287553595"/>
    <n v="257553595"/>
    <x v="3"/>
    <x v="7"/>
    <x v="18"/>
    <s v="['Comedy']"/>
    <x v="5"/>
    <s v="1 hr 48 min"/>
    <x v="2"/>
  </r>
  <r>
    <n v="459"/>
    <s v="300: Rise of an Empire"/>
    <s v="Greek general Themistocles of Athens leads the naval charge against invading Persian forces led by mortal-turned-god Xerxes and Artemisia, vengeful commander of the Persian navy."/>
    <x v="13"/>
    <x v="2"/>
    <n v="110000000"/>
    <n v="45038460"/>
    <n v="106580051"/>
    <n v="231000000"/>
    <n v="337580051"/>
    <n v="227580051"/>
    <x v="21"/>
    <x v="4"/>
    <x v="13"/>
    <s v="['Action', 'Drama', 'War']"/>
    <x v="0"/>
    <s v="1 hr 42 min"/>
    <x v="2"/>
  </r>
  <r>
    <n v="550"/>
    <s v="Horton Hears a Who!"/>
    <s v="Horton the Elephant struggles to protect a microscopic community from his neighbors who refuse to believe it exists."/>
    <x v="6"/>
    <x v="6"/>
    <n v="85000000"/>
    <n v="45012998"/>
    <n v="154529439"/>
    <n v="144043360"/>
    <n v="298572799"/>
    <n v="213572799"/>
    <x v="22"/>
    <x v="4"/>
    <x v="6"/>
    <s v="['Adventure', 'Animation', 'Comedy', 'Drama', 'Family', 'Fantasy', 'Music']"/>
    <x v="1"/>
    <s v="1 hr 26 min"/>
    <x v="4"/>
  </r>
  <r>
    <n v="269"/>
    <s v="The Hangover"/>
    <s v="Three buddies wake up from a bachelor party in Las Vegas, with no memory of the previous night and the bachelor missing. They make their way around the city in order to find their friend before his wedding."/>
    <x v="9"/>
    <x v="2"/>
    <n v="35000000"/>
    <n v="44979319"/>
    <n v="277339746"/>
    <n v="191988333"/>
    <n v="469328079"/>
    <n v="434328079"/>
    <x v="21"/>
    <x v="2"/>
    <x v="9"/>
    <s v="['Comedy']"/>
    <x v="5"/>
    <s v="1 hr 40 min"/>
    <x v="2"/>
  </r>
  <r>
    <n v="181"/>
    <s v="Transformers: The Last Knight"/>
    <s v="A deadly threat from Earth's history reappears and a hunt for a lost artifact takes place between Autobots and Decepticons, while Optimus Prime encounters his creator in space."/>
    <x v="2"/>
    <x v="7"/>
    <n v="217000000"/>
    <n v="44680073"/>
    <n v="130168683"/>
    <n v="475256474"/>
    <n v="605425157"/>
    <n v="388425157"/>
    <x v="25"/>
    <x v="2"/>
    <x v="2"/>
    <s v="['Action', 'Adventure', 'Sci-Fi']"/>
    <x v="0"/>
    <s v="2 hr 34 min"/>
    <x v="0"/>
  </r>
  <r>
    <n v="589"/>
    <s v="xXx"/>
    <s v="The US government recruits extreme sports athlete Xander Cage to infiltrate a Russian criminal ring, which is plotting the destruction of the world."/>
    <x v="14"/>
    <x v="14"/>
    <n v="70000000"/>
    <n v="44506103"/>
    <n v="142109382"/>
    <n v="135339000"/>
    <n v="277448382"/>
    <n v="207448382"/>
    <x v="17"/>
    <x v="7"/>
    <x v="14"/>
    <s v="['Action', 'Adventure', 'Thriller']"/>
    <x v="0"/>
    <s v="2 hr 4 min"/>
    <x v="0"/>
  </r>
  <r>
    <n v="404"/>
    <s v="Alvin and the Chipmunks"/>
    <s v="Three musical chipmunks are discovered by an aspiring songwriter who wants to use their amazing singing abilities to become famous."/>
    <x v="7"/>
    <x v="6"/>
    <n v="60000000"/>
    <n v="44307417"/>
    <n v="217326974"/>
    <n v="148025572"/>
    <n v="365352546"/>
    <n v="305352546"/>
    <x v="22"/>
    <x v="1"/>
    <x v="7"/>
    <s v="['Adventure', 'Animation', 'Comedy', 'Family', 'Fantasy', 'Music', 'Musical']"/>
    <x v="1"/>
    <s v="1 hr 32 min"/>
    <x v="1"/>
  </r>
  <r>
    <n v="678"/>
    <s v="The Peanuts Movie"/>
    <s v="Snoopy embarks upon his greatest mission as he and his team take to the skies to pursue their archnemesis, while his best pal Charlie Brown begins his own epic quest back home to win the love of his life."/>
    <x v="1"/>
    <x v="6"/>
    <n v="99000000"/>
    <n v="44213073"/>
    <n v="130178411"/>
    <n v="116054702"/>
    <n v="246233113"/>
    <n v="147233113"/>
    <x v="26"/>
    <x v="10"/>
    <x v="1"/>
    <s v="['Adventure', 'Animation', 'Comedy', 'Drama', 'Family']"/>
    <x v="1"/>
    <s v="1 hr 28 min"/>
    <x v="3"/>
  </r>
  <r>
    <n v="221"/>
    <s v="Hotel Transylvania 3: Summer Vacation"/>
    <s v="Count Dracula and company participate in a cruise for sea-loving monsters, unaware that their boat is being commandeered by the monster-hating Van Helsing family."/>
    <x v="8"/>
    <x v="4"/>
    <n v="80000000"/>
    <n v="44076225"/>
    <n v="167510016"/>
    <n v="361073758"/>
    <n v="528583774"/>
    <n v="448583774"/>
    <x v="19"/>
    <x v="2"/>
    <x v="8"/>
    <s v="['Adventure', 'Animation', 'Comedy', 'Family', 'Fantasy', 'Horror']"/>
    <x v="1"/>
    <s v="1 hr 37 min"/>
    <x v="1"/>
  </r>
  <r>
    <n v="377"/>
    <s v="Godzilla"/>
    <s v="French nuclear tests irradiate an iguana into a giant monster that heads off to New York City. The American military must chase the monster across the city to stop it before it reproduces."/>
    <x v="28"/>
    <x v="4"/>
    <n v="130000000"/>
    <n v="44047541"/>
    <n v="136314294"/>
    <n v="242700000"/>
    <n v="379014294"/>
    <n v="249014294"/>
    <x v="18"/>
    <x v="6"/>
    <x v="28"/>
    <s v="['Action', 'Sci-Fi', 'Thriller']"/>
    <x v="0"/>
    <s v="2 hr 19 min"/>
    <x v="0"/>
  </r>
  <r>
    <n v="304"/>
    <s v="Terminator 3: Rise of the Machines"/>
    <s v="A machine from a post-apocalyptic future travels back in time to protect a man and a woman from an advanced robotic assassin to ensure they both survive a nuclear attack."/>
    <x v="17"/>
    <x v="2"/>
    <n v="200000000"/>
    <n v="44041440"/>
    <n v="150371112"/>
    <n v="283000000"/>
    <n v="433371112"/>
    <n v="233371112"/>
    <x v="27"/>
    <x v="3"/>
    <x v="17"/>
    <s v="['Action', 'Sci-Fi']"/>
    <x v="0"/>
    <s v="1 hr 49 min"/>
    <x v="2"/>
  </r>
  <r>
    <n v="348"/>
    <s v="TRON: Legacy"/>
    <s v="The son of a virtual world designer goes looking for his father and ends up inside the digital world that his father designed. He meets his father's corrupted creation and a unique ally who was born inside the digital world."/>
    <x v="12"/>
    <x v="0"/>
    <n v="170000000"/>
    <n v="44026211"/>
    <n v="172062763"/>
    <n v="228001089"/>
    <n v="400063852"/>
    <n v="230063852"/>
    <x v="1"/>
    <x v="1"/>
    <x v="12"/>
    <s v="['Action', 'Adventure', 'Sci-Fi']"/>
    <x v="0"/>
    <s v="2 hr 5 min"/>
    <x v="1"/>
  </r>
  <r>
    <n v="270"/>
    <s v="Lucy"/>
    <s v="A woman, accidentally caught in a dark deal, turns the tables on her captors and transforms into a merciless warrior evolved beyond human logic."/>
    <x v="13"/>
    <x v="1"/>
    <n v="40000000"/>
    <n v="43899340"/>
    <n v="126663600"/>
    <n v="342394974"/>
    <n v="469058574"/>
    <n v="429058574"/>
    <x v="4"/>
    <x v="3"/>
    <x v="13"/>
    <s v="['Action', 'Sci-Fi', 'Thriller']"/>
    <x v="0"/>
    <s v="1 hr 29 min"/>
    <x v="2"/>
  </r>
  <r>
    <n v="240"/>
    <s v="How to Train Your Dragon"/>
    <s v="A hapless young Viking who aspires to hunt dragons becomes the unlikely friend of a young dragon himself, and learns there may be more to the creatures than he assumed."/>
    <x v="12"/>
    <x v="8"/>
    <n v="165000000"/>
    <n v="43732319"/>
    <n v="217581231"/>
    <n v="277298240"/>
    <n v="494879471"/>
    <n v="329879471"/>
    <x v="8"/>
    <x v="4"/>
    <x v="12"/>
    <s v="['Action', 'Adventure', 'Animation', 'Comedy', 'Family', 'Fantasy']"/>
    <x v="0"/>
    <s v="1 hr 38 min"/>
    <x v="1"/>
  </r>
  <r>
    <n v="415"/>
    <s v="Noah"/>
    <s v="Noah is chosen by God to undertake a momentous mission before an apocalyptic flood cleanses the world."/>
    <x v="13"/>
    <x v="7"/>
    <n v="125000000"/>
    <n v="43720472"/>
    <n v="101200044"/>
    <n v="258000000"/>
    <n v="359200044"/>
    <n v="234200044"/>
    <x v="18"/>
    <x v="4"/>
    <x v="13"/>
    <s v="['Action', 'Adventure', 'Drama']"/>
    <x v="0"/>
    <s v="2 hr 18 min"/>
    <x v="0"/>
  </r>
  <r>
    <n v="187"/>
    <s v="The Croods"/>
    <s v="After their cave is destroyed, a caveman family must trek through an unfamiliar fantastical world with the help of an inventive boy."/>
    <x v="5"/>
    <x v="6"/>
    <n v="135000000"/>
    <n v="43639736"/>
    <n v="187168425"/>
    <n v="400067558"/>
    <n v="587235983"/>
    <n v="452235983"/>
    <x v="11"/>
    <x v="4"/>
    <x v="5"/>
    <s v="['Action', 'Adventure', 'Animation', 'Comedy', 'Family', 'Fantasy']"/>
    <x v="0"/>
    <s v="1 hr 38 min"/>
    <x v="1"/>
  </r>
  <r>
    <n v="610"/>
    <s v="American Gangster"/>
    <s v="An outcast New York City cop is charged with bringing down Harlem drug lord Frank Lucas, whose real life inspired this partly biographical film."/>
    <x v="7"/>
    <x v="1"/>
    <n v="100000000"/>
    <n v="43565135"/>
    <n v="130164645"/>
    <n v="139590785"/>
    <n v="269755430"/>
    <n v="169755430"/>
    <x v="27"/>
    <x v="5"/>
    <x v="7"/>
    <s v="['Biography', 'Crime', 'Drama']"/>
    <x v="8"/>
    <s v="2 hr 37 min"/>
    <x v="2"/>
  </r>
  <r>
    <n v="321"/>
    <s v="The Mummy"/>
    <s v="At an archaeological dig in the ancient city of Hamunaptra, an American serving in the French Foreign Legion accidentally awakens a mummy who begins to wreak havoc as he searches for the reincarnation of his long-lost love."/>
    <x v="20"/>
    <x v="1"/>
    <n v="80000000"/>
    <n v="43369635"/>
    <n v="155385488"/>
    <n v="260547918"/>
    <n v="415933406"/>
    <n v="335933406"/>
    <x v="23"/>
    <x v="6"/>
    <x v="20"/>
    <s v="['Action', 'Adventure', 'Fantasy']"/>
    <x v="0"/>
    <s v="2 hr 4 min"/>
    <x v="0"/>
  </r>
  <r>
    <n v="391"/>
    <s v="Hitch"/>
    <s v="A smooth-talking man falls for a hardened columnist while helping a shy accountant woo a beautiful heiress."/>
    <x v="15"/>
    <x v="4"/>
    <n v="70000000"/>
    <n v="43142214"/>
    <n v="179495555"/>
    <n v="192098655"/>
    <n v="371594210"/>
    <n v="301594210"/>
    <x v="5"/>
    <x v="8"/>
    <x v="15"/>
    <s v="['Comedy', 'Romance']"/>
    <x v="5"/>
    <s v="1 hr 58 min"/>
    <x v="0"/>
  </r>
  <r>
    <n v="302"/>
    <s v="A Star Is Born"/>
    <s v="A musician helps a young singer find fame as age and alcoholism send his own career into a downward spiral."/>
    <x v="8"/>
    <x v="2"/>
    <n v="36000000"/>
    <n v="42908051"/>
    <n v="215333122"/>
    <n v="220900000"/>
    <n v="436233122"/>
    <n v="400233122"/>
    <x v="16"/>
    <x v="10"/>
    <x v="8"/>
    <s v="['Drama', 'Music', 'Romance']"/>
    <x v="4"/>
    <s v="2 hr 16 min"/>
    <x v="2"/>
  </r>
  <r>
    <n v="710"/>
    <s v="Batman &amp; Robin"/>
    <s v="Batman and Robin try to keep their relationship together even as they must stop Mr. Freeze and Poison Ivy from freezing Gotham City."/>
    <x v="19"/>
    <x v="2"/>
    <n v="125000000"/>
    <n v="42872605"/>
    <n v="107353792"/>
    <n v="130881927"/>
    <n v="238235719"/>
    <n v="113235719"/>
    <x v="18"/>
    <x v="2"/>
    <x v="19"/>
    <s v="['Action', 'Sci-Fi']"/>
    <x v="0"/>
    <s v="2 hr 5 min"/>
    <x v="0"/>
  </r>
  <r>
    <n v="392"/>
    <s v="Terminator Salvation"/>
    <s v="In 2018, a mysterious new weapon in the war against the machines, half-human and half-machine, comes to John Connor on the eve of a resistance attack on Skynet. But whose side is he on, and can he be trusted?"/>
    <x v="9"/>
    <x v="2"/>
    <n v="200000000"/>
    <n v="42558390"/>
    <n v="125322469"/>
    <n v="246030532"/>
    <n v="371353001"/>
    <n v="171353001"/>
    <x v="18"/>
    <x v="6"/>
    <x v="9"/>
    <s v="['Action', 'Adventure', 'Sci-Fi']"/>
    <x v="0"/>
    <s v="1 hr 55 min"/>
    <x v="0"/>
  </r>
  <r>
    <n v="418"/>
    <s v="Hotel Transylvania"/>
    <s v="Dracula, who operates a high-end resort away from the human world, goes into overprotective mode when a boy discovers the resort and falls for the count's teenaged daughter."/>
    <x v="3"/>
    <x v="4"/>
    <n v="85000000"/>
    <n v="42522194"/>
    <n v="148313048"/>
    <n v="210062555"/>
    <n v="358375603"/>
    <n v="273375603"/>
    <x v="18"/>
    <x v="9"/>
    <x v="3"/>
    <s v="['Adventure', 'Animation', 'Comedy', 'Family', 'Fantasy', 'Horror', 'Romance']"/>
    <x v="1"/>
    <s v="1 hr 31 min"/>
    <x v="1"/>
  </r>
  <r>
    <n v="246"/>
    <s v="Shrek"/>
    <s v="A mean lord exiles fairytale creatures to the swamp of a grumpy ogre, who must go on a quest and rescue a princess for the lord in order to get his land back."/>
    <x v="18"/>
    <x v="9"/>
    <n v="60000000"/>
    <n v="42347760"/>
    <n v="268163011"/>
    <n v="220278357"/>
    <n v="488441368"/>
    <n v="428441368"/>
    <x v="1"/>
    <x v="6"/>
    <x v="18"/>
    <s v="['Adventure', 'Animation', 'Comedy', 'Family', 'Fantasy', 'Romance']"/>
    <x v="1"/>
    <s v="1 hr 30 min"/>
    <x v="1"/>
  </r>
  <r>
    <n v="588"/>
    <s v="Scary Movie"/>
    <s v="A year after disposing of the body of a man they accidentally killed, a group of dumb teenagers are stalked by a bumbling serial killer."/>
    <x v="22"/>
    <x v="15"/>
    <n v="19000000"/>
    <n v="42346669"/>
    <n v="157019771"/>
    <n v="121000000"/>
    <n v="278019771"/>
    <n v="259019771"/>
    <x v="23"/>
    <x v="3"/>
    <x v="22"/>
    <s v="['Comedy']"/>
    <x v="5"/>
    <s v="1 hr 28 min"/>
    <x v="2"/>
  </r>
  <r>
    <n v="912"/>
    <s v="Anger Management"/>
    <s v="Dave Buznik is a businessman who is wrongly sentenced to an anger management program, where he meets an aggressive instructor."/>
    <x v="17"/>
    <x v="14"/>
    <n v="75000000"/>
    <n v="42220847"/>
    <n v="135645823"/>
    <n v="60100000"/>
    <n v="195745823"/>
    <n v="120745823"/>
    <x v="5"/>
    <x v="0"/>
    <x v="17"/>
    <s v="['Comedy']"/>
    <x v="5"/>
    <s v="1 hr 46 min"/>
    <x v="0"/>
  </r>
  <r>
    <n v="656"/>
    <s v="High School Musical 3: Senior Year"/>
    <s v="As seniors in high school, Troy and Gabriella struggle with the idea of being separated from one another as college approaches. Along with the rest of the Wildcats, they stage a spring musical to address their experiences, hopes and fears about their future."/>
    <x v="6"/>
    <x v="0"/>
    <n v="11000000"/>
    <n v="42030184"/>
    <n v="90559416"/>
    <n v="162349761"/>
    <n v="252909177"/>
    <n v="241909177"/>
    <x v="6"/>
    <x v="10"/>
    <x v="6"/>
    <s v="['Comedy', 'Drama', 'Family', 'Music', 'Musical', 'Romance']"/>
    <x v="5"/>
    <s v="1 hr 52 min"/>
    <x v="3"/>
  </r>
  <r>
    <n v="497"/>
    <s v="The Conjuring"/>
    <s v="Paranormal investigators Ed and Lorraine Warren work to help a family terrorized by a dark presence in their farmhouse."/>
    <x v="5"/>
    <x v="2"/>
    <n v="20000000"/>
    <n v="41855326"/>
    <n v="137446368"/>
    <n v="182959874"/>
    <n v="320406242"/>
    <n v="300406242"/>
    <x v="8"/>
    <x v="3"/>
    <x v="5"/>
    <s v="['Horror', 'Mystery', 'Thriller']"/>
    <x v="2"/>
    <s v="1 hr 52 min"/>
    <x v="2"/>
  </r>
  <r>
    <n v="180"/>
    <s v="Ready Player One"/>
    <s v="When the creator of a virtual reality called the OASIS dies, he makes a posthumous challenge to all OASIS users to find his Easter Egg, which will give the finder his fortune and control of his world."/>
    <x v="8"/>
    <x v="2"/>
    <n v="175000000"/>
    <n v="41764050"/>
    <n v="137715350"/>
    <n v="469558784"/>
    <n v="607274134"/>
    <n v="432274134"/>
    <x v="19"/>
    <x v="4"/>
    <x v="8"/>
    <s v="['Action', 'Adventure', 'Sci-Fi']"/>
    <x v="0"/>
    <s v="2 hr 20 min"/>
    <x v="0"/>
  </r>
  <r>
    <n v="76"/>
    <s v="Ice Age: Dawn of the Dinosaurs"/>
    <s v="When Sid's attempt to adopt three dinosaur eggs gets him abducted by their real mother to an underground lost world, his friends attempt to rescue him."/>
    <x v="9"/>
    <x v="6"/>
    <n v="90000000"/>
    <n v="41690382"/>
    <n v="196573705"/>
    <n v="690113112"/>
    <n v="886686817"/>
    <n v="796686817"/>
    <x v="26"/>
    <x v="2"/>
    <x v="9"/>
    <s v="['Adventure', 'Animation', 'Comedy', 'Family']"/>
    <x v="1"/>
    <s v="1 hr 34 min"/>
    <x v="1"/>
  </r>
  <r>
    <n v="411"/>
    <s v="The Hangover Part III"/>
    <s v="When one of their own is kidnapped by an angry gangster, the Wolf Pack must track down Mr. Chow, who has escaped from prison and is on the run."/>
    <x v="5"/>
    <x v="2"/>
    <n v="103000000"/>
    <n v="41671198"/>
    <n v="112200072"/>
    <n v="249800000"/>
    <n v="362000072"/>
    <n v="259000072"/>
    <x v="9"/>
    <x v="6"/>
    <x v="5"/>
    <s v="['Comedy', 'Crime']"/>
    <x v="5"/>
    <s v="1 hr 40 min"/>
    <x v="2"/>
  </r>
  <r>
    <n v="551"/>
    <s v="Ocean's Eight"/>
    <s v="Debbie Ocean gathers an all-female crew to attempt an impossible heist at New York City's annual Met Gala."/>
    <x v="8"/>
    <x v="2"/>
    <n v="70000000"/>
    <n v="41607378"/>
    <n v="140295726"/>
    <n v="157500000"/>
    <n v="297795726"/>
    <n v="227795726"/>
    <x v="23"/>
    <x v="2"/>
    <x v="8"/>
    <s v="['Action', 'Comedy', 'Crime']"/>
    <x v="0"/>
    <s v="1 hr 50 min"/>
    <x v="0"/>
  </r>
  <r>
    <n v="723"/>
    <s v="Big Daddy"/>
    <s v="A lazy law-school grad adopts a kid to impress his girlfriend, but everything doesn't go as planned and he becomes the unlikely foster father."/>
    <x v="20"/>
    <x v="4"/>
    <n v="34200000"/>
    <n v="41536370"/>
    <n v="163479795"/>
    <n v="71322100"/>
    <n v="234801895"/>
    <n v="200601895"/>
    <x v="4"/>
    <x v="2"/>
    <x v="20"/>
    <s v="['Comedy', 'Drama']"/>
    <x v="5"/>
    <s v="1 hr 33 min"/>
    <x v="0"/>
  </r>
  <r>
    <n v="366"/>
    <s v="Happy Feet"/>
    <s v="Into the world of the Emperor Penguins, who find their soul mates through song, a penguin is born who cannot sing. But he can tap dance something fierce!"/>
    <x v="11"/>
    <x v="2"/>
    <n v="100000000"/>
    <n v="41533432"/>
    <n v="198000317"/>
    <n v="186335791"/>
    <n v="384336108"/>
    <n v="284336108"/>
    <x v="20"/>
    <x v="5"/>
    <x v="11"/>
    <s v="['Adventure', 'Animation', 'Comedy', 'Family', 'Music', 'Musical', 'Romance']"/>
    <x v="1"/>
    <s v="1 hr 48 min"/>
    <x v="1"/>
  </r>
  <r>
    <n v="677"/>
    <s v="Grown Ups 2"/>
    <s v="After moving his family back to his hometown to be with his friends and their kids, Lenny finds out that between old bullies, new bullies, schizo bus drivers, drunk cops on skis, and four hundred costumed party crashers sometimes crazy follows you."/>
    <x v="5"/>
    <x v="4"/>
    <n v="80000000"/>
    <n v="41508572"/>
    <n v="133668525"/>
    <n v="113315753"/>
    <n v="246984278"/>
    <n v="166984278"/>
    <x v="5"/>
    <x v="3"/>
    <x v="5"/>
    <s v="['Comedy']"/>
    <x v="5"/>
    <s v="1 hr 41 min"/>
    <x v="0"/>
  </r>
  <r>
    <n v="479"/>
    <s v="The Perfect Storm"/>
    <s v="An unusually intense storm pattern catches some commercial fishermen unaware and puts them in mortal danger."/>
    <x v="22"/>
    <x v="2"/>
    <n v="140000000"/>
    <n v="41325042"/>
    <n v="182618434"/>
    <n v="146100000"/>
    <n v="328718434"/>
    <n v="188718434"/>
    <x v="24"/>
    <x v="2"/>
    <x v="22"/>
    <s v="['Action', 'Adventure', 'Drama', 'Thriller']"/>
    <x v="0"/>
    <s v="2 hr 10 min"/>
    <x v="0"/>
  </r>
  <r>
    <n v="230"/>
    <s v="Kung Fu Panda 3"/>
    <s v="Continuing his &quot;legendary adventures of awesomeness&quot;, Po must face two hugely epic, but different threats: one supernatural and the other a little closer to home."/>
    <x v="4"/>
    <x v="6"/>
    <n v="145000000"/>
    <n v="41282042"/>
    <n v="143528619"/>
    <n v="377642206"/>
    <n v="521170825"/>
    <n v="376170825"/>
    <x v="19"/>
    <x v="11"/>
    <x v="4"/>
    <s v="['Action', 'Adventure', 'Animation', 'Comedy', 'Family', 'Fantasy']"/>
    <x v="0"/>
    <s v="1 hr 35 min"/>
    <x v="1"/>
  </r>
  <r>
    <n v="911"/>
    <s v="The Vow"/>
    <s v="A car accident puts Paige in a coma, and when she wakes up with severe memory loss, her husband Leo works to win her heart again."/>
    <x v="3"/>
    <x v="16"/>
    <n v="30000000"/>
    <n v="41202458"/>
    <n v="125014030"/>
    <n v="71100540"/>
    <n v="196114570"/>
    <n v="166114570"/>
    <x v="17"/>
    <x v="8"/>
    <x v="3"/>
    <s v="['Drama', 'Romance']"/>
    <x v="4"/>
    <s v="1 hr 44 min"/>
    <x v="0"/>
  </r>
  <r>
    <n v="380"/>
    <s v="Once Upon a Time in Hollywood"/>
    <s v="A faded television actor and his stunt double strive to achieve fame and success in the final years of Hollywood's Golden Age in 1969 Los Angeles."/>
    <x v="0"/>
    <x v="4"/>
    <n v="90000000"/>
    <n v="41082018"/>
    <n v="142502728"/>
    <n v="235114870"/>
    <n v="377617598"/>
    <n v="287617598"/>
    <x v="4"/>
    <x v="3"/>
    <x v="0"/>
    <s v="['Comedy', 'Drama']"/>
    <x v="5"/>
    <s v="2 hr 41 min"/>
    <x v="2"/>
  </r>
  <r>
    <n v="560"/>
    <s v="Shutter Island"/>
    <s v="Teddy Daniels and Chuck Aule, two US marshals, are sent to an asylum on a remote island in order to investigate the disappearance of a patient, where Teddy uncovers a shocking truth about the place."/>
    <x v="12"/>
    <x v="7"/>
    <n v="80000000"/>
    <n v="41062440"/>
    <n v="128012934"/>
    <n v="166792763"/>
    <n v="294805697"/>
    <n v="214805697"/>
    <x v="8"/>
    <x v="8"/>
    <x v="12"/>
    <s v="['Mystery', 'Thriller']"/>
    <x v="6"/>
    <s v="2 hr 18 min"/>
    <x v="2"/>
  </r>
  <r>
    <n v="241"/>
    <s v="Twister"/>
    <s v="Bill and Jo Harding, advanced storm chasers on the brink of divorce, must join together to create an advanced weather alert system by putting themselves in the cross-hairs of extremely violent tornadoes."/>
    <x v="25"/>
    <x v="2"/>
    <n v="92000000"/>
    <n v="41059405"/>
    <n v="241830615"/>
    <n v="252750000"/>
    <n v="494580615"/>
    <n v="402580615"/>
    <x v="3"/>
    <x v="6"/>
    <x v="25"/>
    <s v="['Action', 'Adventure', 'Thriller']"/>
    <x v="0"/>
    <s v="1 hr 53 min"/>
    <x v="4"/>
  </r>
  <r>
    <n v="359"/>
    <s v="Independence Day: Resurgence"/>
    <s v="Two decades after the first Independence Day invasion, Earth is faced with a new extra-Solar threat. But will mankind's new space defenses be enough?"/>
    <x v="4"/>
    <x v="6"/>
    <n v="165000000"/>
    <n v="41039944"/>
    <n v="103144286"/>
    <n v="286537649"/>
    <n v="389681935"/>
    <n v="224681935"/>
    <x v="6"/>
    <x v="2"/>
    <x v="4"/>
    <s v="['Action', 'Adventure', 'Sci-Fi']"/>
    <x v="0"/>
    <s v="2 hr"/>
    <x v="0"/>
  </r>
  <r>
    <n v="177"/>
    <s v="Casino Royale"/>
    <s v="After earning 00 status and a licence to kill, secret agent James Bond sets out on his first mission as 007. Bond must defeat a private banker funding terrorists in a high-stakes game of poker at Casino Royale, Montenegro."/>
    <x v="11"/>
    <x v="4"/>
    <n v="150000000"/>
    <n v="40833156"/>
    <n v="167445960"/>
    <n v="449059202"/>
    <n v="616505162"/>
    <n v="466505162"/>
    <x v="11"/>
    <x v="5"/>
    <x v="11"/>
    <s v="['Action', 'Adventure', 'Thriller']"/>
    <x v="0"/>
    <s v="2 hr 24 min"/>
    <x v="0"/>
  </r>
  <r>
    <n v="604"/>
    <s v="Grown Ups"/>
    <s v="After their high school basketball coach passes away, five good friends and former teammates reunite for a Fourth of July holiday weekend."/>
    <x v="12"/>
    <x v="4"/>
    <n v="80000000"/>
    <n v="40506562"/>
    <n v="162001186"/>
    <n v="109456115"/>
    <n v="271457301"/>
    <n v="191457301"/>
    <x v="0"/>
    <x v="2"/>
    <x v="12"/>
    <s v="['Comedy']"/>
    <x v="5"/>
    <s v="1 hr 42 min"/>
    <x v="0"/>
  </r>
  <r>
    <n v="382"/>
    <s v="G.I. Joe: Retaliation"/>
    <s v="The G.I. Joes are not only fighting their mortal enemy Cobra; they are forced to contend with threats from within the government that jeopardize their very existence."/>
    <x v="5"/>
    <x v="7"/>
    <n v="130000000"/>
    <n v="40501814"/>
    <n v="122523060"/>
    <n v="253217645"/>
    <n v="375740705"/>
    <n v="245740705"/>
    <x v="7"/>
    <x v="4"/>
    <x v="5"/>
    <s v="['Action', 'Adventure', 'Sci-Fi', 'Thriller']"/>
    <x v="0"/>
    <s v="1 hr 50 min"/>
    <x v="0"/>
  </r>
  <r>
    <n v="327"/>
    <s v="Batman"/>
    <s v="The Dark Knight of Gotham City begins his war on crime with his first major enemy being Jack Napier, a criminal who becomes the clownishly homicidal Joker."/>
    <x v="29"/>
    <x v="2"/>
    <n v="35000000"/>
    <n v="40489746"/>
    <n v="251409241"/>
    <n v="160160000"/>
    <n v="411569241"/>
    <n v="376569241"/>
    <x v="9"/>
    <x v="2"/>
    <x v="29"/>
    <s v="['Action', 'Adventure']"/>
    <x v="0"/>
    <s v="2 hr 6 min"/>
    <x v="4"/>
  </r>
  <r>
    <n v="342"/>
    <s v="The Mummy: Tomb of the Dragon Emperor"/>
    <s v="In the Far East, Alex O'Connell, the son of famed mummy fighters Rick and Evy O'Connell, unearths the mummy of the first Emperor of Qin -- a shape-shifting entity cursed by a witch centuries ago."/>
    <x v="6"/>
    <x v="1"/>
    <n v="145000000"/>
    <n v="40457770"/>
    <n v="102491776"/>
    <n v="300958054"/>
    <n v="403449830"/>
    <n v="258449830"/>
    <x v="24"/>
    <x v="3"/>
    <x v="6"/>
    <s v="['Action', 'Adventure', 'Fantasy', 'Horror']"/>
    <x v="0"/>
    <s v="1 hr 52 min"/>
    <x v="0"/>
  </r>
  <r>
    <n v="491"/>
    <s v="The Conjuring 2"/>
    <s v="Ed and Lorraine Warren travel to North London to help a single mother raising four children alone in a house plagued by a supernatural spirit."/>
    <x v="4"/>
    <x v="2"/>
    <n v="40000000"/>
    <n v="40406314"/>
    <n v="102516140"/>
    <n v="219318211"/>
    <n v="321834351"/>
    <n v="281834351"/>
    <x v="14"/>
    <x v="2"/>
    <x v="4"/>
    <s v="['Horror', 'Mystery', 'Thriller']"/>
    <x v="2"/>
    <s v="2 hr 14 min"/>
    <x v="2"/>
  </r>
  <r>
    <n v="676"/>
    <s v="Glass"/>
    <s v="Security guard David Dunn uses his supernatural abilities to track Kevin Wendell Crumb, a disturbed man who has twenty-four personalities."/>
    <x v="0"/>
    <x v="1"/>
    <n v="20000000"/>
    <n v="40328920"/>
    <n v="111048468"/>
    <n v="135950571"/>
    <n v="246999039"/>
    <n v="226999039"/>
    <x v="1"/>
    <x v="11"/>
    <x v="0"/>
    <s v="['Drama', 'Horror', 'Sci-Fi', 'Thriller']"/>
    <x v="4"/>
    <s v="2 hr 9 min"/>
    <x v="0"/>
  </r>
  <r>
    <n v="500"/>
    <s v="The Last Airbender"/>
    <s v="Follows the adventures of Aang, a young successor to a long line of Avatars, who must master all four elements and stop the Fire Nation from enslaving the Water Tribes and the Earth Kingdom."/>
    <x v="12"/>
    <x v="7"/>
    <n v="150000000"/>
    <n v="40325019"/>
    <n v="131772187"/>
    <n v="187941694"/>
    <n v="319713881"/>
    <n v="169713881"/>
    <x v="15"/>
    <x v="3"/>
    <x v="12"/>
    <s v="['Action', 'Adventure', 'Family', 'Fantasy']"/>
    <x v="0"/>
    <s v="1 hr 43 min"/>
    <x v="1"/>
  </r>
  <r>
    <n v="846"/>
    <s v="Safe House"/>
    <s v="A young CIA agent is tasked with looking after a fugitive in a safe house. But when the safe house is attacked, he finds himself on the run with his charge."/>
    <x v="3"/>
    <x v="1"/>
    <n v="85000000"/>
    <n v="40172720"/>
    <n v="126373434"/>
    <n v="81702771"/>
    <n v="208076205"/>
    <n v="123076205"/>
    <x v="14"/>
    <x v="8"/>
    <x v="3"/>
    <s v="['Action', 'Thriller']"/>
    <x v="0"/>
    <s v="1 hr 55 min"/>
    <x v="2"/>
  </r>
  <r>
    <n v="624"/>
    <s v="Charlie's Angels"/>
    <s v="Three women, detectives with a mysterious boss, retrieve stolen voice-ID software, using martial arts, tech skills, and sex appeal."/>
    <x v="22"/>
    <x v="4"/>
    <n v="93000000"/>
    <n v="40128550"/>
    <n v="125305545"/>
    <n v="138800000"/>
    <n v="264105545"/>
    <n v="171105545"/>
    <x v="16"/>
    <x v="5"/>
    <x v="22"/>
    <s v="['Action', 'Adventure', 'Comedy', 'Crime', 'Thriller']"/>
    <x v="0"/>
    <s v="1 hr 38 min"/>
    <x v="0"/>
  </r>
  <r>
    <n v="849"/>
    <s v="The Fast and the Furious"/>
    <s v="Los Angeles police officer Brian O'Conner must decide where his loyalty really lies when he becomes enamored with the street racing world he has been sent undercover to destroy."/>
    <x v="18"/>
    <x v="1"/>
    <n v="38000000"/>
    <n v="40089015"/>
    <n v="144745925"/>
    <n v="62771584"/>
    <n v="207517509"/>
    <n v="169517509"/>
    <x v="6"/>
    <x v="2"/>
    <x v="18"/>
    <s v="['Action', 'Crime', 'Thriller']"/>
    <x v="0"/>
    <s v="1 hr 46 min"/>
    <x v="0"/>
  </r>
  <r>
    <n v="508"/>
    <s v="Chicken Little"/>
    <s v="After ruining his reputation with the town, a courageous chicken must come to the rescue of his fellow citizens when aliens start an invasion."/>
    <x v="15"/>
    <x v="0"/>
    <n v="150000000"/>
    <n v="40049778"/>
    <n v="135386665"/>
    <n v="179046172"/>
    <n v="314432837"/>
    <n v="164432837"/>
    <x v="29"/>
    <x v="5"/>
    <x v="15"/>
    <s v="['Adventure', 'Animation', 'Comedy', 'Family', 'Fantasy', 'Sci-Fi']"/>
    <x v="1"/>
    <s v="1 hr 21 min"/>
    <x v="3"/>
  </r>
  <r>
    <n v="702"/>
    <s v="Click"/>
    <s v="A workaholic architect finds a universal remote that allows him to fast-forward and rewind to different parts of his life. Complications arise when the remote starts to overrule his choices."/>
    <x v="11"/>
    <x v="14"/>
    <n v="82500000"/>
    <n v="40011365"/>
    <n v="137355633"/>
    <n v="103329693"/>
    <n v="240685326"/>
    <n v="158185326"/>
    <x v="6"/>
    <x v="2"/>
    <x v="11"/>
    <s v="['Comedy', 'Drama', 'Fantasy', 'Romance']"/>
    <x v="5"/>
    <s v="1 hr 47 min"/>
    <x v="0"/>
  </r>
  <r>
    <n v="587"/>
    <s v="Split"/>
    <s v="Three girls are kidnapped by a man with a diagnosed 23 distinct personalities. They must try to escape before the apparent emergence of a frightful new 24th."/>
    <x v="4"/>
    <x v="1"/>
    <n v="9000000"/>
    <n v="40010975"/>
    <n v="138291365"/>
    <n v="140163052"/>
    <n v="278454417"/>
    <n v="269454417"/>
    <x v="8"/>
    <x v="11"/>
    <x v="2"/>
    <s v="['Horror', 'Thriller']"/>
    <x v="2"/>
    <s v="1 hr 57 min"/>
    <x v="0"/>
  </r>
  <r>
    <n v="897"/>
    <s v="50 First Dates"/>
    <s v="Henry Roth is a man afraid of commitment until he meets the beautiful Lucy. They hit it off and Henry think he's finally found the girl of his dreams until discovering she has short-term memory loss and forgets him the next day."/>
    <x v="16"/>
    <x v="4"/>
    <n v="75000000"/>
    <n v="39852237"/>
    <n v="120908074"/>
    <n v="77612860"/>
    <n v="198520934"/>
    <n v="123520934"/>
    <x v="2"/>
    <x v="8"/>
    <x v="16"/>
    <s v="['Comedy', 'Drama', 'Romance']"/>
    <x v="5"/>
    <s v="1 hr 39 min"/>
    <x v="0"/>
  </r>
  <r>
    <n v="960"/>
    <s v="The Waterboy"/>
    <s v="A waterboy for a college football team discovers he has a unique tackling ability and becomes a member of the team."/>
    <x v="28"/>
    <x v="0"/>
    <n v="23000000"/>
    <n v="39414071"/>
    <n v="161491646"/>
    <n v="24500000"/>
    <n v="185991646"/>
    <n v="162991646"/>
    <x v="13"/>
    <x v="5"/>
    <x v="28"/>
    <s v="['Comedy', 'Sport']"/>
    <x v="5"/>
    <s v="1 hr 30 min"/>
    <x v="0"/>
  </r>
  <r>
    <n v="237"/>
    <s v="Rio 2"/>
    <s v="It's a jungle out there for Blu, Jewel, and their three kids after they're hurtled from Rio de Janeiro to the wilds of the Amazon. As Blu tries to fit in, he goes beak-to-beak with the vengeful Nigel and meets his father-in-law."/>
    <x v="13"/>
    <x v="6"/>
    <n v="103000000"/>
    <n v="39327869"/>
    <n v="131538435"/>
    <n v="367242682"/>
    <n v="498781117"/>
    <n v="395781117"/>
    <x v="18"/>
    <x v="4"/>
    <x v="13"/>
    <s v="['Adventure', 'Animation', 'Comedy', 'Family', 'Music', 'Musical']"/>
    <x v="1"/>
    <s v="1 hr 41 min"/>
    <x v="3"/>
  </r>
  <r>
    <n v="253"/>
    <s v="Rio"/>
    <s v="When Blu, a domesticated macaw from small-town Minnesota, meets the fiercely independent Jewel, he takes off on an adventure to Rio de Janeiro with the bird of his dreams."/>
    <x v="10"/>
    <x v="6"/>
    <n v="90000000"/>
    <n v="39225962"/>
    <n v="143619809"/>
    <n v="340246963"/>
    <n v="483866772"/>
    <n v="393866772"/>
    <x v="29"/>
    <x v="0"/>
    <x v="10"/>
    <s v="['Adventure', 'Animation', 'Comedy', 'Family', 'Music', 'Musical']"/>
    <x v="1"/>
    <s v="1 hr 36 min"/>
    <x v="1"/>
  </r>
  <r>
    <n v="485"/>
    <s v="Taken 3"/>
    <s v="Accused of a ruthless murder he never committed or witnessed, Bryan Mills goes on the run and brings out his particular set of skills to find the true killer and clear his name."/>
    <x v="13"/>
    <x v="6"/>
    <n v="48000000"/>
    <n v="39201657"/>
    <n v="89256424"/>
    <n v="237222717"/>
    <n v="326479141"/>
    <n v="278479141"/>
    <x v="15"/>
    <x v="11"/>
    <x v="1"/>
    <s v="['Action', 'Crime', 'Thriller']"/>
    <x v="0"/>
    <s v="1 hr 48 min"/>
    <x v="0"/>
  </r>
  <r>
    <n v="859"/>
    <s v="The Break-Up"/>
    <s v="A couple's break-up proceeds to get uglier and nastier by the moment as each tries to keep their luxurious condo from the other."/>
    <x v="11"/>
    <x v="1"/>
    <n v="52000000"/>
    <n v="39172785"/>
    <n v="118703275"/>
    <n v="86964935"/>
    <n v="205668210"/>
    <n v="153668210"/>
    <x v="27"/>
    <x v="2"/>
    <x v="11"/>
    <s v="['Comedy', 'Drama', 'Romance']"/>
    <x v="5"/>
    <s v="1 hr 46 min"/>
    <x v="0"/>
  </r>
  <r>
    <n v="409"/>
    <s v="Ocean's Twelve"/>
    <s v="Daniel Ocean recruits one more team member so he can pull off three major European heists in this sequel to Ocean's Eleven."/>
    <x v="16"/>
    <x v="2"/>
    <n v="110000000"/>
    <n v="39153380"/>
    <n v="125544280"/>
    <n v="237200000"/>
    <n v="362744280"/>
    <n v="252744280"/>
    <x v="17"/>
    <x v="1"/>
    <x v="16"/>
    <s v="['Crime', 'Thriller']"/>
    <x v="3"/>
    <s v="2 hr 5 min"/>
    <x v="0"/>
  </r>
  <r>
    <n v="950"/>
    <s v="The Grudge"/>
    <s v="An American nurse living and working in Tokyo is exposed to a mysterious supernatural curse, one that locks a person in a powerful rage before claiming their life and spreading to another victim."/>
    <x v="16"/>
    <x v="4"/>
    <n v="10000000"/>
    <n v="39128715"/>
    <n v="110359362"/>
    <n v="76921753"/>
    <n v="187281115"/>
    <n v="177281115"/>
    <x v="6"/>
    <x v="10"/>
    <x v="16"/>
    <s v="['Horror', 'Mystery', 'Thriller']"/>
    <x v="2"/>
    <s v="1 hr 31 min"/>
    <x v="0"/>
  </r>
  <r>
    <n v="740"/>
    <s v="The Heat"/>
    <s v="An uptight FBI Special Agent is paired with a foul-mouthed Boston cop to take down a ruthless drug lord."/>
    <x v="5"/>
    <x v="6"/>
    <n v="43000000"/>
    <n v="39115043"/>
    <n v="159582188"/>
    <n v="70348583"/>
    <n v="229930771"/>
    <n v="186930771"/>
    <x v="7"/>
    <x v="2"/>
    <x v="5"/>
    <s v="['Action', 'Comedy', 'Crime']"/>
    <x v="0"/>
    <s v="1 hr 57 min"/>
    <x v="2"/>
  </r>
  <r>
    <n v="330"/>
    <s v="Kingsman: The Golden Circle"/>
    <s v="After the Kingsman's headquarters is destroyed and the world is held hostage, an allied spy organization in the United States is discovered. These two elite secret agencies must band together to defeat a common enemy."/>
    <x v="2"/>
    <x v="6"/>
    <n v="104000000"/>
    <n v="39023010"/>
    <n v="100234838"/>
    <n v="310667824"/>
    <n v="410902662"/>
    <n v="306902662"/>
    <x v="18"/>
    <x v="9"/>
    <x v="2"/>
    <s v="['Action', 'Adventure', 'Comedy', 'Crime', 'Thriller']"/>
    <x v="0"/>
    <s v="2 hr 21 min"/>
    <x v="2"/>
  </r>
  <r>
    <n v="440"/>
    <s v="Dinosaur"/>
    <s v="An orphaned dinosaur raised by lemurs joins an arduous trek to a sanctuary after a meteorite shower destroys his family home."/>
    <x v="22"/>
    <x v="0"/>
    <n v="127500000"/>
    <n v="38854851"/>
    <n v="137748063"/>
    <n v="212074702"/>
    <n v="349822765"/>
    <n v="222322765"/>
    <x v="10"/>
    <x v="6"/>
    <x v="22"/>
    <s v="['Adventure', 'Animation', 'Drama', 'Family', 'Fantasy']"/>
    <x v="1"/>
    <s v="1 hr 22 min"/>
    <x v="1"/>
  </r>
  <r>
    <n v="737"/>
    <s v="Get Smart"/>
    <s v="Maxwell Smart, a highly intellectual but bumbling spy working for the CONTROL agency, is tasked with preventing a terrorist attack from rival spy agency KAOS."/>
    <x v="6"/>
    <x v="2"/>
    <n v="80000000"/>
    <n v="38683480"/>
    <n v="130319208"/>
    <n v="100366245"/>
    <n v="230685453"/>
    <n v="150685453"/>
    <x v="10"/>
    <x v="2"/>
    <x v="6"/>
    <s v="['Action', 'Adventure', 'Comedy']"/>
    <x v="0"/>
    <s v="1 hr 50 min"/>
    <x v="0"/>
  </r>
  <r>
    <n v="390"/>
    <s v="Fifty Shades Freed"/>
    <s v="Anastasia (Dakota Johnson) and Christian (Jamie Dornan) get married, but Jack Hyde (Eric Johnson) continues to threaten their relationship."/>
    <x v="8"/>
    <x v="1"/>
    <n v="55000000"/>
    <n v="38560195"/>
    <n v="100407760"/>
    <n v="271577258"/>
    <n v="371985018"/>
    <n v="316985018"/>
    <x v="23"/>
    <x v="8"/>
    <x v="8"/>
    <s v="['Drama', 'Romance', 'Thriller']"/>
    <x v="4"/>
    <s v="1 hr 45 min"/>
    <x v="2"/>
  </r>
  <r>
    <n v="871"/>
    <s v="You Don't Mess with the Zohan"/>
    <s v="An Israeli Special Forces Soldier fakes his death so he can re-emerge in New York City as a hair stylist."/>
    <x v="6"/>
    <x v="4"/>
    <n v="90000000"/>
    <n v="38531374"/>
    <n v="100018837"/>
    <n v="104294563"/>
    <n v="204313400"/>
    <n v="114313400"/>
    <x v="21"/>
    <x v="2"/>
    <x v="6"/>
    <s v="['Action', 'Comedy']"/>
    <x v="0"/>
    <s v="1 hr 53 min"/>
    <x v="0"/>
  </r>
  <r>
    <n v="422"/>
    <s v="The Legend of Tarzan"/>
    <s v="Tarzan, having acclimated to life in London, is called back to his former home in the jungle to investigate the activities at a mining encampment."/>
    <x v="4"/>
    <x v="2"/>
    <n v="180000000"/>
    <n v="38527856"/>
    <n v="126643061"/>
    <n v="230057296"/>
    <n v="356700357"/>
    <n v="176700357"/>
    <x v="26"/>
    <x v="2"/>
    <x v="4"/>
    <s v="['Action', 'Adventure', 'Drama', 'Fantasy', 'Romance']"/>
    <x v="0"/>
    <s v="1 hr 50 min"/>
    <x v="0"/>
  </r>
  <r>
    <n v="432"/>
    <s v="The Angry Birds Movie"/>
    <s v="When an island populated by happy, flightless birds is visited by mysterious green piggies, it's up to three unlikely outcasts - Red, Chuck and Bomb - to figure out what the pigs are up to."/>
    <x v="4"/>
    <x v="4"/>
    <n v="73000000"/>
    <n v="38155177"/>
    <n v="107509366"/>
    <n v="244824563"/>
    <n v="352333929"/>
    <n v="279333929"/>
    <x v="5"/>
    <x v="6"/>
    <x v="4"/>
    <s v="['Action', 'Adventure', 'Animation', 'Comedy', 'Family']"/>
    <x v="0"/>
    <s v="1 hr 37 min"/>
    <x v="1"/>
  </r>
  <r>
    <n v="590"/>
    <s v="The Bourne Legacy"/>
    <s v="An expansion of the universe from Robert Ludlum's novels, centered on a new hero whose stakes have been triggered by the events of the previous three films."/>
    <x v="3"/>
    <x v="1"/>
    <n v="125000000"/>
    <n v="38142825"/>
    <n v="113203870"/>
    <n v="162940880"/>
    <n v="276144750"/>
    <n v="151144750"/>
    <x v="14"/>
    <x v="7"/>
    <x v="3"/>
    <s v="['Action', 'Adventure', 'Thriller']"/>
    <x v="0"/>
    <s v="2 hr 15 min"/>
    <x v="0"/>
  </r>
  <r>
    <n v="286"/>
    <s v="Ocean's Eleven"/>
    <s v="Danny Ocean and his ten accomplices plan to rob three Las Vegas casinos simultaneously."/>
    <x v="18"/>
    <x v="2"/>
    <n v="85000000"/>
    <n v="38107822"/>
    <n v="183417150"/>
    <n v="267300000"/>
    <n v="450717150"/>
    <n v="365717150"/>
    <x v="23"/>
    <x v="1"/>
    <x v="18"/>
    <s v="['Crime', 'Thriller']"/>
    <x v="3"/>
    <s v="1 hr 56 min"/>
    <x v="0"/>
  </r>
  <r>
    <n v="679"/>
    <s v="Rango"/>
    <s v="Rango is an ordinary chameleon who accidentally winds up in the town of Dirt, a lawless outpost in the Wild West in desperate need of a new sheriff."/>
    <x v="10"/>
    <x v="7"/>
    <n v="135000000"/>
    <n v="38079323"/>
    <n v="123477607"/>
    <n v="122246996"/>
    <n v="245724603"/>
    <n v="110724603"/>
    <x v="27"/>
    <x v="4"/>
    <x v="10"/>
    <s v="['Action', 'Adventure', 'Animation', 'Comedy', 'Family', 'Western']"/>
    <x v="0"/>
    <s v="1 hr 47 min"/>
    <x v="1"/>
  </r>
  <r>
    <n v="495"/>
    <s v="Inglourious Basterds"/>
    <s v="In Nazi-occupied France during World War II, a plan to assassinate Nazi leaders by a group of Jewish U.S. soldiers coincides with a theatre owner's vengeful plans for the same."/>
    <x v="9"/>
    <x v="17"/>
    <n v="70000000"/>
    <n v="38054676"/>
    <n v="120540719"/>
    <n v="200917028"/>
    <n v="321457747"/>
    <n v="251457747"/>
    <x v="10"/>
    <x v="7"/>
    <x v="9"/>
    <s v="['Adventure', 'Drama', 'War']"/>
    <x v="1"/>
    <s v="2 hr 33 min"/>
    <x v="2"/>
  </r>
  <r>
    <n v="562"/>
    <s v="Bee Movie"/>
    <s v="Barry B. Benson, a bee just graduated from college, is disillusioned at his lone career choice: making honey. On a special trip outside the hive, Barry's life is saved by Vanessa, a florist in New York City. As their relationship blossoms, he discovers humans actually eat honey and subsequently decides to sue them."/>
    <x v="7"/>
    <x v="8"/>
    <n v="150000000"/>
    <n v="38021044"/>
    <n v="126631277"/>
    <n v="166883059"/>
    <n v="293514336"/>
    <n v="143514336"/>
    <x v="15"/>
    <x v="5"/>
    <x v="7"/>
    <s v="['Adventure', 'Animation', 'Comedy', 'Drama', 'Family']"/>
    <x v="1"/>
    <s v="1 hr 31 min"/>
    <x v="1"/>
  </r>
  <r>
    <n v="638"/>
    <s v="Charlie's Angels: Full Throttle"/>
    <s v="The Angels investigate a series of murders which occur after the theft of a witness protection profile database."/>
    <x v="17"/>
    <x v="4"/>
    <n v="120000000"/>
    <n v="37634221"/>
    <n v="100830111"/>
    <n v="158345677"/>
    <n v="259175788"/>
    <n v="139175788"/>
    <x v="28"/>
    <x v="2"/>
    <x v="17"/>
    <s v="['Action', 'Adventure', 'Comedy', 'Crime']"/>
    <x v="0"/>
    <s v="1 hr 46 min"/>
    <x v="0"/>
  </r>
  <r>
    <n v="968"/>
    <s v="Hop"/>
    <s v="E.B., the Easter Bunny's teenage son, heads to Hollywood, determined to become a drummer in a rock 'n' roll band. In LA, he's taken in by Fred after the out-of-work slacker hits E.B. with his car."/>
    <x v="10"/>
    <x v="1"/>
    <n v="63000000"/>
    <n v="37543710"/>
    <n v="108498305"/>
    <n v="75868840"/>
    <n v="184367145"/>
    <n v="121367145"/>
    <x v="24"/>
    <x v="4"/>
    <x v="10"/>
    <s v="['Adventure', 'Animation', 'Comedy', 'Family', 'Fantasy']"/>
    <x v="1"/>
    <s v="1 hr 35 min"/>
    <x v="1"/>
  </r>
  <r>
    <n v="396"/>
    <s v="Gone Girl"/>
    <s v="With his wife's disappearance having become the focus of an intense media circus, a man sees the spotlight turned on him when it's suspected that he may not be innocent."/>
    <x v="13"/>
    <x v="6"/>
    <n v="61000000"/>
    <n v="37513109"/>
    <n v="167767189"/>
    <n v="201563174"/>
    <n v="369330363"/>
    <n v="308330363"/>
    <x v="27"/>
    <x v="10"/>
    <x v="13"/>
    <s v="['Drama', 'Mystery', 'Thriller']"/>
    <x v="4"/>
    <s v="2 hr 29 min"/>
    <x v="2"/>
  </r>
  <r>
    <n v="837"/>
    <s v="District 9"/>
    <s v="Violence ensues after an extraterrestrial race forced to live in slum-like conditions on Earth finds a kindred spirit in a government agent exposed to their biotechnology."/>
    <x v="9"/>
    <x v="18"/>
    <n v="30000000"/>
    <n v="37354308"/>
    <n v="115646235"/>
    <n v="95242715"/>
    <n v="210888950"/>
    <n v="180888950"/>
    <x v="2"/>
    <x v="7"/>
    <x v="9"/>
    <s v="['Action', 'Sci-Fi', 'Thriller']"/>
    <x v="0"/>
    <s v="1 hr 52 min"/>
    <x v="2"/>
  </r>
  <r>
    <n v="329"/>
    <s v="Pacific Rim"/>
    <s v="As a war between humankind and monstrous sea creatures wages on, a former pilot and a trainee are paired up to drive a seemingly obsolete special weapon in a desperate effort to save the world from the apocalypse."/>
    <x v="5"/>
    <x v="2"/>
    <n v="190000000"/>
    <n v="37285325"/>
    <n v="101802906"/>
    <n v="309200000"/>
    <n v="411002906"/>
    <n v="221002906"/>
    <x v="5"/>
    <x v="3"/>
    <x v="5"/>
    <s v="['Action', 'Adventure', 'Sci-Fi']"/>
    <x v="0"/>
    <s v="2 hr 11 min"/>
    <x v="0"/>
  </r>
  <r>
    <n v="642"/>
    <s v="Annabelle"/>
    <s v="A couple begins to experience terrifying supernatural occurrences involving a vintage doll shortly after their home is invaded by satanic cultists."/>
    <x v="13"/>
    <x v="2"/>
    <n v="6500000"/>
    <n v="37134255"/>
    <n v="84284252"/>
    <n v="173305469"/>
    <n v="257589721"/>
    <n v="251089721"/>
    <x v="9"/>
    <x v="9"/>
    <x v="13"/>
    <s v="['Horror', 'Mystery', 'Thriller']"/>
    <x v="2"/>
    <s v="1 hr 39 min"/>
    <x v="2"/>
  </r>
  <r>
    <n v="505"/>
    <s v="Air Force One"/>
    <s v="Communist radicals hijack Air Force One with the U.S. President and his family on board. The Vice President negotiates from Washington D.C., while the President, a veteran, fights to rescue the hostages on board."/>
    <x v="19"/>
    <x v="4"/>
    <n v="85000000"/>
    <n v="37132505"/>
    <n v="172956409"/>
    <n v="142200000"/>
    <n v="315156409"/>
    <n v="230156409"/>
    <x v="4"/>
    <x v="3"/>
    <x v="19"/>
    <s v="['Action', 'Drama', 'Thriller']"/>
    <x v="0"/>
    <s v="2 hr 4 min"/>
    <x v="2"/>
  </r>
  <r>
    <n v="847"/>
    <s v="S.W.A.T."/>
    <s v="An imprisoned drug kingpin offers a huge cash reward to anyone that can break him out of police custody, and only the L.A.P.D.'s Special Weapons and Tactics team can prevent it."/>
    <x v="17"/>
    <x v="4"/>
    <n v="80000000"/>
    <n v="37062535"/>
    <n v="116934650"/>
    <n v="90790989"/>
    <n v="207725639"/>
    <n v="127725639"/>
    <x v="14"/>
    <x v="7"/>
    <x v="17"/>
    <s v="['Action', 'Adventure', 'Crime', 'Thriller']"/>
    <x v="0"/>
    <s v="1 hr 57 min"/>
    <x v="0"/>
  </r>
  <r>
    <n v="580"/>
    <s v="Oblivion"/>
    <s v="A veteran assigned to extract Earth's remaining resources begins to question what he knows about his mission and himself."/>
    <x v="5"/>
    <x v="1"/>
    <n v="120000000"/>
    <n v="37054485"/>
    <n v="89107235"/>
    <n v="197061337"/>
    <n v="286168572"/>
    <n v="166168572"/>
    <x v="3"/>
    <x v="0"/>
    <x v="5"/>
    <s v="['Action', 'Adventure', 'Sci-Fi']"/>
    <x v="0"/>
    <s v="2 hr 4 min"/>
    <x v="0"/>
  </r>
  <r>
    <n v="244"/>
    <s v="Maleficent: Mistress of Evil"/>
    <s v="Maleficent and her goddaughter Aurora begin to question the complex family ties that bind them as they are pulled in different directions by impending nuptials, unexpected allies, and dark new forces at play."/>
    <x v="0"/>
    <x v="0"/>
    <n v="185000000"/>
    <n v="36948713"/>
    <n v="113929605"/>
    <n v="377800484"/>
    <n v="491730089"/>
    <n v="306730089"/>
    <x v="1"/>
    <x v="10"/>
    <x v="0"/>
    <s v="['Adventure', 'Family', 'Fantasy', 'Romance']"/>
    <x v="1"/>
    <s v="1 hr 59 min"/>
    <x v="1"/>
  </r>
  <r>
    <n v="842"/>
    <s v="Red Dragon"/>
    <s v="A retired FBI agent with psychological gifts is assigned to help track down &quot;The Tooth Fairy&quot;, a mysterious serial killer. Aiding him is imprisoned forensic psychiatrist Dr. Hannibal &quot;The Cannibal&quot; Lecter."/>
    <x v="14"/>
    <x v="1"/>
    <n v="78000000"/>
    <n v="36540945"/>
    <n v="93149898"/>
    <n v="116046400"/>
    <n v="209196298"/>
    <n v="131196298"/>
    <x v="29"/>
    <x v="10"/>
    <x v="14"/>
    <s v="['Crime', 'Drama', 'Thriller']"/>
    <x v="3"/>
    <s v="2 hr 4 min"/>
    <x v="2"/>
  </r>
  <r>
    <n v="765"/>
    <s v="Interview with the Vampire: The Vampire Chronicles"/>
    <s v="A vampire tells his epic life story: love, betrayal, loneliness, and hunger."/>
    <x v="30"/>
    <x v="2"/>
    <n v="60000000"/>
    <n v="36389705"/>
    <n v="105264608"/>
    <n v="118400000"/>
    <n v="223664608"/>
    <n v="163664608"/>
    <x v="5"/>
    <x v="5"/>
    <x v="30"/>
    <s v="['Drama', 'Fantasy', 'Horror']"/>
    <x v="4"/>
    <s v="2 hr 3 min"/>
    <x v="2"/>
  </r>
  <r>
    <n v="885"/>
    <s v="21 Jump Street"/>
    <s v="A pair of underachieving cops are sent back to a local high school to blend in and bring down a synthetic drug ring."/>
    <x v="3"/>
    <x v="4"/>
    <n v="42000000"/>
    <n v="36302612"/>
    <n v="138447667"/>
    <n v="63137661"/>
    <n v="201585328"/>
    <n v="159585328"/>
    <x v="11"/>
    <x v="4"/>
    <x v="3"/>
    <s v="['Action', 'Comedy', 'Crime']"/>
    <x v="0"/>
    <s v="1 hr 49 min"/>
    <x v="2"/>
  </r>
  <r>
    <n v="325"/>
    <s v="Kingsman: The Secret Service"/>
    <s v="A spy organisation recruits a promising street kid into the agency's training program, while a global threat emerges from a twisted tech genius."/>
    <x v="13"/>
    <x v="6"/>
    <n v="81000000"/>
    <n v="36206331"/>
    <n v="128261724"/>
    <n v="286089822"/>
    <n v="414351546"/>
    <n v="333351546"/>
    <x v="24"/>
    <x v="11"/>
    <x v="1"/>
    <s v="['Action', 'Adventure', 'Comedy', 'Thriller']"/>
    <x v="0"/>
    <s v="2 hr 9 min"/>
    <x v="2"/>
  </r>
  <r>
    <n v="53"/>
    <s v="Jumanji: Welcome to the Jungle"/>
    <s v="Four teenagers are sucked into a magical video game, and the only way they can escape is to work together to finish the game."/>
    <x v="2"/>
    <x v="4"/>
    <n v="90000000"/>
    <n v="36169328"/>
    <n v="404540171"/>
    <n v="590798946"/>
    <n v="995339117"/>
    <n v="905339117"/>
    <x v="18"/>
    <x v="1"/>
    <x v="2"/>
    <s v="['Action', 'Adventure', 'Comedy', 'Fantasy']"/>
    <x v="0"/>
    <s v="1 hr 59 min"/>
    <x v="0"/>
  </r>
  <r>
    <n v="699"/>
    <s v="Alien: Covenant"/>
    <s v="The crew of a colony ship, bound for a remote planet, discover an uncharted paradise with a threat beyond their imagination, and must attempt a harrowing escape."/>
    <x v="2"/>
    <x v="6"/>
    <n v="97000000"/>
    <n v="36160621"/>
    <n v="74262031"/>
    <n v="166629732"/>
    <n v="240891763"/>
    <n v="143891763"/>
    <x v="17"/>
    <x v="6"/>
    <x v="2"/>
    <s v="['Horror', 'Sci-Fi', 'Thriller']"/>
    <x v="2"/>
    <s v="2 hr 2 min"/>
    <x v="2"/>
  </r>
  <r>
    <n v="203"/>
    <s v="Armageddon"/>
    <s v="After discovering that an asteroid the size of Texas will impact Earth in less than a month, NASA recruits a misfit team of deep-core drillers to save the planet."/>
    <x v="28"/>
    <x v="0"/>
    <n v="140000000"/>
    <n v="36089972"/>
    <n v="201578182"/>
    <n v="352131606"/>
    <n v="553709788"/>
    <n v="413709788"/>
    <x v="15"/>
    <x v="3"/>
    <x v="28"/>
    <s v="['Action', 'Adventure', 'Sci-Fi', 'Thriller']"/>
    <x v="0"/>
    <s v="2 hr 31 min"/>
    <x v="0"/>
  </r>
  <r>
    <n v="994"/>
    <s v="The Scorpion King"/>
    <s v="A desert warrior rises up against the evil army that is destroying his homeland. He captures the enemy's key sorcerer, takes her deep into the desert and prepares for a final showdown."/>
    <x v="14"/>
    <x v="1"/>
    <n v="60000000"/>
    <n v="36075875"/>
    <n v="91047077"/>
    <n v="89583830"/>
    <n v="180630907"/>
    <n v="120630907"/>
    <x v="8"/>
    <x v="0"/>
    <x v="14"/>
    <s v="['Action', 'Adventure', 'Fantasy']"/>
    <x v="0"/>
    <s v="1 hr 32 min"/>
    <x v="0"/>
  </r>
  <r>
    <n v="494"/>
    <s v="Robin Hood"/>
    <s v="In twelfth-century England, Robin Longstride and his band of marauders confront corruption in a local village and lead an uprising against the crown that will forever alter the balance of world power."/>
    <x v="12"/>
    <x v="1"/>
    <n v="200000000"/>
    <n v="36063385"/>
    <n v="105269730"/>
    <n v="216400011"/>
    <n v="321669741"/>
    <n v="121669741"/>
    <x v="22"/>
    <x v="6"/>
    <x v="12"/>
    <s v="['Action', 'Adventure', 'Drama', 'History']"/>
    <x v="0"/>
    <s v="2 hr 20 min"/>
    <x v="0"/>
  </r>
  <r>
    <n v="629"/>
    <s v="Robots"/>
    <s v="In a robot world, a young idealistic inventor travels to the big city to join his inspiration's company, only to find himself opposing its sinister new management."/>
    <x v="15"/>
    <x v="6"/>
    <n v="75000000"/>
    <n v="36045301"/>
    <n v="128200012"/>
    <n v="134311478"/>
    <n v="262511490"/>
    <n v="187511490"/>
    <x v="3"/>
    <x v="4"/>
    <x v="15"/>
    <s v="['Adventure', 'Animation', 'Comedy', 'Family', 'Romance', 'Sci-Fi']"/>
    <x v="1"/>
    <s v="1 hr 31 min"/>
    <x v="1"/>
  </r>
  <r>
    <n v="935"/>
    <s v="The Equalizer 2"/>
    <s v="Robert McCall serves an unflinching justice for the exploited and oppressed, but how far will he go when that is someone he loves?"/>
    <x v="8"/>
    <x v="4"/>
    <n v="62000000"/>
    <n v="36011640"/>
    <n v="102084362"/>
    <n v="88315795"/>
    <n v="190400157"/>
    <n v="128400157"/>
    <x v="8"/>
    <x v="3"/>
    <x v="8"/>
    <s v="['Action', 'Crime', 'Thriller']"/>
    <x v="0"/>
    <s v="2 hr 1 min"/>
    <x v="2"/>
  </r>
  <r>
    <n v="563"/>
    <s v="Salt"/>
    <s v="A CIA agent goes on the run after a defector accuses her of being a Russian spy."/>
    <x v="12"/>
    <x v="4"/>
    <n v="110000000"/>
    <n v="36011243"/>
    <n v="118311368"/>
    <n v="175191986"/>
    <n v="293503354"/>
    <n v="183503354"/>
    <x v="25"/>
    <x v="3"/>
    <x v="12"/>
    <s v="['Action', 'Thriller']"/>
    <x v="0"/>
    <s v="1 hr 40 min"/>
    <x v="0"/>
  </r>
  <r>
    <n v="609"/>
    <s v="10,000 BC"/>
    <s v="In the prehistoric past, D'Leh is a mammoth hunter who bonds with the beautiful Evolet. When warriors on horseback capture Evolet and the tribesmen, D'Leh must embark on an odyssey to save his true love."/>
    <x v="6"/>
    <x v="2"/>
    <n v="105000000"/>
    <n v="35867488"/>
    <n v="94784201"/>
    <n v="175000000"/>
    <n v="269784201"/>
    <n v="164784201"/>
    <x v="21"/>
    <x v="4"/>
    <x v="6"/>
    <s v="['Action', 'Adventure', 'Drama', 'Fantasy', 'History']"/>
    <x v="0"/>
    <s v="1 hr 49 min"/>
    <x v="0"/>
  </r>
  <r>
    <n v="309"/>
    <s v="Rampage"/>
    <s v="When three different animals become infected with a dangerous pathogen, a primatologist and a geneticist team up to stop them from destroying Chicago."/>
    <x v="8"/>
    <x v="2"/>
    <n v="120000000"/>
    <n v="35753093"/>
    <n v="101028233"/>
    <n v="327000000"/>
    <n v="428028233"/>
    <n v="308028233"/>
    <x v="5"/>
    <x v="0"/>
    <x v="8"/>
    <s v="['Action', 'Adventure', 'Sci-Fi']"/>
    <x v="0"/>
    <s v="1 hr 47 min"/>
    <x v="0"/>
  </r>
  <r>
    <n v="419"/>
    <s v="Minority Report"/>
    <s v="In a future where a special police unit is able to arrest murderers before they commit their crimes, an officer from that unit is himself accused of a future murder."/>
    <x v="14"/>
    <x v="6"/>
    <n v="102000000"/>
    <n v="35677125"/>
    <n v="132072926"/>
    <n v="226300000"/>
    <n v="358372926"/>
    <n v="256372926"/>
    <x v="18"/>
    <x v="2"/>
    <x v="14"/>
    <s v="['Action', 'Crime', 'Mystery', 'Sci-Fi', 'Thriller']"/>
    <x v="0"/>
    <s v="2 hr 25 min"/>
    <x v="0"/>
  </r>
  <r>
    <n v="995"/>
    <s v="Sweet Home Alabama"/>
    <s v="A young woman who has reinvented herself as a New York City socialite must return home to Alabama to obtain a divorce from her husband after seven years of separation."/>
    <x v="14"/>
    <x v="0"/>
    <n v="30000000"/>
    <n v="35648740"/>
    <n v="127223418"/>
    <n v="53399006"/>
    <n v="180622424"/>
    <n v="150622424"/>
    <x v="7"/>
    <x v="9"/>
    <x v="14"/>
    <s v="['Comedy', 'Romance']"/>
    <x v="5"/>
    <s v="1 hr 48 min"/>
    <x v="0"/>
  </r>
  <r>
    <n v="198"/>
    <s v="The Smurfs"/>
    <s v="When the evil wizard Gargamel chases the tiny blue Smurfs out of their village, they tumble from their magical world into New York City."/>
    <x v="10"/>
    <x v="4"/>
    <n v="110000000"/>
    <n v="35611637"/>
    <n v="142614158"/>
    <n v="421135165"/>
    <n v="563749323"/>
    <n v="453749323"/>
    <x v="7"/>
    <x v="3"/>
    <x v="10"/>
    <s v="['Adventure', 'Animation', 'Comedy', 'Family', 'Fantasy']"/>
    <x v="1"/>
    <s v="1 hr 43 min"/>
    <x v="1"/>
  </r>
  <r>
    <n v="812"/>
    <s v="Creed II"/>
    <s v="Under the tutelage of Rocky Balboa, newly crowned heavyweight champion Adonis Creed faces off against Viktor Drago, the son of Ivan Drago."/>
    <x v="8"/>
    <x v="12"/>
    <n v="50000000"/>
    <n v="35574710"/>
    <n v="115715889"/>
    <n v="98500000"/>
    <n v="214215889"/>
    <n v="164215889"/>
    <x v="25"/>
    <x v="5"/>
    <x v="8"/>
    <s v="['Action', 'Drama', 'Sport']"/>
    <x v="0"/>
    <s v="2 hr 10 min"/>
    <x v="0"/>
  </r>
  <r>
    <n v="830"/>
    <s v="Battle Los Angeles"/>
    <s v="A squad of U.S. Marines becomes the last line of defense against a global invasion."/>
    <x v="10"/>
    <x v="4"/>
    <n v="70000000"/>
    <n v="35573187"/>
    <n v="83552429"/>
    <n v="128266925"/>
    <n v="211819354"/>
    <n v="141819354"/>
    <x v="17"/>
    <x v="4"/>
    <x v="10"/>
    <s v="['Action', 'Adventure', 'Sci-Fi']"/>
    <x v="0"/>
    <s v="1 hr 56 min"/>
    <x v="0"/>
  </r>
  <r>
    <n v="793"/>
    <s v="Central Intelligence"/>
    <s v="After he reconnects with an awkward pal from high school through Facebook, a mild-mannered accountant is lured into the world of international espionage."/>
    <x v="4"/>
    <x v="2"/>
    <n v="50000000"/>
    <n v="35535250"/>
    <n v="127440871"/>
    <n v="89531672"/>
    <n v="216972543"/>
    <n v="166972543"/>
    <x v="11"/>
    <x v="2"/>
    <x v="4"/>
    <s v="['Action', 'Comedy', 'Crime']"/>
    <x v="0"/>
    <s v="1 hr 47 min"/>
    <x v="0"/>
  </r>
  <r>
    <n v="412"/>
    <s v="The World Is Not Enough"/>
    <s v="James Bond uncovers a nuclear plot while protecting an oil heiress from her former kidnapper, an international terrorist who can't feel pain."/>
    <x v="20"/>
    <x v="12"/>
    <n v="135000000"/>
    <n v="35519007"/>
    <n v="126943684"/>
    <n v="234888716"/>
    <n v="361832400"/>
    <n v="226832400"/>
    <x v="10"/>
    <x v="5"/>
    <x v="20"/>
    <s v="['Action', 'Adventure', 'Thriller']"/>
    <x v="0"/>
    <s v="2 hr 8 min"/>
    <x v="0"/>
  </r>
  <r>
    <n v="635"/>
    <s v="Super 8"/>
    <s v="During the summer of 1979, a group of friends witness a train crash and investigate subsequent unexplained events in their small town."/>
    <x v="10"/>
    <x v="7"/>
    <n v="50000000"/>
    <n v="35451168"/>
    <n v="127004179"/>
    <n v="133091807"/>
    <n v="260095986"/>
    <n v="210095986"/>
    <x v="17"/>
    <x v="2"/>
    <x v="10"/>
    <s v="['Action', 'Mystery', 'Sci-Fi', 'Thriller']"/>
    <x v="0"/>
    <s v="1 hr 52 min"/>
    <x v="0"/>
  </r>
  <r>
    <n v="367"/>
    <s v="Spider-Man: Into the Spider-Verse"/>
    <s v="Teen Miles Morales becomes the Spider-Man of his universe and must join with five spider-powered individuals from other dimensions to stop a threat for all realities."/>
    <x v="8"/>
    <x v="4"/>
    <n v="90000000"/>
    <n v="35363376"/>
    <n v="190241310"/>
    <n v="194057426"/>
    <n v="384298736"/>
    <n v="294298736"/>
    <x v="22"/>
    <x v="1"/>
    <x v="8"/>
    <s v="['Action', 'Adventure', 'Animation', 'Comedy', 'Family', 'Fantasy', 'Sci-Fi']"/>
    <x v="0"/>
    <s v="1 hr 57 min"/>
    <x v="1"/>
  </r>
  <r>
    <n v="682"/>
    <s v="Teenage Mutant Ninja Turtles: Out of the Shadows"/>
    <s v="The Turtles get into another battle with their enemy the Shredder, who has acquired new allies: the mutant thugs Bebop and Rocksteady and the alien being Krang."/>
    <x v="4"/>
    <x v="7"/>
    <n v="135000000"/>
    <n v="35316382"/>
    <n v="82051601"/>
    <n v="163572247"/>
    <n v="245623848"/>
    <n v="110623848"/>
    <x v="27"/>
    <x v="2"/>
    <x v="4"/>
    <s v="['Action', 'Adventure', 'Comedy', 'Sci-Fi']"/>
    <x v="0"/>
    <s v="1 hr 52 min"/>
    <x v="0"/>
  </r>
  <r>
    <n v="602"/>
    <s v="Lilo &amp; Stitch"/>
    <s v="A young and parentless girl adopts a 'dog' from the local pound, completely unaware that it's supposedly a dangerous scientific experiment that's taken refuge on Earth and is now hiding from its creator and those who see it as a menace."/>
    <x v="14"/>
    <x v="0"/>
    <n v="80000000"/>
    <n v="35260212"/>
    <n v="145794338"/>
    <n v="127349813"/>
    <n v="273144151"/>
    <n v="193144151"/>
    <x v="25"/>
    <x v="2"/>
    <x v="14"/>
    <s v="['Adventure', 'Animation', 'Comedy', 'Drama', 'Family', 'Fantasy', 'Sci-Fi']"/>
    <x v="1"/>
    <s v="1 hr 25 min"/>
    <x v="1"/>
  </r>
  <r>
    <n v="164"/>
    <s v="Sing"/>
    <s v="In a city of humanoid animals, a hustling theater impresario's attempt to save his theater with a singing competition becomes grander than he anticipates even as its finalists find that their lives will never be the same."/>
    <x v="4"/>
    <x v="1"/>
    <n v="75000000"/>
    <n v="35258145"/>
    <n v="270578425"/>
    <n v="363759959"/>
    <n v="634338384"/>
    <n v="559338384"/>
    <x v="27"/>
    <x v="1"/>
    <x v="4"/>
    <s v="['Animation', 'Comedy', 'Family', 'Musical']"/>
    <x v="7"/>
    <s v="1 hr 48 min"/>
    <x v="1"/>
  </r>
  <r>
    <n v="446"/>
    <s v="National Treasure"/>
    <s v="A historian races to find the legendary Templar Treasure before a team of mercenaries."/>
    <x v="16"/>
    <x v="0"/>
    <n v="100000000"/>
    <n v="35142554"/>
    <n v="173008894"/>
    <n v="174503424"/>
    <n v="347512318"/>
    <n v="247512318"/>
    <x v="10"/>
    <x v="5"/>
    <x v="16"/>
    <s v="['Action', 'Adventure', 'Mystery', 'Thriller']"/>
    <x v="0"/>
    <s v="2 hr 11 min"/>
    <x v="1"/>
  </r>
  <r>
    <n v="519"/>
    <s v="Runaway Bride"/>
    <s v="A reporter is assigned to write a story about a woman who has left a string of fiancés at the altar."/>
    <x v="20"/>
    <x v="7"/>
    <n v="70000000"/>
    <n v="35055556"/>
    <n v="152257509"/>
    <n v="157202783"/>
    <n v="309460292"/>
    <n v="239460292"/>
    <x v="24"/>
    <x v="3"/>
    <x v="20"/>
    <s v="['Comedy', 'Romance']"/>
    <x v="5"/>
    <s v="1 hr 56 min"/>
    <x v="1"/>
  </r>
  <r>
    <n v="700"/>
    <s v="Sully"/>
    <s v="When pilot Chesley &quot;Sully&quot; Sullenberger lands his damaged plane on the Hudson River in order to save the flight's passengers and crew, some consider him a hero while others think he was reckless."/>
    <x v="4"/>
    <x v="2"/>
    <n v="60000000"/>
    <n v="35028301"/>
    <n v="125070033"/>
    <n v="115727590"/>
    <n v="240797623"/>
    <n v="180797623"/>
    <x v="14"/>
    <x v="9"/>
    <x v="4"/>
    <s v="['Biography', 'Drama']"/>
    <x v="8"/>
    <s v="1 hr 36 min"/>
    <x v="0"/>
  </r>
  <r>
    <n v="527"/>
    <s v="Annabelle: Creation"/>
    <s v="Twelve years after the tragic death of their little girl, a doll-maker and his wife welcome a nun and several girls from a shuttered orphanage into their home, where they become the target of the doll-maker's possessed creation, Annabelle."/>
    <x v="2"/>
    <x v="2"/>
    <n v="15000000"/>
    <n v="35006404"/>
    <n v="102092201"/>
    <n v="204423683"/>
    <n v="306515884"/>
    <n v="291515884"/>
    <x v="16"/>
    <x v="7"/>
    <x v="2"/>
    <s v="['Horror', 'Mystery', 'Thriller']"/>
    <x v="2"/>
    <s v="1 hr 49 min"/>
    <x v="2"/>
  </r>
  <r>
    <n v="345"/>
    <s v="Mamma Mia! Here We Go Again"/>
    <s v="Five years after the events of Mamma Mia!, Sophie prepares for the grand reopening of the Hotel Bella Donna as she learns more about her mother's past."/>
    <x v="8"/>
    <x v="1"/>
    <n v="75000000"/>
    <n v="34952180"/>
    <n v="120634935"/>
    <n v="281629908"/>
    <n v="402264843"/>
    <n v="327264843"/>
    <x v="8"/>
    <x v="3"/>
    <x v="8"/>
    <s v="['Comedy', 'Musical', 'Romance']"/>
    <x v="5"/>
    <s v="1 hr 54 min"/>
    <x v="0"/>
  </r>
  <r>
    <n v="597"/>
    <s v="The Expendables"/>
    <s v="A CIA operative hires a team of mercenaries to eliminate a Latin dictator and a renegade CIA agent."/>
    <x v="12"/>
    <x v="3"/>
    <n v="80000000"/>
    <n v="34825135"/>
    <n v="103068524"/>
    <n v="171401870"/>
    <n v="274470394"/>
    <n v="194470394"/>
    <x v="22"/>
    <x v="7"/>
    <x v="12"/>
    <s v="['Action', 'Adventure', 'Thriller']"/>
    <x v="0"/>
    <s v="1 hr 43 min"/>
    <x v="2"/>
  </r>
  <r>
    <n v="236"/>
    <s v="Gladiator"/>
    <s v="A former Roman General sets out to exact vengeance against the corrupt emperor who murdered his family and sent him into slavery."/>
    <x v="22"/>
    <x v="9"/>
    <n v="103000000"/>
    <n v="34819017"/>
    <n v="187705427"/>
    <n v="315456886"/>
    <n v="503162313"/>
    <n v="400162313"/>
    <x v="29"/>
    <x v="6"/>
    <x v="22"/>
    <s v="['Action', 'Adventure', 'Drama']"/>
    <x v="0"/>
    <s v="2 hr 35 min"/>
    <x v="2"/>
  </r>
  <r>
    <n v="457"/>
    <s v="Enchanted"/>
    <s v="A young maiden in a land called Andalasia, who is prepared to be wed, is sent away to New York City by an evil Queen, where she falls in love with a lawyer."/>
    <x v="7"/>
    <x v="0"/>
    <n v="85000000"/>
    <n v="34440317"/>
    <n v="127807262"/>
    <n v="212680600"/>
    <n v="340487862"/>
    <n v="255487862"/>
    <x v="25"/>
    <x v="5"/>
    <x v="7"/>
    <s v="['Adventure', 'Animation', 'Comedy', 'Family', 'Fantasy', 'Musical', 'Romance']"/>
    <x v="1"/>
    <s v="1 hr 47 min"/>
    <x v="1"/>
  </r>
  <r>
    <n v="952"/>
    <s v="I Now Pronounce You Chuck &amp; Larry"/>
    <s v="Two straight, single Brooklyn firefighters pretend to be a gay couple in order to receive domestic partner benefits."/>
    <x v="7"/>
    <x v="1"/>
    <n v="85000000"/>
    <n v="34233750"/>
    <n v="120059556"/>
    <n v="67074561"/>
    <n v="187134117"/>
    <n v="102134117"/>
    <x v="18"/>
    <x v="3"/>
    <x v="7"/>
    <s v="['Comedy', 'Romance']"/>
    <x v="5"/>
    <s v="1 hr 55 min"/>
    <x v="0"/>
  </r>
  <r>
    <n v="291"/>
    <s v="Tarzan"/>
    <s v="A man raised by gorillas must decide where he really belongs when he discovers he is a human."/>
    <x v="20"/>
    <x v="0"/>
    <n v="130000000"/>
    <n v="34221968"/>
    <n v="171091819"/>
    <n v="277100000"/>
    <n v="448191819"/>
    <n v="318191819"/>
    <x v="1"/>
    <x v="2"/>
    <x v="20"/>
    <s v="['Adventure', 'Animation', 'Comedy', 'Drama', 'Family', 'Music']"/>
    <x v="1"/>
    <s v="1 hr 28 min"/>
    <x v="3"/>
  </r>
  <r>
    <n v="929"/>
    <s v="The Equalizer"/>
    <s v="A man who believes he has put his mysterious past behind him cannot stand idly by when he meets a young girl under the control of ultra-violent Russian gangsters."/>
    <x v="13"/>
    <x v="4"/>
    <n v="55000000"/>
    <n v="34137828"/>
    <n v="101530738"/>
    <n v="90800000"/>
    <n v="192330738"/>
    <n v="137330738"/>
    <x v="0"/>
    <x v="9"/>
    <x v="13"/>
    <s v="['Action', 'Crime', 'Thriller']"/>
    <x v="0"/>
    <s v="2 hr 12 min"/>
    <x v="2"/>
  </r>
  <r>
    <n v="520"/>
    <s v="The Blind Side"/>
    <s v="The story of Michael Oher, a homeless and traumatized boy who became an All-American football player and first-round NFL draft pick with the help of a caring woman and her family."/>
    <x v="9"/>
    <x v="2"/>
    <n v="29000000"/>
    <n v="34119372"/>
    <n v="255982860"/>
    <n v="53248834"/>
    <n v="309231694"/>
    <n v="280231694"/>
    <x v="18"/>
    <x v="5"/>
    <x v="9"/>
    <s v="['Biography', 'Drama', 'Sport']"/>
    <x v="8"/>
    <s v="2 hr 9 min"/>
    <x v="0"/>
  </r>
  <r>
    <n v="891"/>
    <s v="The Lego Movie 2: The Second Part"/>
    <s v="It's been five years since everything was awesome and the citizens are facing a huge new threat: Lego Duplo invaders from outer space, wrecking everything faster than they can rebuild."/>
    <x v="0"/>
    <x v="2"/>
    <n v="99000000"/>
    <n v="34115335"/>
    <n v="105956290"/>
    <n v="93646912"/>
    <n v="199603202"/>
    <n v="100603202"/>
    <x v="13"/>
    <x v="8"/>
    <x v="0"/>
    <s v="['Action', 'Adventure', 'Animation', 'Comedy', 'Family', 'Fantasy', 'Musical', 'Sci-Fi']"/>
    <x v="0"/>
    <s v="1 hr 47 min"/>
    <x v="1"/>
  </r>
  <r>
    <n v="201"/>
    <s v="Puss in Boots"/>
    <s v="An outlaw cat, his childhood egg-friend, and a seductive thief kitty set out in search for the eggs of the fabled Golden Goose to clear his name, restore his lost honor, and regain the trust of his mother and town."/>
    <x v="10"/>
    <x v="8"/>
    <n v="130000000"/>
    <n v="34077439"/>
    <n v="149260504"/>
    <n v="405726973"/>
    <n v="554987477"/>
    <n v="424987477"/>
    <x v="7"/>
    <x v="10"/>
    <x v="10"/>
    <s v="['Adventure', 'Animation', 'Comedy', 'Family', 'Fantasy', 'Mystery', 'Romance']"/>
    <x v="1"/>
    <s v="1 hr 30 min"/>
    <x v="1"/>
  </r>
  <r>
    <n v="582"/>
    <s v="Lethal Weapon 4"/>
    <s v="With personal crises and age weighing in on them, LAPD officers Riggs and Murtaugh must contend with deadly Chinese triads that are trying to free their former leaders out of prison and onto American soil."/>
    <x v="28"/>
    <x v="2"/>
    <n v="140000000"/>
    <n v="34048124"/>
    <n v="130444603"/>
    <n v="155000000"/>
    <n v="285444603"/>
    <n v="145444603"/>
    <x v="3"/>
    <x v="3"/>
    <x v="28"/>
    <s v="['Action', 'Crime', 'Thriller']"/>
    <x v="0"/>
    <s v="2 hr 7 min"/>
    <x v="2"/>
  </r>
  <r>
    <n v="598"/>
    <s v="Cloudy with a Chance of Meatballs 2"/>
    <s v="Flint Lockwood now works at The Live Corp Company for his idol Chester V. But he's forced to leave his post when he learns that his most infamous machine is still operational, and is churning out menacing food-animal hybrids."/>
    <x v="5"/>
    <x v="4"/>
    <n v="78000000"/>
    <n v="34017930"/>
    <n v="119793567"/>
    <n v="154532382"/>
    <n v="274325949"/>
    <n v="196325949"/>
    <x v="28"/>
    <x v="9"/>
    <x v="5"/>
    <s v="['Adventure', 'Animation', 'Comedy', 'Family', 'Fantasy', 'Sci-Fi']"/>
    <x v="1"/>
    <s v="1 hr 35 min"/>
    <x v="1"/>
  </r>
  <r>
    <n v="501"/>
    <s v="The Proposal"/>
    <s v="A pushy boss forces her young assistant to marry her in order to keep her visa status in the U.S. and avoid deportation to Canada."/>
    <x v="9"/>
    <x v="0"/>
    <n v="40000000"/>
    <n v="33627598"/>
    <n v="163958031"/>
    <n v="153417000"/>
    <n v="317375031"/>
    <n v="277375031"/>
    <x v="20"/>
    <x v="2"/>
    <x v="9"/>
    <s v="['Comedy', 'Drama', 'Romance']"/>
    <x v="5"/>
    <s v="1 hr 48 min"/>
    <x v="0"/>
  </r>
  <r>
    <n v="384"/>
    <s v="What Women Want"/>
    <s v="A cocky, chauvinistic advertising executive magically acquires the ability to hear what women are thinking."/>
    <x v="22"/>
    <x v="7"/>
    <n v="70000000"/>
    <n v="33614543"/>
    <n v="182811707"/>
    <n v="191300000"/>
    <n v="374111707"/>
    <n v="304111707"/>
    <x v="11"/>
    <x v="1"/>
    <x v="22"/>
    <s v="['Comedy', 'Fantasy', 'Romance']"/>
    <x v="5"/>
    <s v="2 hr 7 min"/>
    <x v="0"/>
  </r>
  <r>
    <n v="612"/>
    <s v="Epic"/>
    <s v="A teenager finds herself transported to a deep forest setting where a battle between the forces of good and evil is taking place. She bands together with a ragtag group of characters to save their world--and ours."/>
    <x v="5"/>
    <x v="6"/>
    <n v="100000000"/>
    <n v="33531068"/>
    <n v="107518682"/>
    <n v="160907952"/>
    <n v="268426634"/>
    <n v="168426634"/>
    <x v="1"/>
    <x v="6"/>
    <x v="5"/>
    <s v="['Action', 'Adventure', 'Animation', 'Family', 'Fantasy', 'Mystery']"/>
    <x v="0"/>
    <s v="1 hr 42 min"/>
    <x v="1"/>
  </r>
  <r>
    <n v="747"/>
    <s v="The Green Hornet"/>
    <s v="Following the death of his father, Britt Reid, heir to his father's large company, teams up with his late dad's assistant Kato to become a masked crime fighting team."/>
    <x v="10"/>
    <x v="4"/>
    <n v="120000000"/>
    <n v="33526876"/>
    <n v="98780042"/>
    <n v="129037206"/>
    <n v="227817248"/>
    <n v="107817248"/>
    <x v="22"/>
    <x v="11"/>
    <x v="10"/>
    <s v="['Action', 'Comedy', 'Crime']"/>
    <x v="0"/>
    <s v="1 hr 59 min"/>
    <x v="0"/>
  </r>
  <r>
    <n v="803"/>
    <s v="Ted 2"/>
    <s v="Newlywed couple Ted and Tami-Lynn want to have a baby, but in order to qualify to be a parent, Ted will have to prove he's a person in a court of law."/>
    <x v="1"/>
    <x v="1"/>
    <n v="68000000"/>
    <n v="33507870"/>
    <n v="81476385"/>
    <n v="134387221"/>
    <n v="215863606"/>
    <n v="147863606"/>
    <x v="10"/>
    <x v="2"/>
    <x v="1"/>
    <s v="['Comedy']"/>
    <x v="5"/>
    <s v="1 hr 55 min"/>
    <x v="2"/>
  </r>
  <r>
    <n v="537"/>
    <s v="Wrath of the Titans"/>
    <s v="Perseus braves the treacherous underworld to rescue his father, Zeus, captured by his son, Ares, and brother Hades who unleash the ancient Titans upon the world."/>
    <x v="3"/>
    <x v="2"/>
    <n v="150000000"/>
    <n v="33457188"/>
    <n v="83670083"/>
    <n v="218300000"/>
    <n v="301970083"/>
    <n v="151970083"/>
    <x v="19"/>
    <x v="4"/>
    <x v="3"/>
    <s v="['Action', 'Adventure', 'Fantasy']"/>
    <x v="0"/>
    <s v="1 hr 39 min"/>
    <x v="0"/>
  </r>
  <r>
    <n v="360"/>
    <s v="Live Free or Die Hard"/>
    <s v="John McClane and a young hacker join forces to take down master cyber-terrorist Thomas Gabriel in Washington D.C."/>
    <x v="7"/>
    <x v="6"/>
    <n v="110000000"/>
    <n v="33369559"/>
    <n v="134529403"/>
    <n v="253626608"/>
    <n v="388156011"/>
    <n v="278156011"/>
    <x v="28"/>
    <x v="2"/>
    <x v="7"/>
    <s v="['Action', 'Thriller']"/>
    <x v="0"/>
    <s v="2 hr 8 min"/>
    <x v="0"/>
  </r>
  <r>
    <n v="728"/>
    <s v="American Wedding"/>
    <s v="It's the wedding of Jim and Michelle and the gathering of their families and friends, including Jim's old friends from high school and Michelle's little sister."/>
    <x v="17"/>
    <x v="1"/>
    <n v="55000000"/>
    <n v="33369440"/>
    <n v="104565114"/>
    <n v="128157821"/>
    <n v="232722935"/>
    <n v="177722935"/>
    <x v="15"/>
    <x v="7"/>
    <x v="17"/>
    <s v="['Comedy']"/>
    <x v="5"/>
    <s v="1 hr 36 min"/>
    <x v="2"/>
  </r>
  <r>
    <n v="493"/>
    <s v="Lethal Weapon 3"/>
    <s v="Martin Riggs and Roger Murtaugh pursue a former LAPD officer who uses his knowledge of police procedure and policies to steal and sell confiscated guns and ammunition to local street gangs."/>
    <x v="27"/>
    <x v="2"/>
    <n v="35000000"/>
    <n v="33243086"/>
    <n v="144731527"/>
    <n v="177000000"/>
    <n v="321731527"/>
    <n v="286731527"/>
    <x v="11"/>
    <x v="6"/>
    <x v="27"/>
    <s v="['Action', 'Crime', 'Thriller']"/>
    <x v="0"/>
    <s v="1 hr 58 min"/>
    <x v="2"/>
  </r>
  <r>
    <n v="843"/>
    <s v="Tomorrowland"/>
    <s v="Bound by a shared destiny, a teen bursting with scientific curiosity and a former boy-genius inventor embark on a mission to unearth the secrets of a place somewhere in time and space that exists in their collective memory."/>
    <x v="1"/>
    <x v="0"/>
    <n v="190000000"/>
    <n v="33028165"/>
    <n v="93436322"/>
    <n v="115599346"/>
    <n v="209035668"/>
    <n v="19035668"/>
    <x v="18"/>
    <x v="6"/>
    <x v="1"/>
    <s v="['Action', 'Adventure', 'Family', 'Fantasy', 'Mystery', 'Sci-Fi']"/>
    <x v="0"/>
    <s v="2 hr 10 min"/>
    <x v="1"/>
  </r>
  <r>
    <n v="863"/>
    <s v="Birds of Prey"/>
    <s v="After splitting with the Joker, Harley Quinn joins superheroines Black Canary, Huntress, and Renee Montoya to save a young girl from an evil crime lord."/>
    <x v="21"/>
    <x v="2"/>
    <n v="84500000"/>
    <n v="33010017"/>
    <n v="84172791"/>
    <n v="121200000"/>
    <n v="205372791"/>
    <n v="120872791"/>
    <x v="21"/>
    <x v="8"/>
    <x v="21"/>
    <s v="['Action', 'Comedy', 'Crime']"/>
    <x v="0"/>
    <s v="1 hr 49 min"/>
    <x v="2"/>
  </r>
  <r>
    <n v="690"/>
    <s v="Rush Hour"/>
    <s v="A loyal and dedicated Hong Kong Inspector teams up with a reckless and loudmouthed L.A.P.D. detective to rescue the Chinese Consul's kidnapped daughter, while trying to arrest a dangerous crime lord along the way."/>
    <x v="28"/>
    <x v="11"/>
    <n v="33000000"/>
    <n v="33001803"/>
    <n v="141186864"/>
    <n v="103534200"/>
    <n v="244721064"/>
    <n v="211721064"/>
    <x v="8"/>
    <x v="9"/>
    <x v="28"/>
    <s v="['Action', 'Comedy', 'Crime', 'Thriller']"/>
    <x v="0"/>
    <s v="1 hr 38 min"/>
    <x v="0"/>
  </r>
  <r>
    <n v="658"/>
    <s v="Dark Phoenix"/>
    <s v="Jean Grey begins to develop incredible powers that corrupt and turn her into a Dark Phoenix, causing the X-Men to decide if her life is worth more than all of humanity."/>
    <x v="0"/>
    <x v="6"/>
    <n v="200000000"/>
    <n v="32828348"/>
    <n v="65845974"/>
    <n v="186597000"/>
    <n v="252442974"/>
    <n v="52442974"/>
    <x v="21"/>
    <x v="2"/>
    <x v="0"/>
    <s v="['Action', 'Adventure', 'Sci-Fi']"/>
    <x v="0"/>
    <s v="1 hr 53 min"/>
    <x v="0"/>
  </r>
  <r>
    <n v="614"/>
    <s v="Blade Runner 2049"/>
    <s v="Young Blade Runner K's discovery of a long-buried secret leads him to track down former Blade Runner Rick Deckard, who's been missing for thirty years."/>
    <x v="2"/>
    <x v="2"/>
    <n v="150000000"/>
    <n v="32753122"/>
    <n v="92071675"/>
    <n v="175699033"/>
    <n v="267770708"/>
    <n v="117770708"/>
    <x v="29"/>
    <x v="10"/>
    <x v="2"/>
    <s v="['Action', 'Drama', 'Mystery', 'Sci-Fi', 'Thriller']"/>
    <x v="0"/>
    <s v="2 hr 44 min"/>
    <x v="2"/>
  </r>
  <r>
    <n v="832"/>
    <s v="Due Date"/>
    <s v="High-strung father-to-be Peter Highman is forced to hitch a ride with aspiring actor Ethan Tremblay on a road trip in order to make it to his child's birth on time."/>
    <x v="12"/>
    <x v="2"/>
    <n v="65000000"/>
    <n v="32689406"/>
    <n v="100539043"/>
    <n v="111241781"/>
    <n v="211780824"/>
    <n v="146780824"/>
    <x v="16"/>
    <x v="5"/>
    <x v="12"/>
    <s v="['Comedy', 'Drama']"/>
    <x v="5"/>
    <s v="1 hr 35 min"/>
    <x v="2"/>
  </r>
  <r>
    <n v="444"/>
    <s v="The Maze Runner"/>
    <s v="Thomas is deposited in a community of boys after his memory is erased, soon learning they're all trapped in a maze that will require him to join forces with fellow &quot;runners&quot; for a shot at escape."/>
    <x v="13"/>
    <x v="6"/>
    <n v="34000000"/>
    <n v="32512804"/>
    <n v="102427862"/>
    <n v="245891999"/>
    <n v="348319861"/>
    <n v="314319861"/>
    <x v="5"/>
    <x v="9"/>
    <x v="13"/>
    <s v="['Action', 'Mystery', 'Sci-Fi', 'Thriller']"/>
    <x v="0"/>
    <s v="1 hr 53 min"/>
    <x v="0"/>
  </r>
  <r>
    <n v="906"/>
    <s v="Spy Kids 3: Game Over"/>
    <s v="Carmen's caught in a virtual reality game designed by the Kids' new nemesis, the Toymaker. It's up to Juni to save his sister, and ultimately the world."/>
    <x v="17"/>
    <x v="13"/>
    <n v="38000000"/>
    <n v="32500000"/>
    <n v="111761982"/>
    <n v="85339696"/>
    <n v="197101678"/>
    <n v="159101678"/>
    <x v="4"/>
    <x v="3"/>
    <x v="17"/>
    <s v="['Action', 'Adventure', 'Comedy', 'Family', 'Sci-Fi']"/>
    <x v="0"/>
    <s v="1 hr 24 min"/>
    <x v="1"/>
  </r>
  <r>
    <n v="591"/>
    <s v="Mr. Peabody &amp; Sherman"/>
    <s v="The time-travelling adventures of an advanced canine and his adopted son, as they endeavor to fix a time rift they created."/>
    <x v="13"/>
    <x v="6"/>
    <n v="145000000"/>
    <n v="32207057"/>
    <n v="111506430"/>
    <n v="164191609"/>
    <n v="275698039"/>
    <n v="130698039"/>
    <x v="23"/>
    <x v="8"/>
    <x v="13"/>
    <s v="['Adventure', 'Animation', 'Comedy', 'Drama', 'Family', 'Fantasy', 'History', 'Sci-Fi']"/>
    <x v="1"/>
    <s v="1 hr 32 min"/>
    <x v="1"/>
  </r>
  <r>
    <n v="752"/>
    <s v="Immortals"/>
    <s v="Theseus is a mortal man chosen by Zeus to lead the fight against the ruthless King Hyperion, who is on a rampage across Greece to obtain a weapon that can destroy humanity."/>
    <x v="10"/>
    <x v="19"/>
    <n v="75000000"/>
    <n v="32206425"/>
    <n v="83504017"/>
    <n v="143400000"/>
    <n v="226904017"/>
    <n v="151904017"/>
    <x v="3"/>
    <x v="5"/>
    <x v="10"/>
    <s v="['Action', 'Drama', 'Fantasy', 'Romance']"/>
    <x v="0"/>
    <s v="1 hr 50 min"/>
    <x v="2"/>
  </r>
  <r>
    <n v="574"/>
    <s v="Wedding Crashers"/>
    <s v="John Beckwith and Jeremy Grey, a pair of committed womanizers who sneak into weddings to take advantage of the romantic tinge in the air, find themselves at odds with one another when John meets and falls for Claire Cleary."/>
    <x v="15"/>
    <x v="11"/>
    <n v="40000000"/>
    <n v="32200000"/>
    <n v="209273411"/>
    <n v="79211724"/>
    <n v="288485135"/>
    <n v="248485135"/>
    <x v="12"/>
    <x v="3"/>
    <x v="15"/>
    <s v="['Comedy', 'Romance']"/>
    <x v="5"/>
    <s v="1 hr 59 min"/>
    <x v="2"/>
  </r>
  <r>
    <n v="749"/>
    <s v="Elf"/>
    <s v="Raised as an oversized elf, Buddy travels from the North Pole to New York City to meet his biological father, Walter Hobbs, who doesn't know he exists and is in desperate need of some Christmas spirit."/>
    <x v="17"/>
    <x v="11"/>
    <n v="33000000"/>
    <n v="32100000"/>
    <n v="178053220"/>
    <n v="49302936"/>
    <n v="227356156"/>
    <n v="194356156"/>
    <x v="23"/>
    <x v="5"/>
    <x v="17"/>
    <s v="['Adventure', 'Comedy', 'Family', 'Fantasy', 'Romance']"/>
    <x v="1"/>
    <s v="1 hr 37 min"/>
    <x v="1"/>
  </r>
  <r>
    <n v="976"/>
    <s v="Paul Blart: Mall Cop"/>
    <s v="When a shopping mall is taken over by a gang of organized crooks, it's up to a mild-mannered security guard to save the day."/>
    <x v="9"/>
    <x v="4"/>
    <n v="26000000"/>
    <n v="31832636"/>
    <n v="146336178"/>
    <n v="37012251"/>
    <n v="183348429"/>
    <n v="157348429"/>
    <x v="1"/>
    <x v="11"/>
    <x v="9"/>
    <s v="['Action', 'Comedy', 'Crime', 'Family']"/>
    <x v="0"/>
    <s v="1 hr 31 min"/>
    <x v="1"/>
  </r>
  <r>
    <n v="231"/>
    <s v="Terminator 2: Judgment Day"/>
    <s v="A cyborg, identical to the one who failed to kill Sarah Connor, must now protect her ten year old son John from an even more advanced and powerful cyborg."/>
    <x v="31"/>
    <x v="18"/>
    <n v="102000000"/>
    <n v="31765506"/>
    <n v="205881154"/>
    <n v="312106698"/>
    <n v="520881154"/>
    <n v="418881154"/>
    <x v="16"/>
    <x v="3"/>
    <x v="31"/>
    <s v="['Action', 'Sci-Fi']"/>
    <x v="0"/>
    <s v="2 hr 17 min"/>
    <x v="2"/>
  </r>
  <r>
    <n v="564"/>
    <s v="G-Force"/>
    <s v="A specially trained squad of guinea pigs is dispatched to stop a diabolical billionaire from taking over the world."/>
    <x v="9"/>
    <x v="0"/>
    <n v="150000000"/>
    <n v="31706934"/>
    <n v="119436770"/>
    <n v="173381128"/>
    <n v="292817898"/>
    <n v="142817898"/>
    <x v="9"/>
    <x v="3"/>
    <x v="9"/>
    <s v="['Action', 'Adventure', 'Animation', 'Comedy', 'Family', 'Fantasy', 'Sci-Fi']"/>
    <x v="0"/>
    <s v="1 hr 28 min"/>
    <x v="1"/>
  </r>
  <r>
    <n v="331"/>
    <s v="The Mummy"/>
    <s v="An ancient Egyptian princess is awakened from her crypt beneath the desert, bringing with her malevolence grown over millennia, and terrors that defy human comprehension."/>
    <x v="2"/>
    <x v="1"/>
    <n v="125000000"/>
    <n v="31688375"/>
    <n v="80227895"/>
    <n v="329003712"/>
    <n v="409231607"/>
    <n v="284231607"/>
    <x v="13"/>
    <x v="2"/>
    <x v="2"/>
    <s v="['Action', 'Adventure', 'Fantasy', 'Horror', 'Thriller']"/>
    <x v="0"/>
    <s v="1 hr 51 min"/>
    <x v="0"/>
  </r>
  <r>
    <n v="798"/>
    <s v="Bad Teacher"/>
    <s v="A lazy, incompetent middle school teacher who hates her job, her students, and her co-workers is forced to return to teaching to make enough money for breast implants after her wealthy fiancé dumps her."/>
    <x v="10"/>
    <x v="4"/>
    <n v="20000000"/>
    <n v="31603106"/>
    <n v="100292856"/>
    <n v="115904636"/>
    <n v="216197492"/>
    <n v="196197492"/>
    <x v="20"/>
    <x v="2"/>
    <x v="10"/>
    <s v="['Comedy', 'Romance']"/>
    <x v="5"/>
    <s v="1 hr 32 min"/>
    <x v="2"/>
  </r>
  <r>
    <n v="760"/>
    <s v="Ford v Ferrari"/>
    <s v="American car designer Carroll Shelby and driver Ken Miles battle corporate interference and the laws of physics to build a revolutionary race car for Ford in order to defeat Ferrari at the 24 Hours of Le Mans in 1966."/>
    <x v="0"/>
    <x v="6"/>
    <n v="97600000"/>
    <n v="31474958"/>
    <n v="117624357"/>
    <n v="107883853"/>
    <n v="225508210"/>
    <n v="127908210"/>
    <x v="2"/>
    <x v="5"/>
    <x v="0"/>
    <s v="['Action', 'Biography', 'Drama', 'Sport']"/>
    <x v="0"/>
    <s v="2 hr 32 min"/>
    <x v="0"/>
  </r>
  <r>
    <n v="754"/>
    <s v="Percy Jackson &amp; the Olympians: The Lightning Thief"/>
    <s v="A teenager discovers he's the descendant of a Greek god and sets out on an adventure to settle an on-going battle between the gods."/>
    <x v="12"/>
    <x v="6"/>
    <n v="95000000"/>
    <n v="31236067"/>
    <n v="88768303"/>
    <n v="137728906"/>
    <n v="226497209"/>
    <n v="131497209"/>
    <x v="3"/>
    <x v="8"/>
    <x v="12"/>
    <s v="['Adventure', 'Family', 'Fantasy']"/>
    <x v="1"/>
    <s v="1 hr 58 min"/>
    <x v="1"/>
  </r>
  <r>
    <n v="922"/>
    <s v="The Sum of All Fears"/>
    <s v="CIA analyst Jack Ryan must stop the plans of a Neo-Nazi faction that threatens to induce a catastrophic conflict between the United States and Russia's President by detonating a nuclear weapon at a football game in Baltimore, Maryland."/>
    <x v="14"/>
    <x v="7"/>
    <n v="68000000"/>
    <n v="31178526"/>
    <n v="118907036"/>
    <n v="75014336"/>
    <n v="193921372"/>
    <n v="125921372"/>
    <x v="30"/>
    <x v="6"/>
    <x v="14"/>
    <s v="['Action', 'Drama', 'Thriller', 'War']"/>
    <x v="0"/>
    <s v="2 hr 4 min"/>
    <x v="0"/>
  </r>
  <r>
    <n v="821"/>
    <s v="Into the Woods"/>
    <s v="A witch tasks a childless baker and his wife with procuring magical items from classic fairy tales to reverse the curse put on their family tree."/>
    <x v="13"/>
    <x v="0"/>
    <n v="50000000"/>
    <n v="31051923"/>
    <n v="128002372"/>
    <n v="84900000"/>
    <n v="212902372"/>
    <n v="162902372"/>
    <x v="0"/>
    <x v="1"/>
    <x v="13"/>
    <s v="['Adventure', 'Comedy', 'Drama', 'Fantasy', 'Musical']"/>
    <x v="1"/>
    <s v="2 hr 5 min"/>
    <x v="1"/>
  </r>
  <r>
    <n v="918"/>
    <s v="Downton Abbey"/>
    <s v="The continuing story of the Crawley family, wealthy owners of a large estate in the English countryside in the early twentieth century."/>
    <x v="0"/>
    <x v="20"/>
    <n v="13000000"/>
    <n v="31033665"/>
    <n v="96853865"/>
    <n v="97840860"/>
    <n v="194694725"/>
    <n v="181694725"/>
    <x v="22"/>
    <x v="9"/>
    <x v="0"/>
    <s v="['Drama', 'Romance']"/>
    <x v="4"/>
    <s v="2 hr 2 min"/>
    <x v="1"/>
  </r>
  <r>
    <n v="569"/>
    <s v="Sex and the City 2"/>
    <s v="While wrestling with the pressures of life, love, and work in Manhattan, Carrie, Miranda, and Charlotte join Samantha for a trip to Abu Dhabi (United Arab Emirates), where Samantha's ex is filming a new movie."/>
    <x v="12"/>
    <x v="2"/>
    <n v="100000000"/>
    <n v="31001870"/>
    <n v="95347692"/>
    <n v="195397363"/>
    <n v="290745055"/>
    <n v="190745055"/>
    <x v="7"/>
    <x v="6"/>
    <x v="12"/>
    <s v="['Comedy', 'Drama', 'Romance']"/>
    <x v="5"/>
    <s v="2 hr 26 min"/>
    <x v="2"/>
  </r>
  <r>
    <n v="516"/>
    <s v="Little Fockers"/>
    <s v="Family-patriarch Jack Byrnes wants to appoint a successor. Does his son-in-law, the male nurse Greg Focker, have what it takes?"/>
    <x v="12"/>
    <x v="1"/>
    <n v="100000000"/>
    <n v="30833665"/>
    <n v="148438600"/>
    <n v="162211985"/>
    <n v="310650585"/>
    <n v="210650585"/>
    <x v="6"/>
    <x v="1"/>
    <x v="12"/>
    <s v="['Comedy', 'Romance']"/>
    <x v="5"/>
    <s v="1 hr 38 min"/>
    <x v="0"/>
  </r>
  <r>
    <n v="779"/>
    <s v="Knocked Up"/>
    <s v="For fun-loving party animal Ben Stone, the last thing he ever expected was for his one-night stand to show up on his doorstep eight weeks later to tell him she's pregnant with his child."/>
    <x v="7"/>
    <x v="1"/>
    <n v="30000000"/>
    <n v="30690990"/>
    <n v="148768917"/>
    <n v="71153500"/>
    <n v="219922417"/>
    <n v="189922417"/>
    <x v="15"/>
    <x v="2"/>
    <x v="7"/>
    <s v="['Comedy', 'Romance']"/>
    <x v="5"/>
    <s v="2 hr 9 min"/>
    <x v="2"/>
  </r>
  <r>
    <n v="254"/>
    <s v="Saving Private Ryan"/>
    <s v="Following the Normandy Landings, a group of U.S. soldiers go behind enemy lines to retrieve a paratrooper whose brothers have been killed in action."/>
    <x v="28"/>
    <x v="9"/>
    <n v="70000000"/>
    <n v="30576104"/>
    <n v="217049603"/>
    <n v="265300000"/>
    <n v="482349603"/>
    <n v="412349603"/>
    <x v="0"/>
    <x v="3"/>
    <x v="28"/>
    <s v="['Drama', 'War']"/>
    <x v="4"/>
    <s v="2 hr 49 min"/>
    <x v="2"/>
  </r>
  <r>
    <n v="896"/>
    <s v="The Pacifier"/>
    <s v="Having recovered from wounds received in a failed rescue operation, Navy SEAL Shane Wolfe is handed a new assignment: Protect the five Plummer kids from enemies of their recently deceased father -- a government scientist whose top-secret experiment remains in the kids' house."/>
    <x v="15"/>
    <x v="0"/>
    <n v="56000000"/>
    <n v="30552694"/>
    <n v="113086868"/>
    <n v="85550000"/>
    <n v="198636868"/>
    <n v="142636868"/>
    <x v="29"/>
    <x v="4"/>
    <x v="15"/>
    <s v="['Action', 'Comedy', 'Drama', 'Family']"/>
    <x v="0"/>
    <s v="1 hr 35 min"/>
    <x v="1"/>
  </r>
  <r>
    <n v="804"/>
    <s v="Bram Stoker's Dracula"/>
    <s v="The centuries old vampire Count Dracula comes to England to seduce his barrister Jonathan Harker's fiancée Mina Murray and inflict havoc in the foreign land."/>
    <x v="27"/>
    <x v="21"/>
    <n v="40000000"/>
    <n v="30521679"/>
    <n v="82522790"/>
    <n v="133339902"/>
    <n v="215862692"/>
    <n v="175862692"/>
    <x v="2"/>
    <x v="5"/>
    <x v="27"/>
    <s v="['Drama', 'Fantasy', 'Horror', 'Romance']"/>
    <x v="4"/>
    <s v="2 hr 8 min"/>
    <x v="2"/>
  </r>
  <r>
    <n v="809"/>
    <s v="Just Go with It"/>
    <s v="On a weekend trip to Hawaii, a plastic surgeon convinces his loyal assistant to pose as his soon-to-be-divorced wife in order to cover up a careless lie he told to his much-younger girlfriend."/>
    <x v="10"/>
    <x v="4"/>
    <n v="80000000"/>
    <n v="30514732"/>
    <n v="103028109"/>
    <n v="111917482"/>
    <n v="214945591"/>
    <n v="134945591"/>
    <x v="17"/>
    <x v="8"/>
    <x v="10"/>
    <s v="['Comedy', 'Romance']"/>
    <x v="5"/>
    <s v="1 hr 57 min"/>
    <x v="0"/>
  </r>
  <r>
    <n v="727"/>
    <s v="The Day the Earth Stood Still"/>
    <s v="A remake of the 1951 classic science fiction film about an alien visitor and his giant robot counterpart who visit Earth."/>
    <x v="6"/>
    <x v="6"/>
    <n v="80000000"/>
    <n v="30480153"/>
    <n v="79366978"/>
    <n v="153726881"/>
    <n v="233093859"/>
    <n v="153093859"/>
    <x v="3"/>
    <x v="1"/>
    <x v="6"/>
    <s v="['Adventure', 'Drama', 'Sci-Fi', 'Thriller']"/>
    <x v="1"/>
    <s v="1 hr 44 min"/>
    <x v="0"/>
  </r>
  <r>
    <n v="672"/>
    <s v="Unbreakable"/>
    <s v="A man learns something extraordinary about himself after a devastating accident."/>
    <x v="22"/>
    <x v="0"/>
    <n v="75000000"/>
    <n v="30330771"/>
    <n v="95011339"/>
    <n v="153106782"/>
    <n v="248118121"/>
    <n v="173118121"/>
    <x v="6"/>
    <x v="5"/>
    <x v="22"/>
    <s v="['Drama', 'Mystery', 'Sci-Fi', 'Thriller']"/>
    <x v="4"/>
    <s v="1 hr 46 min"/>
    <x v="0"/>
  </r>
  <r>
    <n v="512"/>
    <s v="Maze Runner: The Scorch Trials"/>
    <s v="After having escaped the Maze, the Gladers now face a new set of challenges on the open roads of a desolate landscape filled with unimaginable obstacles."/>
    <x v="1"/>
    <x v="6"/>
    <n v="61000000"/>
    <n v="30316510"/>
    <n v="81697192"/>
    <n v="230598864"/>
    <n v="312296056"/>
    <n v="251296056"/>
    <x v="17"/>
    <x v="9"/>
    <x v="1"/>
    <s v="['Action', 'Adventure', 'Sci-Fi', 'Thriller']"/>
    <x v="0"/>
    <s v="2 hr 11 min"/>
    <x v="0"/>
  </r>
  <r>
    <n v="694"/>
    <s v="Cloudy with a Chance of Meatballs"/>
    <s v="A local scientist is often regarded as a failure until he invents a machine that can make food fall from the sky. But little does he know that things are about to take a turn for the worst."/>
    <x v="9"/>
    <x v="4"/>
    <n v="100000000"/>
    <n v="30304648"/>
    <n v="124870275"/>
    <n v="118135851"/>
    <n v="243006126"/>
    <n v="143006126"/>
    <x v="1"/>
    <x v="9"/>
    <x v="9"/>
    <s v="['Adventure', 'Animation', 'Comedy', 'Family', 'Fantasy', 'Sci-Fi']"/>
    <x v="1"/>
    <s v="1 hr 30 min"/>
    <x v="1"/>
  </r>
  <r>
    <n v="869"/>
    <s v="The Addams Family"/>
    <s v="The eccentrically macabre family moves to a bland suburb where Wednesday Addams' friendship with the daughter of a hostile and conformist local reality show host exacerbates conflict between the families."/>
    <x v="0"/>
    <x v="22"/>
    <n v="24000000"/>
    <n v="30300007"/>
    <n v="100723831"/>
    <n v="103670352"/>
    <n v="204394183"/>
    <n v="180394183"/>
    <x v="5"/>
    <x v="10"/>
    <x v="0"/>
    <s v="['Animation', 'Comedy', 'Family', 'Fantasy', 'Horror']"/>
    <x v="7"/>
    <s v="1 hr 26 min"/>
    <x v="1"/>
  </r>
  <r>
    <n v="583"/>
    <s v="John Carter"/>
    <s v="Transported to Barsoom, a Civil War vet discovers a barren planet seemingly inhabited by 12-foot tall barbarians. Finding himself prisoner of these creatures, he escapes, only to encounter Woola and a princess in desperate need of a savior."/>
    <x v="3"/>
    <x v="0"/>
    <n v="250000000"/>
    <n v="30180188"/>
    <n v="73078100"/>
    <n v="211061000"/>
    <n v="284139100"/>
    <n v="34139100"/>
    <x v="23"/>
    <x v="4"/>
    <x v="3"/>
    <s v="['Action', 'Adventure', 'Sci-Fi']"/>
    <x v="0"/>
    <s v="2 hr 12 min"/>
    <x v="0"/>
  </r>
  <r>
    <n v="314"/>
    <s v="Django Unchained"/>
    <s v="With the help of a German bounty-hunter, a freed slave sets out to rescue his wife from a brutal plantation owner in Mississippi."/>
    <x v="3"/>
    <x v="17"/>
    <n v="100000000"/>
    <n v="30122888"/>
    <n v="162805434"/>
    <n v="263268939"/>
    <n v="426074373"/>
    <n v="326074373"/>
    <x v="4"/>
    <x v="1"/>
    <x v="3"/>
    <s v="['Drama', 'Western']"/>
    <x v="4"/>
    <s v="2 hr 45 min"/>
    <x v="2"/>
  </r>
  <r>
    <n v="461"/>
    <s v="Prince of Persia: The Sands of Time"/>
    <s v="A young fugitive prince and princess must stop a villain who unknowingly threatens to destroy the world with a special dagger that enables the magic sand inside to reverse time."/>
    <x v="12"/>
    <x v="0"/>
    <n v="200000000"/>
    <n v="30095259"/>
    <n v="90759676"/>
    <n v="245606000"/>
    <n v="336365676"/>
    <n v="136365676"/>
    <x v="1"/>
    <x v="3"/>
    <x v="9"/>
    <s v="['Action', 'Adventure', 'Fantasy']"/>
    <x v="0"/>
    <s v="1 hr 56 min"/>
    <x v="0"/>
  </r>
  <r>
    <n v="834"/>
    <s v="A Series of Unfortunate Events"/>
    <s v="When a massive fire kills their parents, three children are delivered to the custody of cousin and stage actor Count Olaf, who is secretly plotting to steal their parents' vast fortune."/>
    <x v="16"/>
    <x v="7"/>
    <n v="140000000"/>
    <n v="30061756"/>
    <n v="118634549"/>
    <n v="92833686"/>
    <n v="211468235"/>
    <n v="71468235"/>
    <x v="1"/>
    <x v="1"/>
    <x v="16"/>
    <s v="['Adventure', 'Comedy', 'Family', 'Fantasy']"/>
    <x v="1"/>
    <s v="1 hr 48 min"/>
    <x v="1"/>
  </r>
  <r>
    <n v="854"/>
    <s v="Sleepy Hollow"/>
    <s v="Ichabod Crane is sent to Sleepy Hollow to investigate the decapitations of three people; the culprit is legendary apparition The Headless Horseman."/>
    <x v="20"/>
    <x v="7"/>
    <n v="100000000"/>
    <n v="30060467"/>
    <n v="101071502"/>
    <n v="105000000"/>
    <n v="206071502"/>
    <n v="106071502"/>
    <x v="10"/>
    <x v="5"/>
    <x v="20"/>
    <s v="['Fantasy', 'Horror', 'Mystery']"/>
    <x v="9"/>
    <s v="1 hr 45 min"/>
    <x v="2"/>
  </r>
  <r>
    <n v="907"/>
    <s v="Panic Room"/>
    <s v="A divorced woman and her diabetic daughter take refuge in their newly-purchased house's safe room when three men break-in, searching for a missing fortune."/>
    <x v="14"/>
    <x v="4"/>
    <n v="48000000"/>
    <n v="30056751"/>
    <n v="96397334"/>
    <n v="100682212"/>
    <n v="197079546"/>
    <n v="149079546"/>
    <x v="26"/>
    <x v="4"/>
    <x v="14"/>
    <s v="['Crime', 'Drama', 'Thriller']"/>
    <x v="3"/>
    <s v="1 hr 52 min"/>
    <x v="2"/>
  </r>
  <r>
    <n v="434"/>
    <s v="Catch Me If You Can"/>
    <s v="Barely 21 yet, Frank is a skilled forger who has passed as a doctor, lawyer and pilot. FBI agent Carl becomes obsessed with tracking down the con man, who only revels in the pursuit."/>
    <x v="14"/>
    <x v="9"/>
    <n v="52000000"/>
    <n v="30053627"/>
    <n v="164615351"/>
    <n v="187498961"/>
    <n v="352114312"/>
    <n v="300114312"/>
    <x v="4"/>
    <x v="1"/>
    <x v="14"/>
    <s v="['Biography', 'Crime', 'Drama']"/>
    <x v="8"/>
    <s v="2 hr 21 min"/>
    <x v="0"/>
  </r>
  <r>
    <n v="487"/>
    <s v="A Christmas Carol"/>
    <s v="An animated retelling of Charles Dickens' classic novel about a Victorian-era miser taken on a journey of self-redemption, courtesy of several mysterious Christmas apparitions."/>
    <x v="9"/>
    <x v="0"/>
    <n v="200000000"/>
    <n v="30051075"/>
    <n v="137855863"/>
    <n v="187430783"/>
    <n v="325286646"/>
    <n v="125286646"/>
    <x v="17"/>
    <x v="9"/>
    <x v="9"/>
    <s v="['Adventure', 'Animation', 'Comedy', 'Drama', 'Family', 'Fantasy']"/>
    <x v="1"/>
    <s v="1 hr 36 min"/>
    <x v="1"/>
  </r>
  <r>
    <n v="654"/>
    <s v="Men in Black: International"/>
    <s v="The Men in Black have always protected the Earth from the scum of the universe. In this new adventure, they tackle their biggest threat to date: a mole in the Men in Black organization."/>
    <x v="0"/>
    <x v="4"/>
    <n v="110000000"/>
    <n v="30035838"/>
    <n v="80001807"/>
    <n v="173888894"/>
    <n v="253890701"/>
    <n v="143890701"/>
    <x v="22"/>
    <x v="2"/>
    <x v="0"/>
    <s v="['Action', 'Adventure', 'Comedy', 'Sci-Fi']"/>
    <x v="0"/>
    <s v="1 hr 54 min"/>
    <x v="0"/>
  </r>
  <r>
    <n v="581"/>
    <s v="Elysium"/>
    <s v="In the year 2154, the very wealthy live on a man-made space station while the rest of the population resides on a ruined Earth. A man takes on a mission that could bring equality to the polarized worlds."/>
    <x v="5"/>
    <x v="18"/>
    <n v="115000000"/>
    <n v="29807393"/>
    <n v="93050117"/>
    <n v="193090583"/>
    <n v="286140700"/>
    <n v="171140700"/>
    <x v="14"/>
    <x v="7"/>
    <x v="5"/>
    <s v="['Action', 'Drama', 'Sci-Fi', 'Thriller']"/>
    <x v="0"/>
    <s v="1 hr 49 min"/>
    <x v="2"/>
  </r>
  <r>
    <n v="689"/>
    <s v="Hercules"/>
    <s v="Having endured his legendary twelve labors, Hercules, the Greek demigod, has his life as a sword-for-hire tested when the King of Thrace and his daughter seek his aid in defeating a tyrannical warlord."/>
    <x v="13"/>
    <x v="7"/>
    <n v="100000000"/>
    <n v="29800263"/>
    <n v="72688614"/>
    <n v="172131248"/>
    <n v="244819862"/>
    <n v="144819862"/>
    <x v="9"/>
    <x v="3"/>
    <x v="13"/>
    <s v="['Action', 'Adventure', 'Fantasy']"/>
    <x v="0"/>
    <s v="1 hr 38 min"/>
    <x v="0"/>
  </r>
  <r>
    <n v="736"/>
    <s v="Constantine"/>
    <s v="Supernatural exorcist and demonologist John Constantine helps a policewoman prove her sister's death was not a suicide, but something more."/>
    <x v="15"/>
    <x v="2"/>
    <n v="100000000"/>
    <n v="29769098"/>
    <n v="75976178"/>
    <n v="154908550"/>
    <n v="230884728"/>
    <n v="130884728"/>
    <x v="14"/>
    <x v="8"/>
    <x v="15"/>
    <s v="['Action', 'Fantasy', 'Horror', 'Mystery']"/>
    <x v="0"/>
    <s v="2 hr 1 min"/>
    <x v="2"/>
  </r>
  <r>
    <n v="566"/>
    <s v="What Lies Beneath"/>
    <s v="The wife of a university research scientist believes that her lakeside Vermont home is haunted by a ghost - or that she is losing her mind."/>
    <x v="22"/>
    <x v="9"/>
    <n v="100000000"/>
    <n v="29702959"/>
    <n v="155464351"/>
    <n v="135956000"/>
    <n v="291420351"/>
    <n v="191420351"/>
    <x v="25"/>
    <x v="3"/>
    <x v="22"/>
    <s v="['Drama', 'Horror', 'Mystery', 'Thriller']"/>
    <x v="4"/>
    <s v="2 hr 10 min"/>
    <x v="0"/>
  </r>
  <r>
    <n v="455"/>
    <s v="The Flintstones"/>
    <s v="In a parallel modern-day Stone Age world, a working-class family, the Flintstones, are set up for an executive job. But they learn that money can't buy happiness."/>
    <x v="30"/>
    <x v="1"/>
    <n v="46000000"/>
    <n v="29688730"/>
    <n v="130531208"/>
    <n v="211100000"/>
    <n v="341631208"/>
    <n v="295631208"/>
    <x v="7"/>
    <x v="6"/>
    <x v="30"/>
    <s v="['Comedy', 'Family', 'Fantasy']"/>
    <x v="5"/>
    <s v="1 hr 31 min"/>
    <x v="1"/>
  </r>
  <r>
    <n v="683"/>
    <s v="Dark Shadows"/>
    <s v="An imprisoned vampire, Barnabas Collins, is set free and returns to his ancestral home, where his dysfunctional descendants are in need of his protection."/>
    <x v="3"/>
    <x v="2"/>
    <n v="150000000"/>
    <n v="29685274"/>
    <n v="79727149"/>
    <n v="165800000"/>
    <n v="245527149"/>
    <n v="95527149"/>
    <x v="17"/>
    <x v="6"/>
    <x v="3"/>
    <s v="['Comedy', 'Family', 'Fantasy', 'Horror']"/>
    <x v="5"/>
    <s v="1 hr 53 min"/>
    <x v="0"/>
  </r>
  <r>
    <n v="996"/>
    <s v="Daddy's Home 2"/>
    <s v="Having finally gotten used to each other's existence, Brad and Dusty must now deal with their intrusive fathers during the holidays."/>
    <x v="2"/>
    <x v="7"/>
    <n v="69000000"/>
    <n v="29651193"/>
    <n v="104029443"/>
    <n v="76584381"/>
    <n v="180613824"/>
    <n v="111613824"/>
    <x v="17"/>
    <x v="5"/>
    <x v="2"/>
    <s v="['Comedy']"/>
    <x v="5"/>
    <s v="1 hr 40 min"/>
    <x v="0"/>
  </r>
  <r>
    <n v="263"/>
    <s v="Indiana Jones and the Last Crusade"/>
    <s v="In 1938, after his father goes missing while pursuing the Holy Grail, Indiana Jones finds himself up against the Nazis again to stop them from obtaining its powers."/>
    <x v="29"/>
    <x v="7"/>
    <n v="48000000"/>
    <n v="29355021"/>
    <n v="197171806"/>
    <n v="277000000"/>
    <n v="474171806"/>
    <n v="426171806"/>
    <x v="0"/>
    <x v="6"/>
    <x v="29"/>
    <s v="['Action', 'Adventure']"/>
    <x v="0"/>
    <s v="2 hr 7 min"/>
    <x v="0"/>
  </r>
  <r>
    <n v="718"/>
    <s v="A.I. Artificial Intelligence"/>
    <s v="A highly advanced robotic boy longs to become &quot;real&quot; so that he can regain the love of his human mother."/>
    <x v="18"/>
    <x v="2"/>
    <n v="100000000"/>
    <n v="29352630"/>
    <n v="78616689"/>
    <n v="157309863"/>
    <n v="235926552"/>
    <n v="135926552"/>
    <x v="26"/>
    <x v="2"/>
    <x v="18"/>
    <s v="['Drama', 'Sci-Fi']"/>
    <x v="4"/>
    <s v="2 hr 26 min"/>
    <x v="0"/>
  </r>
  <r>
    <n v="435"/>
    <s v="Now You See Me"/>
    <s v="An F.B.I. Agent and an Interpol Detective track a team of illusionists who pull off bank heists during their performances, and reward their audiences with the money."/>
    <x v="5"/>
    <x v="3"/>
    <n v="75000000"/>
    <n v="29350389"/>
    <n v="117723989"/>
    <n v="234000000"/>
    <n v="351723989"/>
    <n v="276723989"/>
    <x v="26"/>
    <x v="6"/>
    <x v="5"/>
    <s v="['Crime', 'Mystery', 'Thriller']"/>
    <x v="3"/>
    <s v="1 hr 55 min"/>
    <x v="0"/>
  </r>
  <r>
    <n v="634"/>
    <s v="The Lone Ranger"/>
    <s v="Native American warrior Tonto recounts the untold tales that transformed John Reid, a man of the law, into a legend of justice."/>
    <x v="5"/>
    <x v="0"/>
    <n v="215000000"/>
    <n v="29210849"/>
    <n v="89302115"/>
    <n v="171200000"/>
    <n v="260502115"/>
    <n v="45502115"/>
    <x v="16"/>
    <x v="3"/>
    <x v="5"/>
    <s v="['Action', 'Adventure', 'Western']"/>
    <x v="0"/>
    <s v="2 hr 30 min"/>
    <x v="0"/>
  </r>
  <r>
    <n v="720"/>
    <s v="Spy"/>
    <s v="A desk-bound CIA analyst volunteers to go undercover to infiltrate the world of a deadly arms dealer and prevent diabolical global disaster."/>
    <x v="1"/>
    <x v="6"/>
    <n v="65000000"/>
    <n v="29085719"/>
    <n v="110825712"/>
    <n v="124840507"/>
    <n v="235666219"/>
    <n v="170666219"/>
    <x v="25"/>
    <x v="6"/>
    <x v="1"/>
    <s v="['Action', 'Comedy']"/>
    <x v="0"/>
    <s v="2 hr"/>
    <x v="2"/>
  </r>
  <r>
    <n v="633"/>
    <s v="Terminator: Dark Fate"/>
    <s v="An augmented human and Sarah Connor must stop an advanced liquid Terminator from hunting down a young girl, whose fate is critical to the human race."/>
    <x v="0"/>
    <x v="7"/>
    <n v="185000000"/>
    <n v="29033832"/>
    <n v="62253077"/>
    <n v="198866215"/>
    <n v="261119292"/>
    <n v="76119292"/>
    <x v="9"/>
    <x v="10"/>
    <x v="0"/>
    <s v="['Action', 'Adventure', 'Sci-Fi']"/>
    <x v="0"/>
    <s v="2 hr 8 min"/>
    <x v="2"/>
  </r>
  <r>
    <n v="959"/>
    <s v="Inside Man"/>
    <s v="A police detective, a bank robber, and a high-power broker enter high-stakes negotiations after the criminal's brilliant heist spirals into a hostage situation."/>
    <x v="11"/>
    <x v="1"/>
    <n v="45000000"/>
    <n v="28954945"/>
    <n v="88513495"/>
    <n v="97490096"/>
    <n v="186003591"/>
    <n v="141003591"/>
    <x v="9"/>
    <x v="4"/>
    <x v="11"/>
    <s v="['Crime', 'Drama', 'Mystery', 'Thriller']"/>
    <x v="3"/>
    <s v="2 hr 9 min"/>
    <x v="2"/>
  </r>
  <r>
    <n v="308"/>
    <s v="Cast Away"/>
    <s v="A FedEx executive undergoes a physical and emotional transformation after crash landing on a deserted island."/>
    <x v="22"/>
    <x v="6"/>
    <n v="90000000"/>
    <n v="28883406"/>
    <n v="233632142"/>
    <n v="196000000"/>
    <n v="429632142"/>
    <n v="339632142"/>
    <x v="6"/>
    <x v="1"/>
    <x v="22"/>
    <s v="['Adventure', 'Drama', 'Romance']"/>
    <x v="1"/>
    <s v="2 hr 23 min"/>
    <x v="0"/>
  </r>
  <r>
    <n v="768"/>
    <s v="Non-Stop"/>
    <s v="An air marshal springs into action during a transatlantic flight after receiving a series of text messages demanding $150 million into an off-shore account, or someone will die every 20 minutes."/>
    <x v="13"/>
    <x v="1"/>
    <n v="50000000"/>
    <n v="28875635"/>
    <n v="92168600"/>
    <n v="130641000"/>
    <n v="222809600"/>
    <n v="172809600"/>
    <x v="10"/>
    <x v="8"/>
    <x v="13"/>
    <s v="['Action', 'Mystery', 'Thriller']"/>
    <x v="0"/>
    <s v="1 hr 46 min"/>
    <x v="0"/>
  </r>
  <r>
    <n v="557"/>
    <s v="Miss Peregrine's Home for Peculiar Children"/>
    <s v="When Jacob (Asa Butterfield) discovers clues to a mystery that stretches across time, he finds Miss Peregrine's Home for Peculiar Children. But the danger deepens after he gets to know the residents and learns about their special powers."/>
    <x v="4"/>
    <x v="6"/>
    <n v="110000000"/>
    <n v="28871140"/>
    <n v="87242834"/>
    <n v="209239612"/>
    <n v="296482446"/>
    <n v="186482446"/>
    <x v="19"/>
    <x v="9"/>
    <x v="4"/>
    <s v="['Adventure', 'Drama', 'Family', 'Fantasy', 'Thriller']"/>
    <x v="1"/>
    <s v="2 hr 7 min"/>
    <x v="0"/>
  </r>
  <r>
    <n v="394"/>
    <s v="Edge of Tomorrow"/>
    <s v="A soldier fighting aliens gets to relive the same day over and over again, the day restarting every time he dies."/>
    <x v="13"/>
    <x v="2"/>
    <n v="178000000"/>
    <n v="28760246"/>
    <n v="100206256"/>
    <n v="270335000"/>
    <n v="370541256"/>
    <n v="192541256"/>
    <x v="19"/>
    <x v="6"/>
    <x v="13"/>
    <s v="['Action', 'Adventure', 'Sci-Fi']"/>
    <x v="0"/>
    <s v="1 hr 53 min"/>
    <x v="0"/>
  </r>
  <r>
    <n v="430"/>
    <s v="Murder on the Orient Express"/>
    <s v="When a murder occurs on the train on which he's travelling, celebrated detective Hercule Poirot is recruited to solve the case."/>
    <x v="2"/>
    <x v="6"/>
    <n v="55000000"/>
    <n v="28681472"/>
    <n v="102826543"/>
    <n v="249967538"/>
    <n v="352794081"/>
    <n v="297794081"/>
    <x v="16"/>
    <x v="5"/>
    <x v="2"/>
    <s v="['Crime', 'Drama', 'Mystery']"/>
    <x v="3"/>
    <s v="1 hr 54 min"/>
    <x v="0"/>
  </r>
  <r>
    <n v="3"/>
    <s v="Titanic"/>
    <s v="A seventeen-year-old aristocrat falls in love with a kind but poor artist aboard the luxurious, ill-fated R.M.S. Titanic."/>
    <x v="19"/>
    <x v="7"/>
    <n v="200000000"/>
    <n v="28638131"/>
    <n v="674292608"/>
    <n v="1590450697"/>
    <n v="2264743305"/>
    <n v="2064743305"/>
    <x v="10"/>
    <x v="1"/>
    <x v="19"/>
    <s v="['Drama', 'Romance']"/>
    <x v="4"/>
    <s v="3 hr 14 min"/>
    <x v="0"/>
  </r>
  <r>
    <n v="476"/>
    <s v="Meet the Parents"/>
    <s v="Male nurse Greg Focker meets his girlfriend's parents before proposing, but her suspicious father is every date's worst nightmare."/>
    <x v="22"/>
    <x v="1"/>
    <n v="55000000"/>
    <n v="28623300"/>
    <n v="166244045"/>
    <n v="164200000"/>
    <n v="330444045"/>
    <n v="275444045"/>
    <x v="13"/>
    <x v="10"/>
    <x v="22"/>
    <s v="['Comedy', 'Romance']"/>
    <x v="5"/>
    <s v="1 hr 48 min"/>
    <x v="0"/>
  </r>
  <r>
    <n v="507"/>
    <s v="The Expendables 2"/>
    <s v="Mr. Church reunites the Expendables for what should be an easy paycheck, but when one of their men is murdered on the job, their quest for revenge puts them deep in enemy territory and up against an unexpected threat."/>
    <x v="3"/>
    <x v="3"/>
    <n v="100000000"/>
    <n v="28591370"/>
    <n v="85028192"/>
    <n v="229947763"/>
    <n v="314975955"/>
    <n v="214975955"/>
    <x v="11"/>
    <x v="7"/>
    <x v="3"/>
    <s v="['Action', 'Adventure', 'Thriller']"/>
    <x v="0"/>
    <s v="1 hr 43 min"/>
    <x v="2"/>
  </r>
  <r>
    <n v="341"/>
    <s v="Alita: Battle Angel"/>
    <s v="A deactivated cyborg's revived, but can't remember anything of her past and goes on a quest to find out who she is."/>
    <x v="0"/>
    <x v="6"/>
    <n v="170000000"/>
    <n v="28525613"/>
    <n v="85838210"/>
    <n v="319142333"/>
    <n v="404980543"/>
    <n v="234980543"/>
    <x v="21"/>
    <x v="8"/>
    <x v="0"/>
    <s v="['Action', 'Adventure', 'Sci-Fi', 'Thriller']"/>
    <x v="0"/>
    <s v="2 hr 2 min"/>
    <x v="0"/>
  </r>
  <r>
    <n v="840"/>
    <s v="Horrible Bosses"/>
    <s v="Three friends conspire to murder their awful bosses when they realize they are standing in the way of their happiness."/>
    <x v="10"/>
    <x v="2"/>
    <n v="35000000"/>
    <n v="28302165"/>
    <n v="117538559"/>
    <n v="92300000"/>
    <n v="209838559"/>
    <n v="174838559"/>
    <x v="23"/>
    <x v="3"/>
    <x v="10"/>
    <s v="['Comedy', 'Crime']"/>
    <x v="5"/>
    <s v="1 hr 38 min"/>
    <x v="2"/>
  </r>
  <r>
    <n v="646"/>
    <s v="Erin Brockovich"/>
    <s v="An unemployed single mother becomes a legal assistant and almost single-handedly brings down a California power company accused of polluting a city's water supply."/>
    <x v="22"/>
    <x v="1"/>
    <n v="52000000"/>
    <n v="28138465"/>
    <n v="125595205"/>
    <n v="130676081"/>
    <n v="256271286"/>
    <n v="204271286"/>
    <x v="20"/>
    <x v="4"/>
    <x v="22"/>
    <s v="['Biography', 'Drama']"/>
    <x v="8"/>
    <s v="2 hr 11 min"/>
    <x v="2"/>
  </r>
  <r>
    <n v="567"/>
    <s v="Pacific Rim: Uprising"/>
    <s v="Jake Pentecost, son of Stacker Pentecost, reunites with Mako Mori to lead a new generation of Jaeger pilots, including rival Lambert and 15-year-old hacker Amara, against a new Kaiju threat."/>
    <x v="8"/>
    <x v="1"/>
    <n v="150000000"/>
    <n v="28116535"/>
    <n v="59874525"/>
    <n v="231055623"/>
    <n v="290930148"/>
    <n v="140930148"/>
    <x v="25"/>
    <x v="4"/>
    <x v="8"/>
    <s v="['Action', 'Adventure', 'Fantasy', 'Horror', 'Sci-Fi', 'Thriller']"/>
    <x v="0"/>
    <s v="1 hr 51 min"/>
    <x v="0"/>
  </r>
  <r>
    <n v="472"/>
    <s v="Back to the Future Part II"/>
    <s v="After visiting 2015, Marty McFly must repeat his visit to 1955 to prevent disastrous changes to 1985...without interfering with his first trip."/>
    <x v="29"/>
    <x v="1"/>
    <n v="40000000"/>
    <n v="27835125"/>
    <n v="119000002"/>
    <n v="213500000"/>
    <n v="332500002"/>
    <n v="292500002"/>
    <x v="6"/>
    <x v="5"/>
    <x v="29"/>
    <s v="['Adventure', 'Comedy', 'Sci-Fi']"/>
    <x v="1"/>
    <s v="1 hr 48 min"/>
    <x v="4"/>
  </r>
  <r>
    <n v="274"/>
    <s v="The Matrix"/>
    <s v="When a beautiful stranger leads computer hacker Neo to a forbidding underworld, he discovers the shocking truth--the life he knows is the elaborate deception of an evil cyber-intelligence."/>
    <x v="20"/>
    <x v="2"/>
    <n v="63000000"/>
    <n v="27788331"/>
    <n v="172076928"/>
    <n v="295145800"/>
    <n v="467222728"/>
    <n v="404222728"/>
    <x v="30"/>
    <x v="4"/>
    <x v="20"/>
    <s v="['Action', 'Sci-Fi']"/>
    <x v="0"/>
    <s v="2 hr 16 min"/>
    <x v="2"/>
  </r>
  <r>
    <n v="144"/>
    <s v="Mamma Mia!"/>
    <s v="The story of a bride-to-be trying to find her real father told using hit songs by the popular 1970s group ABBA."/>
    <x v="6"/>
    <x v="1"/>
    <n v="52000000"/>
    <n v="27751240"/>
    <n v="144169664"/>
    <n v="550308728"/>
    <n v="694478392"/>
    <n v="642478392"/>
    <x v="7"/>
    <x v="2"/>
    <x v="6"/>
    <s v="['Comedy', 'Musical', 'Romance']"/>
    <x v="5"/>
    <s v="1 hr 48 min"/>
    <x v="0"/>
  </r>
  <r>
    <n v="771"/>
    <s v="Wild Wild West"/>
    <s v="The two best special agents in the Wild West must save President Grant from the clutches of a diabolical, wheelchair-bound, steampunk-savvy, Confederate scientist bent on revenge for losing the Civil War."/>
    <x v="20"/>
    <x v="2"/>
    <n v="170000000"/>
    <n v="27687484"/>
    <n v="113804681"/>
    <n v="108300000"/>
    <n v="222104681"/>
    <n v="52104681"/>
    <x v="24"/>
    <x v="2"/>
    <x v="20"/>
    <s v="['Action', 'Comedy', 'Sci-Fi', 'Western']"/>
    <x v="0"/>
    <s v="1 hr 46 min"/>
    <x v="0"/>
  </r>
  <r>
    <n v="861"/>
    <s v="The Ugly Truth"/>
    <s v="An uptight television producer takes control of a morning show segment on modern relationships hosted by a misogynistic man."/>
    <x v="9"/>
    <x v="4"/>
    <n v="38000000"/>
    <n v="27605576"/>
    <n v="88915214"/>
    <n v="116684179"/>
    <n v="205599393"/>
    <n v="167599393"/>
    <x v="28"/>
    <x v="8"/>
    <x v="9"/>
    <s v="['Comedy', 'Romance']"/>
    <x v="5"/>
    <s v="1 hr 36 min"/>
    <x v="2"/>
  </r>
  <r>
    <n v="934"/>
    <s v="Cheaper by the Dozen"/>
    <s v="With his wife doing a book tour, a father of twelve must handle a new job and his unstable brood."/>
    <x v="17"/>
    <x v="6"/>
    <n v="40000000"/>
    <n v="27557647"/>
    <n v="138614544"/>
    <n v="51924086"/>
    <n v="190538630"/>
    <n v="150538630"/>
    <x v="4"/>
    <x v="1"/>
    <x v="17"/>
    <s v="['Comedy', 'Family']"/>
    <x v="5"/>
    <s v="1 hr 38 min"/>
    <x v="1"/>
  </r>
  <r>
    <n v="484"/>
    <s v="The Devil Wears Prada"/>
    <s v="A smart but sensible new graduate lands a job as an assistant to Miranda Priestly, the demanding editor-in-chief of a high fashion magazine."/>
    <x v="11"/>
    <x v="6"/>
    <n v="35000000"/>
    <n v="27537244"/>
    <n v="124740460"/>
    <n v="201965655"/>
    <n v="326706115"/>
    <n v="291706115"/>
    <x v="24"/>
    <x v="2"/>
    <x v="11"/>
    <s v="['Comedy', 'Drama']"/>
    <x v="5"/>
    <s v="1 hr 49 min"/>
    <x v="0"/>
  </r>
  <r>
    <n v="692"/>
    <s v="After Earth"/>
    <s v="A crash landing leaves Kitai Raige and his father Cypher stranded on Earth, a millennium after events forced humanity's escape. With Cypher injured, Kitai must embark on a perilous journey to signal for help."/>
    <x v="5"/>
    <x v="4"/>
    <n v="130000000"/>
    <n v="27520040"/>
    <n v="60522097"/>
    <n v="183089885"/>
    <n v="243611982"/>
    <n v="113611982"/>
    <x v="24"/>
    <x v="6"/>
    <x v="5"/>
    <s v="['Action', 'Adventure', 'Sci-Fi']"/>
    <x v="0"/>
    <s v="1 hr 40 min"/>
    <x v="0"/>
  </r>
  <r>
    <n v="910"/>
    <s v="Beowulf"/>
    <s v="The warrior Beowulf must fight and defeat the monster Grendel, who is terrorizing Denmark, then Grendel's Mother, who begins killing out of revenge."/>
    <x v="7"/>
    <x v="7"/>
    <n v="150000000"/>
    <n v="27515871"/>
    <n v="82280579"/>
    <n v="114113166"/>
    <n v="196393745"/>
    <n v="46393745"/>
    <x v="12"/>
    <x v="5"/>
    <x v="7"/>
    <s v="['Action', 'Adventure', 'Animation', 'Fantasy']"/>
    <x v="0"/>
    <s v="1 hr 55 min"/>
    <x v="0"/>
  </r>
  <r>
    <n v="822"/>
    <s v="Bedtime Stories"/>
    <s v="A hotel handyman's life changes when the lavish bedtime stories he tells his niece and nephew start to magically come true."/>
    <x v="6"/>
    <x v="0"/>
    <n v="80000000"/>
    <n v="27450296"/>
    <n v="110101975"/>
    <n v="102772889"/>
    <n v="212874864"/>
    <n v="132874864"/>
    <x v="0"/>
    <x v="1"/>
    <x v="6"/>
    <s v="['Adventure', 'Comedy', 'Family', 'Fantasy', 'Romance', 'Sci-Fi']"/>
    <x v="1"/>
    <s v="1 hr 39 min"/>
    <x v="1"/>
  </r>
  <r>
    <n v="957"/>
    <s v="The Final Destination"/>
    <s v="A horrifying premonition saves a young man and his friends from death during a racetrack accident but terrible fates await them nonetheless."/>
    <x v="9"/>
    <x v="2"/>
    <n v="40000000"/>
    <n v="27408309"/>
    <n v="66477700"/>
    <n v="119689439"/>
    <n v="186167139"/>
    <n v="146167139"/>
    <x v="28"/>
    <x v="7"/>
    <x v="9"/>
    <s v="['Horror', 'Thriller']"/>
    <x v="2"/>
    <s v="1 hr 22 min"/>
    <x v="2"/>
  </r>
  <r>
    <n v="761"/>
    <s v="Jumper"/>
    <s v="A teenager with teleportation abilities suddenly finds himself in the middle of an ancient war between those like him and their sworn annihilators."/>
    <x v="6"/>
    <x v="6"/>
    <n v="85000000"/>
    <n v="27354808"/>
    <n v="80172128"/>
    <n v="144959985"/>
    <n v="225132113"/>
    <n v="140132113"/>
    <x v="2"/>
    <x v="8"/>
    <x v="6"/>
    <s v="['Action', 'Adventure', 'Sci-Fi', 'Thriller']"/>
    <x v="0"/>
    <s v="1 hr 28 min"/>
    <x v="0"/>
  </r>
  <r>
    <n v="463"/>
    <s v="Journey 2: The Mysterious Island"/>
    <s v="Sean Anderson partners with his mom's husband on a mission to find his grandfather, who is thought to be missing on a mythical island."/>
    <x v="3"/>
    <x v="2"/>
    <n v="79000000"/>
    <n v="27335363"/>
    <n v="103887748"/>
    <n v="231400000"/>
    <n v="335287748"/>
    <n v="256287748"/>
    <x v="10"/>
    <x v="11"/>
    <x v="3"/>
    <s v="['Action', 'Adventure', 'Comedy', 'Family', 'Fantasy', 'Sci-Fi']"/>
    <x v="0"/>
    <s v="1 hr 34 min"/>
    <x v="1"/>
  </r>
  <r>
    <n v="296"/>
    <s v="Les Misérables"/>
    <s v="In 19th-century France, Jean Valjean, who for decades has been hunted by the ruthless policeman Javert after breaking parole, agrees to care for a factory worker's daughter. The decision changes their lives forever."/>
    <x v="3"/>
    <x v="1"/>
    <n v="61000000"/>
    <n v="27281735"/>
    <n v="148809770"/>
    <n v="293489539"/>
    <n v="442299309"/>
    <n v="381299309"/>
    <x v="10"/>
    <x v="1"/>
    <x v="3"/>
    <s v="['Drama', 'Musical', 'Romance']"/>
    <x v="4"/>
    <s v="2 hr 38 min"/>
    <x v="0"/>
  </r>
  <r>
    <n v="903"/>
    <s v="Jack the Giant Slayer"/>
    <s v="The ancient war between humans and a race of giants is reignited when Jack, a young farmhand fighting for a kingdom and the love of a princess, opens a gateway between the two worlds."/>
    <x v="5"/>
    <x v="2"/>
    <n v="195000000"/>
    <n v="27202226"/>
    <n v="65187603"/>
    <n v="132500000"/>
    <n v="197687603"/>
    <n v="2687603"/>
    <x v="19"/>
    <x v="8"/>
    <x v="5"/>
    <s v="['Action', 'Adventure', 'Fantasy']"/>
    <x v="0"/>
    <s v="1 hr 54 min"/>
    <x v="0"/>
  </r>
  <r>
    <n v="815"/>
    <s v="The Bourne Identity"/>
    <s v="A man is picked up by a fishing boat, bullet-riddled and suffering from amnesia, before racing to elude assassins and attempting to regain his memory."/>
    <x v="14"/>
    <x v="1"/>
    <n v="60000000"/>
    <n v="27118640"/>
    <n v="121661683"/>
    <n v="92372541"/>
    <n v="214034224"/>
    <n v="154034224"/>
    <x v="12"/>
    <x v="2"/>
    <x v="14"/>
    <s v="['Action', 'Mystery', 'Thriller']"/>
    <x v="0"/>
    <s v="1 hr 59 min"/>
    <x v="0"/>
  </r>
  <r>
    <n v="299"/>
    <s v="Terminator Genisys"/>
    <s v="When John Connor, leader of the human resistance, sends Sgt. Kyle Reese back to 1984 to protect Sarah Connor and safeguard the future, an unexpected turn of events creates a fractured timeline."/>
    <x v="1"/>
    <x v="7"/>
    <n v="155000000"/>
    <n v="27018486"/>
    <n v="89760956"/>
    <n v="350842581"/>
    <n v="440603537"/>
    <n v="285603537"/>
    <x v="4"/>
    <x v="2"/>
    <x v="1"/>
    <s v="['Action', 'Adventure', 'Sci-Fi', 'Thriller']"/>
    <x v="0"/>
    <s v="2 hr 6 min"/>
    <x v="0"/>
  </r>
  <r>
    <n v="565"/>
    <s v="The Departed"/>
    <s v="An undercover cop and a mole in the police attempt to identify each other while infiltrating an Irish gang in South Boston."/>
    <x v="11"/>
    <x v="2"/>
    <n v="90000000"/>
    <n v="26887467"/>
    <n v="132399394"/>
    <n v="159081058"/>
    <n v="291480452"/>
    <n v="201480452"/>
    <x v="21"/>
    <x v="10"/>
    <x v="11"/>
    <s v="['Crime', 'Drama', 'Thriller']"/>
    <x v="3"/>
    <s v="2 hr 31 min"/>
    <x v="2"/>
  </r>
  <r>
    <n v="547"/>
    <s v="Alice Through the Looking Glass"/>
    <s v="Alice is appointed to save her beloved Mad Hatter from deadly grief by travelling back to the past, but this means fatally harming Time himself, the noble clockwork man with the device needed to save the Hatter's family from the Red Queen."/>
    <x v="4"/>
    <x v="0"/>
    <n v="170000000"/>
    <n v="26858726"/>
    <n v="77041381"/>
    <n v="222779417"/>
    <n v="299820798"/>
    <n v="129820798"/>
    <x v="4"/>
    <x v="6"/>
    <x v="4"/>
    <s v="['Adventure', 'Family', 'Fantasy', 'Mystery']"/>
    <x v="1"/>
    <s v="1 hr 53 min"/>
    <x v="1"/>
  </r>
  <r>
    <n v="462"/>
    <s v="The Curious Case of Benjamin Button"/>
    <s v="Tells the story of Benjamin Button, a man who starts aging backwards with consequences."/>
    <x v="6"/>
    <x v="7"/>
    <n v="150000000"/>
    <n v="26853816"/>
    <n v="127509326"/>
    <n v="208293460"/>
    <n v="335802786"/>
    <n v="185802786"/>
    <x v="4"/>
    <x v="1"/>
    <x v="6"/>
    <s v="['Drama', 'Fantasy', 'Romance']"/>
    <x v="4"/>
    <s v="2 hr 46 min"/>
    <x v="0"/>
  </r>
  <r>
    <n v="511"/>
    <s v="Knives Out"/>
    <s v="A detective investigates the death of the patriarch of an eccentric, combative family."/>
    <x v="0"/>
    <x v="3"/>
    <n v="40000000"/>
    <n v="26769548"/>
    <n v="165363234"/>
    <n v="147534686"/>
    <n v="312897920"/>
    <n v="272897920"/>
    <x v="25"/>
    <x v="5"/>
    <x v="0"/>
    <s v="['Comedy', 'Crime', 'Drama', 'Mystery', 'Thriller']"/>
    <x v="5"/>
    <s v="2 hr 10 min"/>
    <x v="0"/>
  </r>
  <r>
    <n v="152"/>
    <s v="The Sixth Sense"/>
    <s v="Malcolm Crowe, a child psychologist, starts treating a young boy, Cole, who encounters dead people and convinces him to help them. In turn, Cole helps Malcolm reconcile with his estranged wife."/>
    <x v="20"/>
    <x v="0"/>
    <n v="40000000"/>
    <n v="26681262"/>
    <n v="293506292"/>
    <n v="379300140"/>
    <n v="672806432"/>
    <n v="632806432"/>
    <x v="13"/>
    <x v="7"/>
    <x v="20"/>
    <s v="['Drama', 'Mystery', 'Thriller']"/>
    <x v="4"/>
    <s v="1 hr 47 min"/>
    <x v="0"/>
  </r>
  <r>
    <n v="543"/>
    <s v="Resident Evil: Afterlife"/>
    <s v="While still out to destroy the evil Umbrella Corporation, Alice joins a group of survivors living in a prison surrounded by the infected who also want to relocate to the mysterious but supposedly unharmed safe haven known only as Arcadia."/>
    <x v="12"/>
    <x v="16"/>
    <n v="60000000"/>
    <n v="26650264"/>
    <n v="60128566"/>
    <n v="240099518"/>
    <n v="300228084"/>
    <n v="240228084"/>
    <x v="17"/>
    <x v="9"/>
    <x v="12"/>
    <s v="['Action', 'Horror', 'Sci-Fi']"/>
    <x v="0"/>
    <s v="1 hr 36 min"/>
    <x v="2"/>
  </r>
  <r>
    <n v="523"/>
    <s v="The Pursuit of Happyness"/>
    <s v="A struggling salesman takes custody of his son as he's poised to begin a life-changing professional career."/>
    <x v="11"/>
    <x v="4"/>
    <n v="55000000"/>
    <n v="26541709"/>
    <n v="163566459"/>
    <n v="143561166"/>
    <n v="307127625"/>
    <n v="252127625"/>
    <x v="11"/>
    <x v="1"/>
    <x v="11"/>
    <s v="['Biography', 'Drama']"/>
    <x v="8"/>
    <s v="1 hr 57 min"/>
    <x v="0"/>
  </r>
  <r>
    <n v="709"/>
    <s v="Crazy Rich Asians"/>
    <s v="This contemporary romantic comedy based on a global bestseller follows native New Yorker Rachel Chu to Singapore to meet her boyfriend's family."/>
    <x v="8"/>
    <x v="2"/>
    <n v="30000000"/>
    <n v="26510140"/>
    <n v="174837452"/>
    <n v="64006277"/>
    <n v="238843729"/>
    <n v="208843729"/>
    <x v="11"/>
    <x v="7"/>
    <x v="8"/>
    <s v="['Comedy', 'Drama', 'Romance']"/>
    <x v="5"/>
    <s v="2 hr"/>
    <x v="0"/>
  </r>
  <r>
    <n v="628"/>
    <s v="Borat"/>
    <s v="Kazakh TV talking head Borat is dispatched to the United States to report on the greatest country in the world. With a documentary crew in tow, Borat becomes more interested in locating and marrying Pamela Anderson."/>
    <x v="11"/>
    <x v="6"/>
    <n v="18000000"/>
    <n v="26455463"/>
    <n v="128505958"/>
    <n v="134046935"/>
    <n v="262552893"/>
    <n v="244552893"/>
    <x v="9"/>
    <x v="8"/>
    <x v="11"/>
    <s v="['Comedy']"/>
    <x v="5"/>
    <s v="1 hr 24 min"/>
    <x v="2"/>
  </r>
  <r>
    <n v="607"/>
    <s v="We're the Millers"/>
    <s v="A veteran pot dealer creates a fake family as part of his plan to move a huge shipment of weed into the U.S. from Mexico."/>
    <x v="5"/>
    <x v="2"/>
    <n v="37000000"/>
    <n v="26419396"/>
    <n v="150394119"/>
    <n v="119600000"/>
    <n v="269994119"/>
    <n v="232994119"/>
    <x v="26"/>
    <x v="7"/>
    <x v="3"/>
    <s v="['Comedy', 'Crime']"/>
    <x v="5"/>
    <s v="1 hr 50 min"/>
    <x v="2"/>
  </r>
  <r>
    <n v="937"/>
    <s v="Hollow Man"/>
    <s v="A brilliant scientist's discovery renders him invisible, but transforms him into an omnipotent, dangerous megalomaniac."/>
    <x v="22"/>
    <x v="4"/>
    <n v="95000000"/>
    <n v="26414386"/>
    <n v="73209340"/>
    <n v="117004115"/>
    <n v="190213455"/>
    <n v="95213455"/>
    <x v="29"/>
    <x v="7"/>
    <x v="22"/>
    <s v="['Action', 'Horror', 'Sci-Fi', 'Thriller']"/>
    <x v="0"/>
    <s v="1 hr 52 min"/>
    <x v="2"/>
  </r>
  <r>
    <n v="528"/>
    <s v="Bridesmaids"/>
    <s v="Competition between the maid of honor and a bridesmaid, over who is the bride's best friend, threatens to upend the life of an out-of-work pastry chef."/>
    <x v="10"/>
    <x v="1"/>
    <n v="32500000"/>
    <n v="26247410"/>
    <n v="169106725"/>
    <n v="137335360"/>
    <n v="306442085"/>
    <n v="273942085"/>
    <x v="22"/>
    <x v="6"/>
    <x v="10"/>
    <s v="['Comedy']"/>
    <x v="5"/>
    <s v="2 hr 5 min"/>
    <x v="2"/>
  </r>
  <r>
    <n v="517"/>
    <s v="Bolt"/>
    <s v="The canine star of a fictional sci-fi/action show that believes his powers are real embarks on a cross country trek to save his co-star from a threat he believes is just as real."/>
    <x v="6"/>
    <x v="0"/>
    <n v="150000000"/>
    <n v="26223128"/>
    <n v="114053579"/>
    <n v="195926415"/>
    <n v="309979994"/>
    <n v="159979994"/>
    <x v="25"/>
    <x v="5"/>
    <x v="6"/>
    <s v="['Adventure', 'Animation', 'Comedy', 'Crime', 'Drama', 'Family', 'Sci-Fi']"/>
    <x v="1"/>
    <s v="1 hr 36 min"/>
    <x v="1"/>
  </r>
  <r>
    <n v="389"/>
    <s v="The Golden Compass"/>
    <s v="In a parallel universe, young Lyra Belacqua journeys to the far North to save her best friend and other kidnapped children from terrible experiments by a mysterious organization."/>
    <x v="7"/>
    <x v="11"/>
    <n v="180000000"/>
    <n v="26125000"/>
    <n v="70107728"/>
    <n v="302127136"/>
    <n v="372234864"/>
    <n v="192234864"/>
    <x v="21"/>
    <x v="1"/>
    <x v="7"/>
    <s v="['Adventure', 'Family', 'Fantasy']"/>
    <x v="1"/>
    <s v="1 hr 53 min"/>
    <x v="0"/>
  </r>
  <r>
    <n v="795"/>
    <s v="The Help"/>
    <s v="An aspiring author during the civil rights movement of the 1960s decides to write a book detailing the African American maids' point of view on the white families for which they work, and the hardships they go through on a daily basis."/>
    <x v="10"/>
    <x v="0"/>
    <n v="25000000"/>
    <n v="26044590"/>
    <n v="169708112"/>
    <n v="46931000"/>
    <n v="216639112"/>
    <n v="191639112"/>
    <x v="3"/>
    <x v="7"/>
    <x v="10"/>
    <s v="['Drama']"/>
    <x v="4"/>
    <s v="2 hr 26 min"/>
    <x v="0"/>
  </r>
  <r>
    <n v="378"/>
    <s v="True Lies"/>
    <s v="A fearless, globe-trotting, terrorist-battling secret agent has his life turned upside down when he discovers his wife might be having an affair with a used-car salesman while terrorists smuggle nuclear war heads into the United States."/>
    <x v="30"/>
    <x v="6"/>
    <n v="115000000"/>
    <n v="25869770"/>
    <n v="146282411"/>
    <n v="232600000"/>
    <n v="378882411"/>
    <n v="263882411"/>
    <x v="11"/>
    <x v="3"/>
    <x v="30"/>
    <s v="['Action', 'Comedy', 'Thriller']"/>
    <x v="0"/>
    <s v="2 hr 21 min"/>
    <x v="2"/>
  </r>
  <r>
    <n v="913"/>
    <s v="Tropic Thunder"/>
    <s v="Through a series of freak occurrences, a group of actors shooting a big-budget war movie are forced to become the soldiers they are portraying."/>
    <x v="6"/>
    <x v="8"/>
    <n v="92000000"/>
    <n v="25812796"/>
    <n v="110515313"/>
    <n v="85187650"/>
    <n v="195702963"/>
    <n v="103702963"/>
    <x v="2"/>
    <x v="7"/>
    <x v="6"/>
    <s v="['Action', 'Comedy', 'War']"/>
    <x v="0"/>
    <s v="1 hr 47 min"/>
    <x v="2"/>
  </r>
  <r>
    <n v="914"/>
    <s v="Rocketman"/>
    <s v="A musical fantasy about the fantastical human story of Elton John's breakthrough years."/>
    <x v="0"/>
    <x v="7"/>
    <n v="40000000"/>
    <n v="25725722"/>
    <n v="96368160"/>
    <n v="98952240"/>
    <n v="195320400"/>
    <n v="155320400"/>
    <x v="0"/>
    <x v="6"/>
    <x v="0"/>
    <s v="['Biography', 'Drama', 'Music']"/>
    <x v="8"/>
    <s v="2 hr 1 min"/>
    <x v="2"/>
  </r>
  <r>
    <n v="785"/>
    <s v="Captain Phillips"/>
    <s v="The true story of Captain Richard Phillips and the 2009 hijacking by Somali pirates of the U.S.-flagged MV Maersk Alabama, the first American cargo ship to be hijacked in two hundred years."/>
    <x v="5"/>
    <x v="4"/>
    <n v="55000000"/>
    <n v="25718314"/>
    <n v="107100855"/>
    <n v="111690956"/>
    <n v="218791811"/>
    <n v="163791811"/>
    <x v="5"/>
    <x v="10"/>
    <x v="5"/>
    <s v="['Action', 'Biography', 'Crime', 'Drama', 'Thriller']"/>
    <x v="0"/>
    <s v="2 hr 14 min"/>
    <x v="0"/>
  </r>
  <r>
    <n v="357"/>
    <s v="Robin Hood: Prince of Thieves"/>
    <s v="Robin Hood decides to fight back as an outlaw when faced with the tyranny of the Sheriff of Nottingham."/>
    <x v="31"/>
    <x v="2"/>
    <n v="48000000"/>
    <n v="25625602"/>
    <n v="165493908"/>
    <n v="225000000"/>
    <n v="390493908"/>
    <n v="342493908"/>
    <x v="12"/>
    <x v="2"/>
    <x v="31"/>
    <s v="['Action', 'Adventure', 'Drama', 'Romance']"/>
    <x v="0"/>
    <s v="2 hr 23 min"/>
    <x v="4"/>
  </r>
  <r>
    <n v="898"/>
    <s v="Total Recall"/>
    <s v="A factory worker, Douglas Quaid, begins to suspect that he is a spy after visiting Rekall - a company that provides its clients with implanted fake memories of a life they would like to have led - goes wrong and he finds himself on the run."/>
    <x v="3"/>
    <x v="4"/>
    <n v="125000000"/>
    <n v="25577758"/>
    <n v="58877969"/>
    <n v="139589199"/>
    <n v="198467168"/>
    <n v="73467168"/>
    <x v="27"/>
    <x v="7"/>
    <x v="3"/>
    <s v="['Action', 'Adventure', 'Sci-Fi', 'Thriller']"/>
    <x v="0"/>
    <s v="1 hr 58 min"/>
    <x v="0"/>
  </r>
  <r>
    <n v="534"/>
    <s v="Battleship"/>
    <s v="A fleet of ships is forced to do battle with an armada of unknown origins in order to discover and thwart their destructive goals."/>
    <x v="3"/>
    <x v="1"/>
    <n v="209000000"/>
    <n v="25534825"/>
    <n v="65422625"/>
    <n v="237602860"/>
    <n v="303025485"/>
    <n v="94025485"/>
    <x v="5"/>
    <x v="0"/>
    <x v="3"/>
    <s v="['Action', 'Adventure', 'Sci-Fi', 'Thriller']"/>
    <x v="0"/>
    <s v="2 hr 11 min"/>
    <x v="0"/>
  </r>
  <r>
    <n v="631"/>
    <s v="Total Recall"/>
    <s v="When a man goes in to have virtual vacation memories of the planet Mars implanted in his mind, an unexpected and harrowing series of events forces him to go to the planet for real - or is he?"/>
    <x v="32"/>
    <x v="4"/>
    <n v="65000000"/>
    <n v="25533700"/>
    <n v="119412921"/>
    <n v="141905000"/>
    <n v="261317921"/>
    <n v="196317921"/>
    <x v="15"/>
    <x v="2"/>
    <x v="32"/>
    <s v="['Action', 'Adventure', 'Sci-Fi']"/>
    <x v="0"/>
    <s v="1 hr 53 min"/>
    <x v="4"/>
  </r>
  <r>
    <n v="387"/>
    <s v="Penguins of Madagascar"/>
    <s v="Skipper, Kowalski, Rico and Private join forces with undercover organization The North Wind to stop the villainous Dr. Octavius Brine from destroying the world as we know it."/>
    <x v="13"/>
    <x v="6"/>
    <n v="132000000"/>
    <n v="25447444"/>
    <n v="83850911"/>
    <n v="289664710"/>
    <n v="373515621"/>
    <n v="241515621"/>
    <x v="12"/>
    <x v="5"/>
    <x v="13"/>
    <s v="['Action', 'Adventure', 'Animation', 'Comedy', 'Crime', 'Family', 'Sci-Fi']"/>
    <x v="0"/>
    <s v="1 hr 32 min"/>
    <x v="1"/>
  </r>
  <r>
    <n v="599"/>
    <s v="The Nutty Professor"/>
    <s v="Grossly overweight yet good-hearted professor Sherman Klump takes a special chemical that turns him into the slim but obnoxious Buddy Love."/>
    <x v="25"/>
    <x v="1"/>
    <n v="54000000"/>
    <n v="25411725"/>
    <n v="128814019"/>
    <n v="145147000"/>
    <n v="273961019"/>
    <n v="219961019"/>
    <x v="19"/>
    <x v="2"/>
    <x v="25"/>
    <s v="['Comedy', 'Romance', 'Sci-Fi']"/>
    <x v="5"/>
    <s v="1 hr 35 min"/>
    <x v="0"/>
  </r>
  <r>
    <n v="882"/>
    <s v="Teenage Mutant Ninja Turtles"/>
    <s v="Four teenage mutant ninja turtles emerge from the shadows to protect New York City from a gang of criminal ninjas."/>
    <x v="32"/>
    <x v="11"/>
    <n v="13500000"/>
    <n v="25398367"/>
    <n v="135384756"/>
    <n v="66700000"/>
    <n v="202084756"/>
    <n v="188584756"/>
    <x v="24"/>
    <x v="4"/>
    <x v="32"/>
    <s v="['Action', 'Adventure', 'Comedy', 'Family', 'Sci-Fi']"/>
    <x v="0"/>
    <s v="1 hr 33 min"/>
    <x v="4"/>
  </r>
  <r>
    <n v="470"/>
    <s v="Indiana Jones and the Temple of Doom"/>
    <s v="In 1935, Indiana Jones is tasked by Indian villagers with reclaiming a rock stolen from them by a secret cult beneath the catacombs of an ancient palace."/>
    <x v="33"/>
    <x v="7"/>
    <n v="28000000"/>
    <n v="25337110"/>
    <n v="179870271"/>
    <n v="153237000"/>
    <n v="333107271"/>
    <n v="305107271"/>
    <x v="9"/>
    <x v="6"/>
    <x v="33"/>
    <s v="['Action', 'Adventure']"/>
    <x v="0"/>
    <s v="1 hr 58 min"/>
    <x v="4"/>
  </r>
  <r>
    <n v="713"/>
    <s v="Gone in 60 Seconds"/>
    <s v="A retired master car thief must come back to the industry and steal fifty cars with his crew in one night to save his brother's life."/>
    <x v="22"/>
    <x v="0"/>
    <n v="90000000"/>
    <n v="25336048"/>
    <n v="101648571"/>
    <n v="135553728"/>
    <n v="237202299"/>
    <n v="147202299"/>
    <x v="17"/>
    <x v="2"/>
    <x v="22"/>
    <s v="['Action', 'Crime', 'Thriller']"/>
    <x v="0"/>
    <s v="1 hr 58 min"/>
    <x v="0"/>
  </r>
  <r>
    <n v="814"/>
    <s v="Public Enemies"/>
    <s v="The Feds try to take down notorious American gangsters John Dillinger, Baby Face Nelson, and Pretty Boy Floyd during a booming crime wave in the 1930s."/>
    <x v="9"/>
    <x v="1"/>
    <n v="100000000"/>
    <n v="25271675"/>
    <n v="97104620"/>
    <n v="117000000"/>
    <n v="214104620"/>
    <n v="114104620"/>
    <x v="0"/>
    <x v="2"/>
    <x v="9"/>
    <s v="['Action', 'Biography', 'Crime', 'Drama', 'History']"/>
    <x v="0"/>
    <s v="2 hr 20 min"/>
    <x v="2"/>
  </r>
  <r>
    <n v="881"/>
    <s v="Patch Adams"/>
    <s v="The true story of a heroic man, Hunter &quot;Patch&quot; Adams, determined to become a medical doctor because he enjoys helping people. He ventured where no doctor had ventured before, using humour and pathos."/>
    <x v="28"/>
    <x v="1"/>
    <n v="90000000"/>
    <n v="25262280"/>
    <n v="135026902"/>
    <n v="67266000"/>
    <n v="202292902"/>
    <n v="112292902"/>
    <x v="4"/>
    <x v="1"/>
    <x v="28"/>
    <s v="['Biography', 'Comedy', 'Drama', 'Romance']"/>
    <x v="8"/>
    <s v="1 hr 55 min"/>
    <x v="0"/>
  </r>
  <r>
    <n v="833"/>
    <s v="Master and Commander: The Far Side of the World"/>
    <s v="During the Napoleonic Wars, a brash British captain pushes his ship and crew to their limits in pursuit of a formidable French war vessel around South America."/>
    <x v="17"/>
    <x v="6"/>
    <n v="150000000"/>
    <n v="25105990"/>
    <n v="93927920"/>
    <n v="117694615"/>
    <n v="211622535"/>
    <n v="61622535"/>
    <x v="12"/>
    <x v="5"/>
    <x v="17"/>
    <s v="['Action', 'Adventure', 'Drama', 'War']"/>
    <x v="0"/>
    <s v="2 hr 18 min"/>
    <x v="0"/>
  </r>
  <r>
    <n v="464"/>
    <s v="The Rock"/>
    <s v="A mild-mannered chemist and an ex-con must lead the counterstrike when a rogue group of military men, led by a renegade general, threaten a nerve gas attack from Alcatraz against San Francisco."/>
    <x v="25"/>
    <x v="0"/>
    <n v="75000000"/>
    <n v="25069525"/>
    <n v="134069511"/>
    <n v="200993110"/>
    <n v="335062621"/>
    <n v="260062621"/>
    <x v="23"/>
    <x v="2"/>
    <x v="25"/>
    <s v="['Action', 'Adventure', 'Thriller']"/>
    <x v="0"/>
    <s v="2 hr 16 min"/>
    <x v="2"/>
  </r>
  <r>
    <n v="877"/>
    <s v="Vanilla Sky"/>
    <s v="A self-indulgent and vain publishing magnate finds his privileged life upended after a vehicular accident with a resentful lover."/>
    <x v="18"/>
    <x v="7"/>
    <n v="68000000"/>
    <n v="25015518"/>
    <n v="100618344"/>
    <n v="102769997"/>
    <n v="203388341"/>
    <n v="135388341"/>
    <x v="12"/>
    <x v="1"/>
    <x v="18"/>
    <s v="['Fantasy', 'Mystery', 'Romance', 'Sci-Fi', 'Thriller']"/>
    <x v="9"/>
    <s v="2 hr 16 min"/>
    <x v="2"/>
  </r>
  <r>
    <n v="438"/>
    <s v="Peter Rabbit"/>
    <s v="A rebellious rabbit tries to sneak into a farmer's vegetable garden."/>
    <x v="8"/>
    <x v="4"/>
    <n v="50000000"/>
    <n v="25010928"/>
    <n v="115253424"/>
    <n v="236242642"/>
    <n v="351496066"/>
    <n v="301496066"/>
    <x v="14"/>
    <x v="8"/>
    <x v="8"/>
    <s v="['Adventure', 'Comedy', 'Crime', 'Drama', 'Family', 'Fantasy']"/>
    <x v="1"/>
    <s v="1 hr 35 min"/>
    <x v="1"/>
  </r>
  <r>
    <n v="529"/>
    <s v="Skyscraper"/>
    <s v="A security expert must infiltrate a burning skyscraper, 225 stories above ground, when his family is trapped inside by criminals."/>
    <x v="8"/>
    <x v="1"/>
    <n v="125000000"/>
    <n v="24905015"/>
    <n v="68420120"/>
    <n v="236448841"/>
    <n v="304868961"/>
    <n v="179868961"/>
    <x v="5"/>
    <x v="3"/>
    <x v="8"/>
    <s v="['Action', 'Adventure', 'Thriller']"/>
    <x v="0"/>
    <s v="1 hr 42 min"/>
    <x v="0"/>
  </r>
  <r>
    <n v="864"/>
    <s v="White House Down"/>
    <s v="While on a tour of the White House with his young daughter, a Capitol policeman springs into action to save his child and protect the president from a heavily armed group of paramilitary invaders."/>
    <x v="5"/>
    <x v="4"/>
    <n v="150000000"/>
    <n v="24852258"/>
    <n v="73103784"/>
    <n v="132262953"/>
    <n v="205366737"/>
    <n v="55366737"/>
    <x v="7"/>
    <x v="2"/>
    <x v="5"/>
    <s v="['Action', 'Drama', 'Thriller']"/>
    <x v="0"/>
    <s v="2 hr 11 min"/>
    <x v="0"/>
  </r>
  <r>
    <n v="530"/>
    <s v="A Good Day to Die Hard"/>
    <s v="John McClane travels to Russia to help out his seemingly wayward son, Jack, only to discover that Jack is a CIA operative working undercover, causing the father and son to team up against underworld forces."/>
    <x v="5"/>
    <x v="6"/>
    <n v="92000000"/>
    <n v="24834845"/>
    <n v="67349198"/>
    <n v="237304984"/>
    <n v="304654182"/>
    <n v="212654182"/>
    <x v="13"/>
    <x v="8"/>
    <x v="5"/>
    <s v="['Action', 'Thriller']"/>
    <x v="0"/>
    <s v="1 hr 38 min"/>
    <x v="2"/>
  </r>
  <r>
    <n v="659"/>
    <s v="True Grit"/>
    <s v="A stubborn teenager enlists the help of a tough U.S. Marshal to track down her father's murderer."/>
    <x v="12"/>
    <x v="7"/>
    <n v="38000000"/>
    <n v="24830443"/>
    <n v="171243005"/>
    <n v="81033922"/>
    <n v="252276927"/>
    <n v="214276927"/>
    <x v="6"/>
    <x v="1"/>
    <x v="12"/>
    <s v="['Drama', 'Western']"/>
    <x v="4"/>
    <s v="1 hr 50 min"/>
    <x v="0"/>
  </r>
  <r>
    <n v="908"/>
    <s v="The Other Woman"/>
    <s v="After discovering that her boyfriend is married, Carly meets the wife he's been betraying; when yet another affair is discovered, all three women team up to plot revenge on the three-timing S.O.B."/>
    <x v="13"/>
    <x v="6"/>
    <n v="40000000"/>
    <n v="24763752"/>
    <n v="83911193"/>
    <n v="112799203"/>
    <n v="196710396"/>
    <n v="156710396"/>
    <x v="20"/>
    <x v="0"/>
    <x v="13"/>
    <s v="['Comedy', 'Romance']"/>
    <x v="5"/>
    <s v="1 hr 49 min"/>
    <x v="0"/>
  </r>
  <r>
    <n v="753"/>
    <s v="Taken"/>
    <s v="A retired CIA agent travels across Europe and relies on his old skills to save his estranged daughter, who has been kidnapped while on a trip to Paris."/>
    <x v="6"/>
    <x v="6"/>
    <n v="25000000"/>
    <n v="24717037"/>
    <n v="145000989"/>
    <n v="81836771"/>
    <n v="226837760"/>
    <n v="201837760"/>
    <x v="7"/>
    <x v="8"/>
    <x v="6"/>
    <s v="['Action', 'Crime', 'Thriller']"/>
    <x v="0"/>
    <s v="1 hr 30 min"/>
    <x v="0"/>
  </r>
  <r>
    <n v="777"/>
    <s v="Collateral"/>
    <s v="A cab driver finds himself the hostage of an engaging contract killer as he makes his rounds from hit to hit during one night in Los Angeles."/>
    <x v="16"/>
    <x v="9"/>
    <n v="65000000"/>
    <n v="24701458"/>
    <n v="101005703"/>
    <n v="119234222"/>
    <n v="220239925"/>
    <n v="155239925"/>
    <x v="21"/>
    <x v="7"/>
    <x v="16"/>
    <s v="['Action', 'Crime', 'Drama', 'Thriller']"/>
    <x v="0"/>
    <s v="2 hr"/>
    <x v="2"/>
  </r>
  <r>
    <n v="971"/>
    <s v="Knowing"/>
    <s v="M.I.T. professor John Koestler links a mysterious list of numbers from a time capsule to past and future disasters and sets out to prevent the ultimate catastrophe."/>
    <x v="9"/>
    <x v="5"/>
    <n v="50000000"/>
    <n v="24604751"/>
    <n v="79957634"/>
    <n v="103700864"/>
    <n v="183658498"/>
    <n v="133658498"/>
    <x v="1"/>
    <x v="6"/>
    <x v="7"/>
    <s v="['Action', 'Mystery', 'Sci-Fi', 'Thriller']"/>
    <x v="0"/>
    <s v="2 hr 1 min"/>
    <x v="0"/>
  </r>
  <r>
    <n v="902"/>
    <s v="Christopher Robin"/>
    <s v="A working-class family man, Christopher Robin, encounters his childhood friend Winnie-the-Pooh, who helps him to rediscover the joys of life."/>
    <x v="8"/>
    <x v="0"/>
    <n v="75000000"/>
    <n v="24585139"/>
    <n v="99215042"/>
    <n v="98529335"/>
    <n v="197744377"/>
    <n v="122744377"/>
    <x v="15"/>
    <x v="7"/>
    <x v="8"/>
    <s v="['Adventure', 'Comedy', 'Drama', 'Family', 'Fantasy', 'Musical']"/>
    <x v="1"/>
    <s v="1 hr 44 min"/>
    <x v="1"/>
  </r>
  <r>
    <n v="698"/>
    <s v="Eraser"/>
    <s v="A Witness Protection specialist becomes suspicious of his co-workers when dealing with a case involving high-tech weapons."/>
    <x v="25"/>
    <x v="2"/>
    <n v="100000000"/>
    <n v="24566446"/>
    <n v="101295562"/>
    <n v="141000000"/>
    <n v="242295562"/>
    <n v="142295562"/>
    <x v="25"/>
    <x v="2"/>
    <x v="25"/>
    <s v="['Action', 'Crime', 'Thriller']"/>
    <x v="0"/>
    <s v="1 hr 55 min"/>
    <x v="2"/>
  </r>
  <r>
    <n v="789"/>
    <s v="The Emoji Movie"/>
    <s v="Gene, a multi-expressional emoji, sets out on a journey to become a normal emoji."/>
    <x v="2"/>
    <x v="4"/>
    <n v="50000000"/>
    <n v="24531923"/>
    <n v="86089513"/>
    <n v="131687133"/>
    <n v="217776646"/>
    <n v="167776646"/>
    <x v="7"/>
    <x v="3"/>
    <x v="2"/>
    <s v="['Adventure', 'Animation', 'Comedy', 'Family', 'Fantasy', 'Sci-Fi']"/>
    <x v="1"/>
    <s v="1 hr 26 min"/>
    <x v="1"/>
  </r>
  <r>
    <n v="150"/>
    <s v="Forrest Gump"/>
    <s v="The history of the United States from the 1950s to the '70s unfolds from the perspective of an Alabama man with an IQ of 75, who yearns to be reunited with his childhood sweetheart."/>
    <x v="30"/>
    <x v="7"/>
    <n v="55000000"/>
    <n v="24450602"/>
    <n v="330455270"/>
    <n v="347771195"/>
    <n v="678226465"/>
    <n v="623226465"/>
    <x v="13"/>
    <x v="3"/>
    <x v="30"/>
    <s v="['Drama', 'Romance']"/>
    <x v="4"/>
    <s v="2 hr 22 min"/>
    <x v="0"/>
  </r>
  <r>
    <n v="982"/>
    <s v="The Haunted Mansion"/>
    <s v="A realtor and his wife and children are summoned to a mansion, which they soon discover is haunted, and while they attempt to escape, he learns an important lesson about the family he has neglected."/>
    <x v="17"/>
    <x v="0"/>
    <n v="90000000"/>
    <n v="24278410"/>
    <n v="75847266"/>
    <n v="106443000"/>
    <n v="182290266"/>
    <n v="92290266"/>
    <x v="28"/>
    <x v="5"/>
    <x v="17"/>
    <s v="['Comedy', 'Family', 'Fantasy', 'Horror', 'Mystery']"/>
    <x v="5"/>
    <s v="1 hr 39 min"/>
    <x v="1"/>
  </r>
  <r>
    <n v="283"/>
    <s v="The Last Samurai"/>
    <s v="An American military advisor embraces the Samurai culture he was hired to destroy after he is captured in battle."/>
    <x v="17"/>
    <x v="2"/>
    <n v="140000000"/>
    <n v="24271354"/>
    <n v="111127263"/>
    <n v="343500000"/>
    <n v="454627263"/>
    <n v="314627263"/>
    <x v="21"/>
    <x v="1"/>
    <x v="17"/>
    <s v="['Action', 'Drama']"/>
    <x v="0"/>
    <s v="2 hr 34 min"/>
    <x v="2"/>
  </r>
  <r>
    <n v="931"/>
    <s v="The Addams Family"/>
    <s v="Con artists plan to fleece an eccentric family using an accomplice who claims to be their long-lost uncle."/>
    <x v="31"/>
    <x v="7"/>
    <n v="30000000"/>
    <n v="24203754"/>
    <n v="113502426"/>
    <n v="78000000"/>
    <n v="191502426"/>
    <n v="161502426"/>
    <x v="6"/>
    <x v="5"/>
    <x v="31"/>
    <s v="['Comedy', 'Fantasy']"/>
    <x v="5"/>
    <s v="1 hr 39 min"/>
    <x v="4"/>
  </r>
  <r>
    <n v="575"/>
    <s v="Maze Runner: The Death Cure"/>
    <s v="Young hero Thomas embarks on a mission to find a cure for a deadly disease known as &quot;The Flare&quot;."/>
    <x v="8"/>
    <x v="6"/>
    <n v="62000000"/>
    <n v="24167011"/>
    <n v="58032443"/>
    <n v="230142892"/>
    <n v="288175335"/>
    <n v="226175335"/>
    <x v="20"/>
    <x v="11"/>
    <x v="8"/>
    <s v="['Action', 'Adventure', 'Sci-Fi', 'Thriller']"/>
    <x v="0"/>
    <s v="2 hr 23 min"/>
    <x v="0"/>
  </r>
  <r>
    <n v="300"/>
    <s v="Warcraft"/>
    <s v="As an Orc horde invades the planet Azeroth using a magic portal, a few human heroes and dissenting Orcs must attempt to stop the true evil behind this war."/>
    <x v="4"/>
    <x v="1"/>
    <n v="160000000"/>
    <n v="24166110"/>
    <n v="47365290"/>
    <n v="391683624"/>
    <n v="439048914"/>
    <n v="279048914"/>
    <x v="4"/>
    <x v="6"/>
    <x v="4"/>
    <s v="['Action', 'Adventure', 'Fantasy']"/>
    <x v="0"/>
    <s v="2 hr 3 min"/>
    <x v="0"/>
  </r>
  <r>
    <n v="764"/>
    <s v="Con Air"/>
    <s v="Newly-paroled ex-con and former U.S. Ranger Cameron Poe finds himself trapped in a prisoner-transport plane when the passengers seize control."/>
    <x v="19"/>
    <x v="0"/>
    <n v="75000000"/>
    <n v="24131738"/>
    <n v="101117573"/>
    <n v="122894661"/>
    <n v="224012234"/>
    <n v="149012234"/>
    <x v="13"/>
    <x v="2"/>
    <x v="19"/>
    <s v="['Action', 'Crime', 'Thriller']"/>
    <x v="0"/>
    <s v="1 hr 55 min"/>
    <x v="2"/>
  </r>
  <r>
    <n v="613"/>
    <s v="Exodus: Gods and Kings"/>
    <s v="The defiant leader Moses rises up against Egyptian Pharaoh Ramses II, setting six hundred thousand slaves on a monumental journey of escape from Egypt and its terrifying cycle of deadly plagues."/>
    <x v="13"/>
    <x v="6"/>
    <n v="140000000"/>
    <n v="24115934"/>
    <n v="65014513"/>
    <n v="203161118"/>
    <n v="268175631"/>
    <n v="128175631"/>
    <x v="29"/>
    <x v="1"/>
    <x v="13"/>
    <s v="['Action', 'Adventure', 'Drama', 'Fantasy']"/>
    <x v="0"/>
    <s v="2 hr 30 min"/>
    <x v="0"/>
  </r>
  <r>
    <n v="878"/>
    <s v="Arrival"/>
    <s v="A linguist works with the military to communicate with alien lifeforms after twelve mysterious spacecraft appear around the world."/>
    <x v="4"/>
    <x v="7"/>
    <n v="47000000"/>
    <n v="24074047"/>
    <n v="100546139"/>
    <n v="102842047"/>
    <n v="203388186"/>
    <n v="156388186"/>
    <x v="3"/>
    <x v="5"/>
    <x v="4"/>
    <s v="['Drama', 'Mystery', 'Sci-Fi']"/>
    <x v="4"/>
    <s v="1 hr 56 min"/>
    <x v="0"/>
  </r>
  <r>
    <n v="688"/>
    <s v="Pixels"/>
    <s v="When aliens misinterpret video feeds of classic arcade games as a declaration of war, they attack the Earth in the form of the video games."/>
    <x v="1"/>
    <x v="4"/>
    <n v="88000000"/>
    <n v="24011616"/>
    <n v="78747585"/>
    <n v="166127224"/>
    <n v="244874809"/>
    <n v="156874809"/>
    <x v="1"/>
    <x v="3"/>
    <x v="1"/>
    <s v="['Action', 'Comedy', 'Fantasy', 'Sci-Fi']"/>
    <x v="0"/>
    <s v="1 hr 45 min"/>
    <x v="0"/>
  </r>
  <r>
    <n v="322"/>
    <s v="The Chronicles of Narnia: The Voyage of the Dawn Treader"/>
    <s v="Lucy and Edmund Pevensie return to Narnia with their cousin Eustace where they meet up with Prince Caspian for a trip across the sea aboard the royal ship The Dawn Treader. Along the way they encounter dragons, dwarves, merfolk, and a band of lost warriors before reaching the edge of the world."/>
    <x v="12"/>
    <x v="6"/>
    <n v="155000000"/>
    <n v="24005069"/>
    <n v="104386950"/>
    <n v="311299267"/>
    <n v="415686217"/>
    <n v="260686217"/>
    <x v="27"/>
    <x v="1"/>
    <x v="12"/>
    <s v="['Adventure', 'Family', 'Fantasy']"/>
    <x v="1"/>
    <s v="1 hr 53 min"/>
    <x v="1"/>
  </r>
  <r>
    <n v="770"/>
    <s v="Fahrenheit 9/11"/>
    <s v="Michael Moore's view on what happened to the United States after September 11 and how the Bush Administration allegedly used the tragic event to push forward its agenda for unjust wars in Afghanistan and Iraq."/>
    <x v="16"/>
    <x v="3"/>
    <n v="6000000"/>
    <n v="23920637"/>
    <n v="119194771"/>
    <n v="103252111"/>
    <n v="222446882"/>
    <n v="216446882"/>
    <x v="9"/>
    <x v="2"/>
    <x v="16"/>
    <s v="['Documentary', 'Drama', 'War']"/>
    <x v="10"/>
    <s v="2 hr 2 min"/>
    <x v="2"/>
  </r>
  <r>
    <n v="969"/>
    <s v="Bad Moms"/>
    <s v="When three overworked and under-appreciated moms are pushed beyond their limits, they ditch their conventional responsibilities for a jolt of long overdue freedom, fun and comedic self-indulgence."/>
    <x v="4"/>
    <x v="23"/>
    <n v="20000000"/>
    <n v="23817340"/>
    <n v="113257297"/>
    <n v="70678777"/>
    <n v="183936074"/>
    <n v="163936074"/>
    <x v="19"/>
    <x v="3"/>
    <x v="4"/>
    <s v="['Comedy']"/>
    <x v="5"/>
    <s v="1 hr 40 min"/>
    <x v="2"/>
  </r>
  <r>
    <n v="524"/>
    <s v="Rise of the Guardians"/>
    <s v="When the evil spirit Pitch launches an assault on Earth, the Immortal Guardians team up to protect the innocence of children all around the world."/>
    <x v="3"/>
    <x v="8"/>
    <n v="145000000"/>
    <n v="23773465"/>
    <n v="103412758"/>
    <n v="203528912"/>
    <n v="306941670"/>
    <n v="161941670"/>
    <x v="25"/>
    <x v="5"/>
    <x v="3"/>
    <s v="['Action', 'Adventure', 'Animation', 'Comedy', 'Drama', 'Family', 'Fantasy']"/>
    <x v="0"/>
    <s v="1 hr 37 min"/>
    <x v="1"/>
  </r>
  <r>
    <n v="829"/>
    <s v="Fury"/>
    <s v="A grizzled tank commander makes tough decisions as he and his crew fight their way across Germany in April, 1945."/>
    <x v="13"/>
    <x v="4"/>
    <n v="68000000"/>
    <n v="23702421"/>
    <n v="85817906"/>
    <n v="126004791"/>
    <n v="211822697"/>
    <n v="143822697"/>
    <x v="20"/>
    <x v="10"/>
    <x v="13"/>
    <s v="['Action', 'Drama', 'War']"/>
    <x v="0"/>
    <s v="2 hr 14 min"/>
    <x v="2"/>
  </r>
  <r>
    <n v="596"/>
    <s v="Tomb Raider"/>
    <s v="Lara Croft, the fiercely independent daughter of a missing adventurer, must push herself beyond her limits when she discovers the island where her father, Lord Richard Croft disappeared."/>
    <x v="8"/>
    <x v="2"/>
    <n v="94000000"/>
    <n v="23633317"/>
    <n v="58250803"/>
    <n v="216400000"/>
    <n v="274650803"/>
    <n v="180650803"/>
    <x v="23"/>
    <x v="4"/>
    <x v="8"/>
    <s v="['Action', 'Adventure', 'Fantasy', 'Thriller']"/>
    <x v="0"/>
    <s v="1 hr 59 min"/>
    <x v="0"/>
  </r>
  <r>
    <n v="887"/>
    <s v="Open Season"/>
    <s v="Boog, a domesticated 900lb. Grizzly bear, finds himself stranded in the woods 3 days before Open Season. Forced to rely on Elliot, a fast-talking mule deer, the two form an unlikely friendship and must quickly rally other forest animals if they are to form a rag-tag army against the hunters."/>
    <x v="11"/>
    <x v="4"/>
    <n v="85000000"/>
    <n v="23624548"/>
    <n v="85105259"/>
    <n v="115706430"/>
    <n v="200811689"/>
    <n v="115811689"/>
    <x v="26"/>
    <x v="9"/>
    <x v="11"/>
    <s v="['Adventure', 'Animation', 'Comedy', 'Family']"/>
    <x v="1"/>
    <s v="1 hr 26 min"/>
    <x v="1"/>
  </r>
  <r>
    <n v="441"/>
    <s v="Mary Poppins Returns"/>
    <s v="A few decades after her original visit, Mary Poppins, the magical nanny, returns to help the Banks siblings and Michael's children through a difficult time in their lives."/>
    <x v="8"/>
    <x v="0"/>
    <n v="130000000"/>
    <n v="23523121"/>
    <n v="171958438"/>
    <n v="177587704"/>
    <n v="349546142"/>
    <n v="219546142"/>
    <x v="10"/>
    <x v="1"/>
    <x v="8"/>
    <s v="['Adventure', 'Comedy', 'Family', 'Fantasy', 'Musical']"/>
    <x v="1"/>
    <s v="2 hr 10 min"/>
    <x v="1"/>
  </r>
  <r>
    <n v="792"/>
    <s v="Dracula Untold"/>
    <s v="As his kingdom is being threatened by the Turks, young prince Vlad Tepes must become a monster feared by his own people in order to obtain the power needed to protect his own family, and the families of his kingdom."/>
    <x v="13"/>
    <x v="1"/>
    <n v="70000000"/>
    <n v="23514615"/>
    <n v="56280355"/>
    <n v="160843925"/>
    <n v="217124280"/>
    <n v="147124280"/>
    <x v="17"/>
    <x v="9"/>
    <x v="13"/>
    <s v="['Action', 'Drama', 'Fantasy', 'Horror']"/>
    <x v="0"/>
    <s v="1 hr 32 min"/>
    <x v="0"/>
  </r>
  <r>
    <n v="681"/>
    <s v="Face/Off"/>
    <s v="To foil a terrorist plot, an FBI agent assumes the identity of the criminal who murdered his son through facial transplant surgery, but the crook wakes up prematurely and vows revenge."/>
    <x v="19"/>
    <x v="7"/>
    <n v="80000000"/>
    <n v="23387530"/>
    <n v="112276146"/>
    <n v="133400000"/>
    <n v="245676146"/>
    <n v="165676146"/>
    <x v="7"/>
    <x v="2"/>
    <x v="19"/>
    <s v="['Action', 'Crime', 'Sci-Fi', 'Thriller']"/>
    <x v="0"/>
    <s v="2 hr 18 min"/>
    <x v="2"/>
  </r>
  <r>
    <n v="502"/>
    <s v="The Polar Express"/>
    <s v="On Christmas Eve, a young boy embarks on a magical adventure to the North Pole on the Polar Express, while learning about friendship, bravery, and the spirit of Christmas."/>
    <x v="16"/>
    <x v="2"/>
    <n v="165000000"/>
    <n v="23323463"/>
    <n v="189528738"/>
    <n v="127369049"/>
    <n v="316897787"/>
    <n v="151897787"/>
    <x v="3"/>
    <x v="5"/>
    <x v="16"/>
    <s v="['Adventure', 'Animation', 'Comedy', 'Family', 'Fantasy', 'Musical']"/>
    <x v="1"/>
    <s v="1 hr 40 min"/>
    <x v="4"/>
  </r>
  <r>
    <n v="453"/>
    <s v="Alvin and the Chipmunks: Chipwrecked"/>
    <s v="Playing around while aboard a cruise ship, the Chipmunks and Chipettes accidentally go overboard and end up marooned in a tropical paradise. They discover their new turf is not as deserted as it seems."/>
    <x v="10"/>
    <x v="6"/>
    <n v="75000000"/>
    <n v="23244744"/>
    <n v="133110742"/>
    <n v="209584693"/>
    <n v="342695435"/>
    <n v="267695435"/>
    <x v="12"/>
    <x v="1"/>
    <x v="10"/>
    <s v="['Adventure', 'Animation', 'Comedy', 'Family', 'Fantasy', 'Music', 'Musical']"/>
    <x v="1"/>
    <s v="1 hr 27 min"/>
    <x v="3"/>
  </r>
  <r>
    <n v="665"/>
    <s v="Eragon"/>
    <s v="In his homeland of Alagaesia, a farm boy happens upon a dragon's egg -- a discovery that leads him on a predestined journey where he realizes he's the one person who can defend his home against an evil king."/>
    <x v="11"/>
    <x v="6"/>
    <n v="100000000"/>
    <n v="23239907"/>
    <n v="75030163"/>
    <n v="175395349"/>
    <n v="250425512"/>
    <n v="150425512"/>
    <x v="2"/>
    <x v="1"/>
    <x v="11"/>
    <s v="['Action', 'Adventure', 'Family', 'Fantasy']"/>
    <x v="0"/>
    <s v="1 hr 44 min"/>
    <x v="1"/>
  </r>
  <r>
    <n v="437"/>
    <s v="The Mask"/>
    <s v="Bank clerk Stanley Ipkiss is transformed into a manic superhero when he wears a mysterious mask."/>
    <x v="30"/>
    <x v="11"/>
    <n v="23000000"/>
    <n v="23117068"/>
    <n v="119938730"/>
    <n v="231644677"/>
    <n v="351583407"/>
    <n v="328583407"/>
    <x v="26"/>
    <x v="3"/>
    <x v="30"/>
    <s v="['Action', 'Comedy', 'Crime', 'Fantasy']"/>
    <x v="0"/>
    <s v="1 hr 41 min"/>
    <x v="0"/>
  </r>
  <r>
    <n v="868"/>
    <s v="Eat Pray Love"/>
    <s v="A married woman realizes how unhappy her marriage really is, and that her life needs to go in a different direction. After a painful divorce, she takes off on a round-the-world journey to &quot;find herself&quot;."/>
    <x v="12"/>
    <x v="4"/>
    <n v="60000000"/>
    <n v="23104523"/>
    <n v="80574010"/>
    <n v="124020006"/>
    <n v="204594016"/>
    <n v="144594016"/>
    <x v="2"/>
    <x v="7"/>
    <x v="12"/>
    <s v="['Biography', 'Drama', 'Romance']"/>
    <x v="8"/>
    <s v="2 hr 13 min"/>
    <x v="0"/>
  </r>
  <r>
    <n v="261"/>
    <s v="Star Wars: Episode VI - Return of the Jedi"/>
    <s v="After rescuing Han Solo from Jabba the Hutt, the Rebels attempt to destroy the second Death Star, while Luke struggles to help Darth Vader back from the dark side."/>
    <x v="34"/>
    <x v="6"/>
    <n v="32500000"/>
    <n v="23019618"/>
    <n v="316566101"/>
    <n v="122009457"/>
    <n v="475106177"/>
    <n v="442606177"/>
    <x v="4"/>
    <x v="6"/>
    <x v="34"/>
    <s v="['Action', 'Adventure', 'Fantasy', 'Sci-Fi']"/>
    <x v="0"/>
    <s v="2 hr 11 min"/>
    <x v="1"/>
  </r>
  <r>
    <n v="668"/>
    <s v="The Mask of Zorro"/>
    <s v="A young thief seeking revenge for his brother's death is trained by the once-great, aging Zorro, who is pursuing his own vengeance."/>
    <x v="28"/>
    <x v="4"/>
    <n v="95000000"/>
    <n v="22525855"/>
    <n v="94095523"/>
    <n v="156193000"/>
    <n v="250288523"/>
    <n v="155288523"/>
    <x v="20"/>
    <x v="3"/>
    <x v="28"/>
    <s v="['Action', 'Adventure', 'Comedy', 'Romance', 'Thriller', 'Western']"/>
    <x v="0"/>
    <s v="2 hr 16 min"/>
    <x v="0"/>
  </r>
  <r>
    <n v="179"/>
    <s v="Life of Pi"/>
    <s v="A young man who survives a disaster at sea is hurtled into an epic journey of adventure and discovery. While cast away, he forms an unexpected connection with another survivor: a fearsome Bengal tiger."/>
    <x v="3"/>
    <x v="6"/>
    <n v="120000000"/>
    <n v="22451514"/>
    <n v="124987023"/>
    <n v="484029542"/>
    <n v="609016565"/>
    <n v="489016565"/>
    <x v="25"/>
    <x v="5"/>
    <x v="3"/>
    <s v="['Adventure', 'Drama', 'Fantasy']"/>
    <x v="1"/>
    <s v="2 hr 7 min"/>
    <x v="1"/>
  </r>
  <r>
    <n v="762"/>
    <s v="The Social Network"/>
    <s v="As Harvard student Mark Zuckerberg creates the social networking site that would become known as Facebook, he is sued by the twins who claimed he stole their idea and by the co-founder who was later squeezed out of the business."/>
    <x v="12"/>
    <x v="4"/>
    <n v="40000000"/>
    <n v="22445653"/>
    <n v="96962694"/>
    <n v="127957681"/>
    <n v="224920375"/>
    <n v="184920375"/>
    <x v="15"/>
    <x v="10"/>
    <x v="12"/>
    <s v="['Biography', 'Drama']"/>
    <x v="8"/>
    <s v="2 hr"/>
    <x v="0"/>
  </r>
  <r>
    <n v="807"/>
    <s v="The Patriot"/>
    <s v="Peaceful farmer Benjamin Martin is driven to lead the Colonial Militia during the American Revolution when a sadistic British officer murders his son."/>
    <x v="22"/>
    <x v="4"/>
    <n v="110000000"/>
    <n v="22413710"/>
    <n v="113330342"/>
    <n v="101964000"/>
    <n v="215294342"/>
    <n v="105294342"/>
    <x v="19"/>
    <x v="2"/>
    <x v="22"/>
    <s v="['Action', 'Drama', 'History', 'War']"/>
    <x v="0"/>
    <s v="2 hr 45 min"/>
    <x v="2"/>
  </r>
  <r>
    <n v="954"/>
    <s v="Walk the Line"/>
    <s v="A chronicle of country music legend Johnny Cash's life, from his early days on an Arkansas cotton farm to his rise to fame with Sun Records in Memphis, where he recorded alongside Elvis Presley, Jerry Lee Lewis, and Carl Perkins."/>
    <x v="15"/>
    <x v="6"/>
    <n v="28000000"/>
    <n v="22347341"/>
    <n v="119519402"/>
    <n v="67278584"/>
    <n v="186797986"/>
    <n v="158797986"/>
    <x v="27"/>
    <x v="8"/>
    <x v="15"/>
    <s v="['Biography', 'Drama', 'Music', 'Romance']"/>
    <x v="8"/>
    <s v="2 hr 16 min"/>
    <x v="0"/>
  </r>
  <r>
    <n v="704"/>
    <s v="Planes"/>
    <s v="A cropdusting plane with a fear of heights lives his dream of competing in a famous around-the-world aerial race."/>
    <x v="5"/>
    <x v="0"/>
    <n v="50000000"/>
    <n v="22232291"/>
    <n v="90288712"/>
    <n v="149883071"/>
    <n v="240171783"/>
    <n v="190171783"/>
    <x v="17"/>
    <x v="7"/>
    <x v="5"/>
    <s v="['Adventure', 'Animation', 'Comedy', 'Family', 'Sport']"/>
    <x v="1"/>
    <s v="1 hr 31 min"/>
    <x v="1"/>
  </r>
  <r>
    <n v="993"/>
    <s v="Kill Bill: Vol. 1"/>
    <s v="After awakening from a four-year coma, a former assassin wreaks vengeance on the team of assassins who betrayed her."/>
    <x v="17"/>
    <x v="15"/>
    <n v="30000000"/>
    <n v="22200000"/>
    <n v="70099045"/>
    <n v="110807031"/>
    <n v="180906076"/>
    <n v="150906076"/>
    <x v="17"/>
    <x v="10"/>
    <x v="17"/>
    <s v="['Action', 'Crime', 'Thriller']"/>
    <x v="0"/>
    <s v="1 hr 51 min"/>
    <x v="2"/>
  </r>
  <r>
    <n v="402"/>
    <s v="Die Hard with a Vengeance"/>
    <s v="John McClane and a Harlem store owner are targeted by German terrorist Simon in New York City, where he plans to rob the Federal Reserve Building."/>
    <x v="24"/>
    <x v="6"/>
    <n v="90000000"/>
    <n v="22162245"/>
    <n v="100012499"/>
    <n v="266089167"/>
    <n v="366101666"/>
    <n v="276101666"/>
    <x v="10"/>
    <x v="6"/>
    <x v="24"/>
    <s v="['Action', 'Adventure', 'Thriller']"/>
    <x v="0"/>
    <s v="2 hr 8 min"/>
    <x v="2"/>
  </r>
  <r>
    <n v="987"/>
    <s v="Poseidon"/>
    <s v="On New Year's Eve, the luxury ocean liner Poseidon capsizes after being swamped by a rogue wave. The survivors are left to fight for their lives as they attempt to escape the sinking ship."/>
    <x v="11"/>
    <x v="2"/>
    <n v="160000000"/>
    <n v="22155410"/>
    <n v="60674817"/>
    <n v="121000000"/>
    <n v="181674817"/>
    <n v="21674817"/>
    <x v="3"/>
    <x v="6"/>
    <x v="11"/>
    <s v="['Action', 'Adventure', 'Thriller']"/>
    <x v="0"/>
    <s v="1 hr 38 min"/>
    <x v="0"/>
  </r>
  <r>
    <n v="782"/>
    <s v="It's Complicated"/>
    <s v="When attending their son's college graduation, a couple reignite the spark in their relationship. But the complicated fact is they're divorced and he's remarried."/>
    <x v="9"/>
    <x v="1"/>
    <n v="85000000"/>
    <n v="22100820"/>
    <n v="112735375"/>
    <n v="106368280"/>
    <n v="219103655"/>
    <n v="134103655"/>
    <x v="9"/>
    <x v="1"/>
    <x v="9"/>
    <s v="['Comedy', 'Drama', 'Romance']"/>
    <x v="5"/>
    <s v="2 hr 1 min"/>
    <x v="2"/>
  </r>
  <r>
    <n v="992"/>
    <s v="Road to Perdition"/>
    <s v="A mob enforcer's son in 1930s Illinois witnesses a murder, forcing him and his father to take to the road, and his father down a path of redemption and revenge."/>
    <x v="14"/>
    <x v="9"/>
    <n v="80000000"/>
    <n v="22079481"/>
    <n v="104454762"/>
    <n v="76546716"/>
    <n v="181001478"/>
    <n v="101001478"/>
    <x v="22"/>
    <x v="3"/>
    <x v="14"/>
    <s v="['Crime', 'Drama', 'Thriller']"/>
    <x v="3"/>
    <s v="1 hr 57 min"/>
    <x v="2"/>
  </r>
  <r>
    <n v="660"/>
    <s v="Dolittle"/>
    <s v="A physician who can talk to animals embarks on an adventure to find a legendary island with a young apprentice and a crew of strange pets."/>
    <x v="21"/>
    <x v="1"/>
    <n v="175000000"/>
    <n v="21844045"/>
    <n v="77047065"/>
    <n v="174363566"/>
    <n v="251410631"/>
    <n v="76410631"/>
    <x v="14"/>
    <x v="11"/>
    <x v="21"/>
    <s v="['Adventure', 'Comedy', 'Family', 'Fantasy']"/>
    <x v="1"/>
    <s v="1 hr 41 min"/>
    <x v="1"/>
  </r>
  <r>
    <n v="406"/>
    <s v="Notting Hill"/>
    <s v="The life of a simple bookshop owner changes when he meets the most famous film star in the world."/>
    <x v="20"/>
    <x v="1"/>
    <n v="42000000"/>
    <n v="21811180"/>
    <n v="116089678"/>
    <n v="247800000"/>
    <n v="363889678"/>
    <n v="321889678"/>
    <x v="19"/>
    <x v="6"/>
    <x v="20"/>
    <s v="['Comedy', 'Drama', 'Romance']"/>
    <x v="5"/>
    <s v="2 hr 4 min"/>
    <x v="0"/>
  </r>
  <r>
    <n v="893"/>
    <s v="RED"/>
    <s v="When his peaceful life is threatened by a high-tech assassin, former black-ops agent Frank Moses reassembles his old team in a last-ditch effort to survive and uncover his assailants."/>
    <x v="12"/>
    <x v="5"/>
    <n v="58000000"/>
    <n v="21761408"/>
    <n v="90380162"/>
    <n v="108626225"/>
    <n v="199006387"/>
    <n v="141006387"/>
    <x v="12"/>
    <x v="10"/>
    <x v="12"/>
    <s v="['Action', 'Comedy', 'Crime', 'Thriller']"/>
    <x v="0"/>
    <s v="1 hr 51 min"/>
    <x v="0"/>
  </r>
  <r>
    <n v="706"/>
    <s v="Die Hard 2"/>
    <s v="John McClane attempts to avert disaster as rogue military operatives seize control of Dulles International Airport in Washington, D.C."/>
    <x v="32"/>
    <x v="6"/>
    <n v="70000000"/>
    <n v="21744661"/>
    <n v="117540947"/>
    <n v="122490327"/>
    <n v="240031274"/>
    <n v="170031274"/>
    <x v="13"/>
    <x v="3"/>
    <x v="32"/>
    <s v="['Action', 'Thriller']"/>
    <x v="0"/>
    <s v="2 hr 4 min"/>
    <x v="4"/>
  </r>
  <r>
    <n v="880"/>
    <s v="Garfield"/>
    <s v="Jon Arbuckle buys a second pet, a dog named Odie. However, Odie is then abducted and it is up to Jon's cat, Garfield, to find and rescue the canine."/>
    <x v="16"/>
    <x v="6"/>
    <n v="50000000"/>
    <n v="21727611"/>
    <n v="75369589"/>
    <n v="127802828"/>
    <n v="203172417"/>
    <n v="153172417"/>
    <x v="5"/>
    <x v="2"/>
    <x v="16"/>
    <s v="['Adventure', 'Animation', 'Comedy', 'Family', 'Fantasy']"/>
    <x v="1"/>
    <s v="1 hr 20 min"/>
    <x v="1"/>
  </r>
  <r>
    <n v="888"/>
    <s v="Cats &amp; Dogs"/>
    <s v="A look at the top-secret, high-tech espionage war going on between cats and dogs, of which their human owners are blissfully unaware."/>
    <x v="18"/>
    <x v="2"/>
    <n v="60000000"/>
    <n v="21707617"/>
    <n v="93385515"/>
    <n v="107301977"/>
    <n v="200687492"/>
    <n v="140687492"/>
    <x v="29"/>
    <x v="3"/>
    <x v="18"/>
    <s v="['Action', 'Adventure', 'Comedy', 'Family', 'Fantasy']"/>
    <x v="0"/>
    <s v="1 hr 27 min"/>
    <x v="1"/>
  </r>
  <r>
    <n v="697"/>
    <s v="RoboCop"/>
    <s v="In 2028 Detroit, when Alex Murphy, a loving husband, father and good cop, is critically injured in the line of duty, the multinational conglomerate OmniCorp sees their chance for a part-man, part-robot police officer."/>
    <x v="13"/>
    <x v="4"/>
    <n v="100000000"/>
    <n v="21681430"/>
    <n v="58607007"/>
    <n v="184081958"/>
    <n v="242688965"/>
    <n v="142688965"/>
    <x v="24"/>
    <x v="11"/>
    <x v="13"/>
    <s v="['Action', 'Crime', 'Sci-Fi', 'Thriller']"/>
    <x v="0"/>
    <s v="1 hr 57 min"/>
    <x v="0"/>
  </r>
  <r>
    <n v="548"/>
    <s v="My Best Friend's Wedding"/>
    <s v="When a woman's long-time friend reveals he's engaged, she realizes she loves him herself and sets out to get him, with only days before the wedding."/>
    <x v="19"/>
    <x v="4"/>
    <n v="38000000"/>
    <n v="21678377"/>
    <n v="127120029"/>
    <n v="172168576"/>
    <n v="299288605"/>
    <n v="261288605"/>
    <x v="18"/>
    <x v="2"/>
    <x v="19"/>
    <s v="['Comedy', 'Drama', 'Romance']"/>
    <x v="5"/>
    <s v="1 hr 45 min"/>
    <x v="0"/>
  </r>
  <r>
    <n v="272"/>
    <s v="Bumblebee"/>
    <s v="On the run in the year 1987, Bumblebee finds refuge in a junkyard in a small California beach town. On the cusp of turning 18 and trying to find her place in the world, Charlie Watson discovers Bumblebee, battle-scarred and broken."/>
    <x v="8"/>
    <x v="7"/>
    <n v="135000000"/>
    <n v="21654047"/>
    <n v="127195589"/>
    <n v="340794056"/>
    <n v="467989645"/>
    <n v="332989645"/>
    <x v="10"/>
    <x v="1"/>
    <x v="8"/>
    <s v="['Action', 'Adventure', 'Sci-Fi']"/>
    <x v="0"/>
    <s v="1 hr 54 min"/>
    <x v="0"/>
  </r>
  <r>
    <n v="858"/>
    <s v="London Has Fallen"/>
    <s v="In London for the Prime Minister's funeral, Mike Banning is caught up in a plot to assassinate all the attending world leaders."/>
    <x v="4"/>
    <x v="20"/>
    <n v="60000000"/>
    <n v="21635601"/>
    <n v="62524260"/>
    <n v="143230187"/>
    <n v="205754447"/>
    <n v="145754447"/>
    <x v="27"/>
    <x v="4"/>
    <x v="4"/>
    <s v="['Action', 'Thriller']"/>
    <x v="0"/>
    <s v="1 hr 39 min"/>
    <x v="2"/>
  </r>
  <r>
    <n v="722"/>
    <s v="American Reunion"/>
    <s v="Jim, Michelle, Stifler, and their friends reunite in East Great Falls, Michigan for their high school reunion."/>
    <x v="3"/>
    <x v="1"/>
    <n v="50000000"/>
    <n v="21514080"/>
    <n v="57011521"/>
    <n v="177978063"/>
    <n v="234989584"/>
    <n v="184989584"/>
    <x v="29"/>
    <x v="0"/>
    <x v="3"/>
    <s v="['Comedy']"/>
    <x v="5"/>
    <s v="1 hr 53 min"/>
    <x v="2"/>
  </r>
  <r>
    <n v="975"/>
    <s v="The Hitman's Bodyguard"/>
    <s v="One of the world's top bodyguards gets a new client, a world class hitman who must testify at the International Criminal Court. They must put their differences aside and work together to make it to the trial alive and on time."/>
    <x v="2"/>
    <x v="3"/>
    <n v="30000000"/>
    <n v="21384504"/>
    <n v="75468583"/>
    <n v="107960106"/>
    <n v="183428689"/>
    <n v="153428689"/>
    <x v="1"/>
    <x v="7"/>
    <x v="2"/>
    <s v="['Action', 'Comedy', 'Crime', 'Thriller']"/>
    <x v="0"/>
    <s v="1 hr 58 min"/>
    <x v="2"/>
  </r>
  <r>
    <n v="332"/>
    <s v="Ice Age: Collision Course"/>
    <s v="When Scrat's acorn sends an asteroid to Earth, the Herd must find a way to stop the asteroid from hitting Earth with the help of a returning friend."/>
    <x v="4"/>
    <x v="6"/>
    <n v="105000000"/>
    <n v="21373064"/>
    <n v="64063008"/>
    <n v="344691967"/>
    <n v="408754975"/>
    <n v="303754975"/>
    <x v="24"/>
    <x v="2"/>
    <x v="4"/>
    <s v="['Adventure', 'Animation', 'Comedy', 'Family', 'Sci-Fi']"/>
    <x v="1"/>
    <s v="1 hr 34 min"/>
    <x v="1"/>
  </r>
  <r>
    <n v="584"/>
    <s v="Turbo"/>
    <s v="A freak accident might just help an everyday garden snail achieve his biggest dream: winning the Indy 500."/>
    <x v="5"/>
    <x v="6"/>
    <n v="135000000"/>
    <n v="21312625"/>
    <n v="83028128"/>
    <n v="199542554"/>
    <n v="282570682"/>
    <n v="147570682"/>
    <x v="3"/>
    <x v="3"/>
    <x v="5"/>
    <s v="['Adventure', 'Animation', 'Comedy', 'Family', 'Sport']"/>
    <x v="1"/>
    <s v="1 hr 36 min"/>
    <x v="1"/>
  </r>
  <r>
    <n v="973"/>
    <s v="Storks"/>
    <s v="Storks have moved on from delivering babies to packages. But when an order for a baby appears, the best delivery stork must scramble to fix the error by delivering the baby."/>
    <x v="4"/>
    <x v="2"/>
    <n v="70000000"/>
    <n v="21311407"/>
    <n v="72800603"/>
    <n v="110709675"/>
    <n v="183510278"/>
    <n v="113510278"/>
    <x v="6"/>
    <x v="9"/>
    <x v="4"/>
    <s v="['Adventure', 'Animation', 'Comedy', 'Family', 'Fantasy']"/>
    <x v="1"/>
    <s v="1 hr 27 min"/>
    <x v="1"/>
  </r>
  <r>
    <n v="622"/>
    <s v="Waterworld"/>
    <s v="In a future where the polar ice-caps have melted and Earth is almost entirely submerged, a mutated mariner fights starvation and outlaw &quot;smokers,&quot; and reluctantly helps a woman and a young girl try to find dry land."/>
    <x v="24"/>
    <x v="1"/>
    <n v="175000000"/>
    <n v="21171780"/>
    <n v="88246220"/>
    <n v="175972000"/>
    <n v="264218220"/>
    <n v="89218220"/>
    <x v="19"/>
    <x v="3"/>
    <x v="24"/>
    <s v="['Action', 'Adventure', 'Sci-Fi']"/>
    <x v="0"/>
    <s v="2 hr 15 min"/>
    <x v="0"/>
  </r>
  <r>
    <n v="705"/>
    <s v="Resident Evil: Retribution"/>
    <s v="Alice fights alongside a resistance movement to regain her freedom from an Umbrella Corporation testing facility."/>
    <x v="3"/>
    <x v="16"/>
    <n v="65000000"/>
    <n v="21052227"/>
    <n v="42345531"/>
    <n v="197813724"/>
    <n v="240159255"/>
    <n v="175159255"/>
    <x v="22"/>
    <x v="9"/>
    <x v="3"/>
    <s v="['Action', 'Horror', 'Sci-Fi', 'Thriller']"/>
    <x v="0"/>
    <s v="1 hr 35 min"/>
    <x v="2"/>
  </r>
  <r>
    <n v="486"/>
    <s v="The Hunchback of Notre Dame"/>
    <s v="A deformed bell-ringer must assert his independence from a vicious government minister in order to help his friend, a gypsy dancer."/>
    <x v="25"/>
    <x v="0"/>
    <n v="100000000"/>
    <n v="21037414"/>
    <n v="100138851"/>
    <n v="225200000"/>
    <n v="325338851"/>
    <n v="225338851"/>
    <x v="25"/>
    <x v="2"/>
    <x v="25"/>
    <s v="['Animation', 'Drama', 'Family', 'Musical', 'Romance']"/>
    <x v="7"/>
    <s v="1 hr 31 min"/>
    <x v="4"/>
  </r>
  <r>
    <n v="886"/>
    <s v="Valkyrie"/>
    <s v="A dramatization of the July 20, 1944 assassination and political coup plot by desperate renegade German Army officers against Adolf Hitler during World War II."/>
    <x v="6"/>
    <x v="24"/>
    <n v="75000000"/>
    <n v="21027007"/>
    <n v="83077833"/>
    <n v="118467684"/>
    <n v="201545517"/>
    <n v="126545517"/>
    <x v="4"/>
    <x v="1"/>
    <x v="6"/>
    <s v="['Drama', 'History', 'Thriller', 'War']"/>
    <x v="4"/>
    <s v="2 hr 1 min"/>
    <x v="0"/>
  </r>
  <r>
    <n v="691"/>
    <s v="Journey to the Center of the Earth"/>
    <s v="On a quest to find out what happened to his missing brother, a scientist, his nephew and their mountain guide discover a fantastic and dangerous lost world in the center of the earth."/>
    <x v="6"/>
    <x v="2"/>
    <n v="60000000"/>
    <n v="21018141"/>
    <n v="101704370"/>
    <n v="142528318"/>
    <n v="244232688"/>
    <n v="184232688"/>
    <x v="3"/>
    <x v="3"/>
    <x v="6"/>
    <s v="['Action', 'Adventure', 'Family', 'Fantasy', 'Sci-Fi']"/>
    <x v="0"/>
    <s v="1 hr 33 min"/>
    <x v="1"/>
  </r>
  <r>
    <n v="936"/>
    <s v="Abominable"/>
    <s v="Three teenagers must help a Yeti return to his family while avoiding a wealthy man and a zoologist who want him for their own needs."/>
    <x v="0"/>
    <x v="1"/>
    <n v="75000000"/>
    <n v="20612100"/>
    <n v="61270390"/>
    <n v="129034382"/>
    <n v="190304772"/>
    <n v="115304772"/>
    <x v="10"/>
    <x v="9"/>
    <x v="0"/>
    <s v="['Adventure', 'Animation', 'Comedy', 'Family', 'Fantasy']"/>
    <x v="1"/>
    <s v="1 hr 37 min"/>
    <x v="1"/>
  </r>
  <r>
    <n v="998"/>
    <s v="Deja Vu"/>
    <s v="After a ferry is bombed in New Orleans, an A.T.F. agent joins a unique investigation using experimental surveillance technology to find the bomber, but soon finds himself becoming obsessed with one of the victims."/>
    <x v="11"/>
    <x v="0"/>
    <n v="75000000"/>
    <n v="20574802"/>
    <n v="64038616"/>
    <n v="116518934"/>
    <n v="180557550"/>
    <n v="105557550"/>
    <x v="6"/>
    <x v="5"/>
    <x v="11"/>
    <s v="['Action', 'Crime', 'Sci-Fi', 'Thriller']"/>
    <x v="0"/>
    <s v="2 hr 6 min"/>
    <x v="0"/>
  </r>
  <r>
    <n v="751"/>
    <s v="Baby Driver"/>
    <s v="After being coerced into working for a crime boss, a young getaway driver finds himself taking part in a heist doomed to fail."/>
    <x v="2"/>
    <x v="18"/>
    <n v="34000000"/>
    <n v="20553320"/>
    <n v="107825862"/>
    <n v="119119225"/>
    <n v="226945087"/>
    <n v="192945087"/>
    <x v="19"/>
    <x v="2"/>
    <x v="2"/>
    <s v="['Action', 'Crime', 'Drama', 'Music']"/>
    <x v="0"/>
    <s v="1 hr 53 min"/>
    <x v="2"/>
  </r>
  <r>
    <n v="827"/>
    <s v="End of Days"/>
    <s v="At the end of the century, Satan visits New York in search of a bride. It's up to an ex-cop who now runs an elite security outfit to stop him."/>
    <x v="20"/>
    <x v="1"/>
    <n v="100000000"/>
    <n v="20523595"/>
    <n v="66889043"/>
    <n v="145100000"/>
    <n v="211989043"/>
    <n v="111989043"/>
    <x v="0"/>
    <x v="5"/>
    <x v="20"/>
    <s v="['Action', 'Fantasy', 'Horror', 'Thriller']"/>
    <x v="0"/>
    <s v="2 hr 2 min"/>
    <x v="2"/>
  </r>
  <r>
    <n v="298"/>
    <s v="Mrs. Doubtfire"/>
    <s v="After a bitter divorce, an actor disguises himself as a female housekeeper to spend time with his children held in custody by his former wife."/>
    <x v="26"/>
    <x v="6"/>
    <n v="25000000"/>
    <n v="20468847"/>
    <n v="219195243"/>
    <n v="222090952"/>
    <n v="441286195"/>
    <n v="416286195"/>
    <x v="0"/>
    <x v="5"/>
    <x v="26"/>
    <s v="['Comedy', 'Drama']"/>
    <x v="5"/>
    <s v="2 hr 5 min"/>
    <x v="0"/>
  </r>
  <r>
    <n v="801"/>
    <s v="Clear and Present Danger"/>
    <s v="CIA Analyst Jack Ryan is drawn into an illegal war fought by the US government against a Colombian drug cartel."/>
    <x v="30"/>
    <x v="7"/>
    <n v="62000000"/>
    <n v="20348017"/>
    <n v="122187717"/>
    <n v="93700000"/>
    <n v="215887717"/>
    <n v="153887717"/>
    <x v="21"/>
    <x v="7"/>
    <x v="30"/>
    <s v="['Action', 'Crime', 'Drama', 'Thriller']"/>
    <x v="0"/>
    <s v="2 hr 21 min"/>
    <x v="0"/>
  </r>
  <r>
    <n v="735"/>
    <s v="Annabelle Comes Home"/>
    <s v="While babysitting the daughter of Ed and Lorraine Warren, a teenager and her friend unknowingly awaken an evil spirit trapped in a doll."/>
    <x v="0"/>
    <x v="2"/>
    <n v="30000000"/>
    <n v="20269723"/>
    <n v="74152591"/>
    <n v="157100000"/>
    <n v="231252591"/>
    <n v="201252591"/>
    <x v="9"/>
    <x v="2"/>
    <x v="0"/>
    <s v="['Horror', 'Mystery', 'Thriller']"/>
    <x v="2"/>
    <s v="1 hr 46 min"/>
    <x v="2"/>
  </r>
  <r>
    <n v="781"/>
    <s v="What Happens in Vegas"/>
    <s v="A man and a woman are compelled, for legal reasons, to live life as a couple for a limited period of time. At stake is a large amount of money."/>
    <x v="6"/>
    <x v="6"/>
    <n v="35000000"/>
    <n v="20172474"/>
    <n v="80277646"/>
    <n v="139097916"/>
    <n v="219375562"/>
    <n v="184375562"/>
    <x v="23"/>
    <x v="6"/>
    <x v="6"/>
    <s v="['Comedy', 'Romance']"/>
    <x v="5"/>
    <s v="1 hr 39 min"/>
    <x v="0"/>
  </r>
  <r>
    <n v="825"/>
    <s v="Entrapment"/>
    <s v="An insurance agent is sent by her employer to track down and help capture an art thief."/>
    <x v="20"/>
    <x v="6"/>
    <n v="66000000"/>
    <n v="20145595"/>
    <n v="87704396"/>
    <n v="124700000"/>
    <n v="212404396"/>
    <n v="146404396"/>
    <x v="24"/>
    <x v="0"/>
    <x v="20"/>
    <s v="['Action', 'Crime', 'Romance', 'Thriller']"/>
    <x v="0"/>
    <s v="1 hr 53 min"/>
    <x v="0"/>
  </r>
  <r>
    <n v="449"/>
    <s v="xXx: Return of Xander Cage"/>
    <s v="Xander Cage is left for dead after an incident, though he secretly returns to action for a new, tough assignment with his handler Augustus Gibbons."/>
    <x v="2"/>
    <x v="7"/>
    <n v="85000000"/>
    <n v="20130142"/>
    <n v="44898413"/>
    <n v="301219864"/>
    <n v="346118277"/>
    <n v="261118277"/>
    <x v="8"/>
    <x v="11"/>
    <x v="2"/>
    <s v="['Action', 'Adventure', 'Thriller']"/>
    <x v="0"/>
    <s v="1 hr 47 min"/>
    <x v="0"/>
  </r>
  <r>
    <n v="663"/>
    <s v="Enemy of the State"/>
    <s v="A lawyer becomes targeted by a corrupt politician and his N.S.A. goons when he accidentally receives key evidence to a politically motivated crime."/>
    <x v="28"/>
    <x v="0"/>
    <n v="90000000"/>
    <n v="20038573"/>
    <n v="111549836"/>
    <n v="139299953"/>
    <n v="250849789"/>
    <n v="160849789"/>
    <x v="18"/>
    <x v="5"/>
    <x v="28"/>
    <s v="['Action', 'Thriller']"/>
    <x v="0"/>
    <s v="2 hr 12 min"/>
    <x v="2"/>
  </r>
  <r>
    <n v="962"/>
    <s v="Pitch Perfect 3"/>
    <s v="Following their win at the world championship, the now separated Bellas reunite for one last singing competition at an overseas USO tour, but face a group who uses both instruments and voices."/>
    <x v="2"/>
    <x v="1"/>
    <n v="45000000"/>
    <n v="19928525"/>
    <n v="104897530"/>
    <n v="80502815"/>
    <n v="185400345"/>
    <n v="140400345"/>
    <x v="25"/>
    <x v="1"/>
    <x v="2"/>
    <s v="['Comedy', 'Music']"/>
    <x v="5"/>
    <s v="1 hr 33 min"/>
    <x v="0"/>
  </r>
  <r>
    <n v="972"/>
    <s v="102 Dalmatians"/>
    <s v="Cruella DeVil gets out of prison and goes after the puppies once more."/>
    <x v="22"/>
    <x v="0"/>
    <n v="85000000"/>
    <n v="19883351"/>
    <n v="66957026"/>
    <n v="116654745"/>
    <n v="183611771"/>
    <n v="98611771"/>
    <x v="6"/>
    <x v="5"/>
    <x v="22"/>
    <s v="['Adventure', 'Comedy', 'Family']"/>
    <x v="1"/>
    <s v="1 hr 40 min"/>
    <x v="4"/>
  </r>
  <r>
    <n v="756"/>
    <s v="Hansel &amp; Gretel: Witch Hunters"/>
    <s v="Brother/sister duo Hansel and Gretel are professional witch-hunters who help innocent villagers. One day they stumble upon a case that could hold the key to their past."/>
    <x v="5"/>
    <x v="7"/>
    <n v="50000000"/>
    <n v="19690956"/>
    <n v="55703475"/>
    <n v="170646274"/>
    <n v="226349749"/>
    <n v="176349749"/>
    <x v="20"/>
    <x v="11"/>
    <x v="5"/>
    <s v="['Action', 'Fantasy', 'Horror']"/>
    <x v="0"/>
    <s v="1 hr 28 min"/>
    <x v="2"/>
  </r>
  <r>
    <n v="788"/>
    <s v="Kingdom of Heaven"/>
    <s v="Balian of Ibelin travels to Jerusalem during the Crusades of the 12th century, and there he finds himself as the defender of the city and its people."/>
    <x v="15"/>
    <x v="6"/>
    <n v="130000000"/>
    <n v="19635996"/>
    <n v="47398413"/>
    <n v="170724214"/>
    <n v="218122627"/>
    <n v="88122627"/>
    <x v="29"/>
    <x v="6"/>
    <x v="15"/>
    <s v="['Action', 'Adventure', 'Drama', 'History', 'War']"/>
    <x v="0"/>
    <s v="2 hr 24 min"/>
    <x v="2"/>
  </r>
  <r>
    <n v="731"/>
    <s v="Argo"/>
    <s v="Acting under the cover of a Hollywood producer scouting a location for a science fiction film, a CIA agent launches a dangerous operation to rescue six Americans in Tehran during the U.S. hostage crisis in Iran in 1979."/>
    <x v="3"/>
    <x v="2"/>
    <n v="44500000"/>
    <n v="19458109"/>
    <n v="136025503"/>
    <n v="96300000"/>
    <n v="232325503"/>
    <n v="187825503"/>
    <x v="5"/>
    <x v="10"/>
    <x v="3"/>
    <s v="['Biography', 'Drama', 'Thriller']"/>
    <x v="8"/>
    <s v="2 hr"/>
    <x v="2"/>
  </r>
  <r>
    <n v="933"/>
    <s v="The Santa Clause"/>
    <s v="When a man inadvertently makes Santa fall off his roof on Christmas Eve, he finds himself magically recruited to take his place."/>
    <x v="30"/>
    <x v="0"/>
    <n v="22000000"/>
    <n v="19321992"/>
    <n v="145539357"/>
    <n v="45000000"/>
    <n v="190539357"/>
    <n v="168539357"/>
    <x v="5"/>
    <x v="5"/>
    <x v="30"/>
    <s v="['Comedy', 'Drama', 'Family', 'Fantasy']"/>
    <x v="5"/>
    <s v="1 hr 37 min"/>
    <x v="1"/>
  </r>
  <r>
    <n v="687"/>
    <s v="Back to the Future Part III"/>
    <s v="Stranded in 1955, Marty McFly learns about the death of Doc Brown in 1885 and must travel back in time to save him. With no fuel readily available for the DeLorean, the two must figure how to escape the Old West before Emmett is murdered."/>
    <x v="32"/>
    <x v="1"/>
    <n v="40000000"/>
    <n v="19089645"/>
    <n v="88277583"/>
    <n v="156800000"/>
    <n v="245077583"/>
    <n v="205077583"/>
    <x v="4"/>
    <x v="6"/>
    <x v="32"/>
    <s v="['Adventure', 'Comedy', 'Sci-Fi', 'Western']"/>
    <x v="1"/>
    <s v="1 hr 58 min"/>
    <x v="4"/>
  </r>
  <r>
    <n v="783"/>
    <s v="The Terminal"/>
    <s v="An Eastern European tourist unexpectedly finds himself stranded in JFK airport, and must take up temporary residence there."/>
    <x v="16"/>
    <x v="9"/>
    <n v="60000000"/>
    <n v="19053199"/>
    <n v="77872883"/>
    <n v="141227201"/>
    <n v="219100084"/>
    <n v="159100084"/>
    <x v="8"/>
    <x v="2"/>
    <x v="16"/>
    <s v="['Comedy', 'Drama', 'Romance']"/>
    <x v="5"/>
    <s v="2 hr 8 min"/>
    <x v="0"/>
  </r>
  <r>
    <n v="585"/>
    <s v="Paddington"/>
    <s v="A young Peruvian bear travels to London in search of a home. Finding himself lost and alone at Paddington Station, he meets the kindly Brown family, who offer him a temporary haven."/>
    <x v="13"/>
    <x v="13"/>
    <n v="55000000"/>
    <n v="18966676"/>
    <n v="76271832"/>
    <n v="206167002"/>
    <n v="282438834"/>
    <n v="227438834"/>
    <x v="7"/>
    <x v="5"/>
    <x v="13"/>
    <s v="['Adventure', 'Comedy', 'Family', 'Fantasy']"/>
    <x v="1"/>
    <s v="1 hr 35 min"/>
    <x v="1"/>
  </r>
  <r>
    <n v="917"/>
    <s v="The BFG"/>
    <s v="An orphan little girl befriends a benevolent giant who takes her to Giant Country, where they attempt to stop the man-eating giants that are invading the human world."/>
    <x v="4"/>
    <x v="0"/>
    <n v="140000000"/>
    <n v="18775350"/>
    <n v="55483770"/>
    <n v="139759641"/>
    <n v="195243411"/>
    <n v="55243411"/>
    <x v="24"/>
    <x v="2"/>
    <x v="4"/>
    <s v="['Adventure', 'Family', 'Fantasy']"/>
    <x v="1"/>
    <s v="1 hr 57 min"/>
    <x v="1"/>
  </r>
  <r>
    <n v="844"/>
    <s v="Me Before You"/>
    <s v="A girl in a small town forms an unlikely bond with a recently-paralyzed man she's taking care of."/>
    <x v="4"/>
    <x v="2"/>
    <n v="20000000"/>
    <n v="18723269"/>
    <n v="56245075"/>
    <n v="152069111"/>
    <n v="208314186"/>
    <n v="188314186"/>
    <x v="15"/>
    <x v="2"/>
    <x v="4"/>
    <s v="['Drama', 'Romance']"/>
    <x v="4"/>
    <s v="1 hr 50 min"/>
    <x v="0"/>
  </r>
  <r>
    <n v="721"/>
    <s v="American Pie"/>
    <s v="Four teenage boys enter a pact to lose their virginity by prom night."/>
    <x v="20"/>
    <x v="1"/>
    <n v="11000000"/>
    <n v="18709680"/>
    <n v="102561004"/>
    <n v="132922000"/>
    <n v="235483004"/>
    <n v="224483004"/>
    <x v="17"/>
    <x v="3"/>
    <x v="20"/>
    <s v="['Comedy']"/>
    <x v="5"/>
    <s v="1 hr 35 min"/>
    <x v="2"/>
  </r>
  <r>
    <n v="465"/>
    <s v="The Great Wall"/>
    <s v="In ancient China, a group of European mercenaries encounters a secret army that maintains and defends the Great Wall of China against a horde of monstrous creatures."/>
    <x v="4"/>
    <x v="1"/>
    <n v="150000000"/>
    <n v="18469620"/>
    <n v="45540830"/>
    <n v="289393001"/>
    <n v="334933831"/>
    <n v="184933831"/>
    <x v="1"/>
    <x v="1"/>
    <x v="4"/>
    <s v="['Action', 'Adventure', 'Fantasy', 'Thriller']"/>
    <x v="0"/>
    <s v="1 hr 43 min"/>
    <x v="0"/>
  </r>
  <r>
    <n v="949"/>
    <s v="Mr. Popper's Penguins"/>
    <s v="The life of a businessman begins to change after he inherits six penguins, and as he transforms his apartment into a winter wonderland, his professional side starts to unravel."/>
    <x v="10"/>
    <x v="6"/>
    <n v="55000000"/>
    <n v="18445355"/>
    <n v="68224452"/>
    <n v="119137302"/>
    <n v="187361754"/>
    <n v="132361754"/>
    <x v="1"/>
    <x v="2"/>
    <x v="10"/>
    <s v="['Comedy', 'Family', 'Fantasy']"/>
    <x v="5"/>
    <s v="1 hr 34 min"/>
    <x v="1"/>
  </r>
  <r>
    <n v="664"/>
    <s v="You've Got Mail"/>
    <s v="Book superstore magnate Joe Fox and independent book shop owner Kathleen Kelly fall in love in the anonymity of the Internet, both blissfully unaware that he's trying to put her out of business."/>
    <x v="28"/>
    <x v="2"/>
    <n v="65000000"/>
    <n v="18426749"/>
    <n v="115821495"/>
    <n v="135000000"/>
    <n v="250821495"/>
    <n v="185821495"/>
    <x v="8"/>
    <x v="1"/>
    <x v="28"/>
    <s v="['Comedy', 'Drama', 'Romance']"/>
    <x v="5"/>
    <s v="1 hr 59 min"/>
    <x v="1"/>
  </r>
  <r>
    <n v="970"/>
    <s v="Jupiter Ascending"/>
    <s v="A young woman discovers her destiny as an heiress of intergalactic nobility and must fight to protect the inhabitants of Earth from an ancient and destructive industry."/>
    <x v="1"/>
    <x v="2"/>
    <n v="176000000"/>
    <n v="18372372"/>
    <n v="47387723"/>
    <n v="136500000"/>
    <n v="183887723"/>
    <n v="7887723"/>
    <x v="29"/>
    <x v="8"/>
    <x v="1"/>
    <s v="['Action', 'Adventure', 'Sci-Fi']"/>
    <x v="0"/>
    <s v="2 hr 7 min"/>
    <x v="0"/>
  </r>
  <r>
    <n v="339"/>
    <s v="The Wolf of Wall Street"/>
    <s v="Based on the true story of Jordan Belfort, from his rise to a wealthy stock-broker living the high life to his fall involving crime, corruption and the federal government."/>
    <x v="5"/>
    <x v="7"/>
    <n v="100000000"/>
    <n v="18361578"/>
    <n v="116900694"/>
    <n v="289977539"/>
    <n v="406878233"/>
    <n v="306878233"/>
    <x v="4"/>
    <x v="1"/>
    <x v="5"/>
    <s v="['Biography', 'Comedy', 'Crime', 'Drama']"/>
    <x v="8"/>
    <s v="3 hr"/>
    <x v="2"/>
  </r>
  <r>
    <n v="767"/>
    <s v="Yes Man"/>
    <s v="A man challenges himself to say &quot;yes&quot; to everything."/>
    <x v="6"/>
    <x v="2"/>
    <n v="70000000"/>
    <n v="18262471"/>
    <n v="97690976"/>
    <n v="125550661"/>
    <n v="223241637"/>
    <n v="153241637"/>
    <x v="8"/>
    <x v="1"/>
    <x v="6"/>
    <s v="['Comedy', 'Romance']"/>
    <x v="5"/>
    <s v="1 hr 44 min"/>
    <x v="0"/>
  </r>
  <r>
    <n v="865"/>
    <s v="A Dog's Purpose"/>
    <s v="A dog looks to discover his purpose in life over the course of several lifetimes and owners."/>
    <x v="2"/>
    <x v="1"/>
    <n v="22000000"/>
    <n v="18222810"/>
    <n v="64508620"/>
    <n v="140527199"/>
    <n v="205035819"/>
    <n v="183035819"/>
    <x v="10"/>
    <x v="11"/>
    <x v="2"/>
    <s v="['Adventure', 'Comedy', 'Drama', 'Family', 'Fantasy']"/>
    <x v="1"/>
    <s v="1 hr 40 min"/>
    <x v="1"/>
  </r>
  <r>
    <n v="979"/>
    <s v="Mirror Mirror"/>
    <s v="An evil queen steals control of a kingdom and an exiled princess enlists the help of seven resourceful rebels to win back her birthright."/>
    <x v="3"/>
    <x v="19"/>
    <n v="85000000"/>
    <n v="18132085"/>
    <n v="64935167"/>
    <n v="118083355"/>
    <n v="183018522"/>
    <n v="98018522"/>
    <x v="11"/>
    <x v="4"/>
    <x v="3"/>
    <s v="['Adventure', 'Comedy', 'Drama', 'Family', 'Fantasy']"/>
    <x v="1"/>
    <s v="1 hr 46 min"/>
    <x v="1"/>
  </r>
  <r>
    <n v="977"/>
    <s v="Wayne's World"/>
    <s v="Two slacker friends try to promote their public-access cable show."/>
    <x v="27"/>
    <x v="7"/>
    <n v="20000000"/>
    <n v="18122710"/>
    <n v="121697323"/>
    <n v="61400000"/>
    <n v="183097323"/>
    <n v="163097323"/>
    <x v="12"/>
    <x v="8"/>
    <x v="27"/>
    <s v="['Comedy', 'Music']"/>
    <x v="5"/>
    <s v="1 hr 34 min"/>
    <x v="0"/>
  </r>
  <r>
    <n v="579"/>
    <s v="The Green Mile"/>
    <s v="A tale set on death row in a Southern jail, where gentle giant John possesses the mysterious power to heal people's ailments. When the lead guard, Paul, recognizes John's gift, he tries to help stave off the condemned man's execution."/>
    <x v="20"/>
    <x v="2"/>
    <n v="60000000"/>
    <n v="18017152"/>
    <n v="136801374"/>
    <n v="150000000"/>
    <n v="286801374"/>
    <n v="226801374"/>
    <x v="3"/>
    <x v="1"/>
    <x v="20"/>
    <s v="['Crime', 'Drama', 'Fantasy', 'Mystery']"/>
    <x v="3"/>
    <s v="3 hr 9 min"/>
    <x v="2"/>
  </r>
  <r>
    <n v="879"/>
    <s v="Need for Speed"/>
    <s v="Fresh from prison, a street racer who was framed by a wealthy business associate joins a cross-country race with revenge in mind. His ex-partner, learning of the plan, places a massive bounty on his head as the race begins."/>
    <x v="13"/>
    <x v="0"/>
    <n v="66000000"/>
    <n v="17844939"/>
    <n v="43577636"/>
    <n v="159700000"/>
    <n v="203277636"/>
    <n v="137277636"/>
    <x v="22"/>
    <x v="4"/>
    <x v="13"/>
    <s v="['Action', 'Adventure', 'Crime', 'Thriller']"/>
    <x v="0"/>
    <s v="2 hr 12 min"/>
    <x v="0"/>
  </r>
  <r>
    <n v="919"/>
    <s v="The Intern"/>
    <s v="Seventy-year-old widower Ben Whittaker has discovered that retirement isn't all it's cracked up to be. Seizing an opportunity to get back in the game, he becomes a senior intern at an online fashion site, founded and run by Jules Ostin."/>
    <x v="1"/>
    <x v="2"/>
    <n v="35000000"/>
    <n v="17728313"/>
    <n v="75764672"/>
    <n v="118800000"/>
    <n v="194564672"/>
    <n v="159564672"/>
    <x v="0"/>
    <x v="9"/>
    <x v="1"/>
    <s v="['Comedy', 'Drama']"/>
    <x v="5"/>
    <s v="2 hr 1 min"/>
    <x v="0"/>
  </r>
  <r>
    <n v="808"/>
    <s v="The Sorcerer's Apprentice"/>
    <s v="A protege of the magician Merlin must train his teacher's successor - an introverted but resourceful physics prodigy - in the art of sorcery to prevent the return of Morgana le Fay."/>
    <x v="12"/>
    <x v="0"/>
    <n v="150000000"/>
    <n v="17619622"/>
    <n v="63150991"/>
    <n v="152132751"/>
    <n v="215283742"/>
    <n v="65283742"/>
    <x v="12"/>
    <x v="3"/>
    <x v="12"/>
    <s v="['Action', 'Adventure', 'Family', 'Fantasy']"/>
    <x v="0"/>
    <s v="1 hr 49 min"/>
    <x v="1"/>
  </r>
  <r>
    <n v="445"/>
    <s v="The Smurfs 2"/>
    <s v="The Smurfs team up with their human friends to rescue Smurfette, who has been abducted by Gargamel, since she knows a secret spell that can turn the evil sorcerer's newest creation, creatures called &quot;The Naughties&quot;, into real Smurfs."/>
    <x v="5"/>
    <x v="4"/>
    <n v="105000000"/>
    <n v="17548389"/>
    <n v="71017784"/>
    <n v="276527576"/>
    <n v="347545360"/>
    <n v="242545360"/>
    <x v="30"/>
    <x v="3"/>
    <x v="5"/>
    <s v="['Adventure', 'Animation', 'Comedy', 'Family', 'Fantasy']"/>
    <x v="1"/>
    <s v="1 hr 45 min"/>
    <x v="1"/>
  </r>
  <r>
    <n v="763"/>
    <s v="Chicken Run"/>
    <s v="When a cockerel apparently flies into a chicken farm, the chickens see him as an opportunity to escape their evil owners."/>
    <x v="22"/>
    <x v="9"/>
    <n v="45000000"/>
    <n v="17506162"/>
    <n v="106834564"/>
    <n v="118040396"/>
    <n v="224874960"/>
    <n v="179874960"/>
    <x v="9"/>
    <x v="2"/>
    <x v="22"/>
    <s v="['Adventure', 'Animation', 'Comedy', 'Drama', 'Family']"/>
    <x v="1"/>
    <s v="1 hr 24 min"/>
    <x v="4"/>
  </r>
  <r>
    <n v="745"/>
    <s v="Sleepless in Seattle"/>
    <s v="A recently widowed man's son calls a radio talk-show in an attempt to find his father a partner."/>
    <x v="26"/>
    <x v="18"/>
    <n v="21000000"/>
    <n v="17253733"/>
    <n v="126808165"/>
    <n v="101119000"/>
    <n v="227927165"/>
    <n v="206927165"/>
    <x v="4"/>
    <x v="2"/>
    <x v="26"/>
    <s v="['Comedy', 'Drama', 'Romance']"/>
    <x v="5"/>
    <s v="1 hr 45 min"/>
    <x v="1"/>
  </r>
  <r>
    <n v="889"/>
    <s v="The Hunt for Red October"/>
    <s v="In November 1984, the Soviet Union's best submarine captain violates orders and heads for the U.S. in a new undetectable sub. The American CIA and military must quickly determine: Is he trying to defect or to start a war?"/>
    <x v="32"/>
    <x v="7"/>
    <n v="30000000"/>
    <n v="17161835"/>
    <n v="122012643"/>
    <n v="78500000"/>
    <n v="200512643"/>
    <n v="170512643"/>
    <x v="27"/>
    <x v="4"/>
    <x v="32"/>
    <s v="['Action', 'Adventure', 'Thriller']"/>
    <x v="0"/>
    <s v="2 hr 15 min"/>
    <x v="4"/>
  </r>
  <r>
    <n v="408"/>
    <s v="Night at the Museum: Secret of the Tomb"/>
    <s v="Larry spans the globe, uniting favorite and new characters while embarking on an epic quest to save the magic before it's gone forever."/>
    <x v="13"/>
    <x v="6"/>
    <n v="127000000"/>
    <n v="17100520"/>
    <n v="113746621"/>
    <n v="249458014"/>
    <n v="363204635"/>
    <n v="236204635"/>
    <x v="20"/>
    <x v="1"/>
    <x v="13"/>
    <s v="['Adventure', 'Comedy', 'Family', 'Fantasy']"/>
    <x v="1"/>
    <s v="1 hr 38 min"/>
    <x v="1"/>
  </r>
  <r>
    <n v="600"/>
    <s v="Jerry Maguire"/>
    <s v="When a sports agent has a moral epiphany and is fired for expressing it, he decides to put his new philosophy to the test as an independent agent with the only athlete who stays with him and his former colleague."/>
    <x v="25"/>
    <x v="4"/>
    <n v="50000000"/>
    <n v="17084296"/>
    <n v="153952592"/>
    <n v="119600000"/>
    <n v="273552592"/>
    <n v="223552592"/>
    <x v="2"/>
    <x v="1"/>
    <x v="25"/>
    <s v="['Comedy', 'Drama', 'Romance', 'Sport']"/>
    <x v="5"/>
    <s v="2 hr 19 min"/>
    <x v="2"/>
  </r>
  <r>
    <n v="257"/>
    <s v="Home Alone"/>
    <s v="An eight-year-old troublemaker, mistakenly left home alone, must defend his home against a pair of burglars on Christmas eve."/>
    <x v="32"/>
    <x v="6"/>
    <n v="18000000"/>
    <n v="17081997"/>
    <n v="285761243"/>
    <n v="190923432"/>
    <n v="476684675"/>
    <n v="458684675"/>
    <x v="1"/>
    <x v="5"/>
    <x v="32"/>
    <s v="['Comedy', 'Family']"/>
    <x v="5"/>
    <s v="1 hr 43 min"/>
    <x v="4"/>
  </r>
  <r>
    <n v="757"/>
    <s v="Valerian and the City of a Thousand Planets"/>
    <s v="A dark force threatens Alpha, a vast metropolis and home to species from a thousand planets. Special operatives Valerian and Laureline must race to identify the marauding menace and safeguard not just Alpha, but the future of the universe."/>
    <x v="2"/>
    <x v="23"/>
    <n v="177200000"/>
    <n v="17007624"/>
    <n v="41189488"/>
    <n v="184783852"/>
    <n v="225973340"/>
    <n v="48773340"/>
    <x v="18"/>
    <x v="3"/>
    <x v="2"/>
    <s v="['Action', 'Adventure', 'Fantasy', 'Sci-Fi']"/>
    <x v="0"/>
    <s v="2 hr 16 min"/>
    <x v="0"/>
  </r>
  <r>
    <n v="784"/>
    <s v="Little Women"/>
    <s v="Jo March reflects back and forth on her life, telling the beloved story of the March sisters - four young women, each determined to live life on her own terms."/>
    <x v="0"/>
    <x v="4"/>
    <n v="40000000"/>
    <n v="16755310"/>
    <n v="108101214"/>
    <n v="110742431"/>
    <n v="218843645"/>
    <n v="178843645"/>
    <x v="4"/>
    <x v="1"/>
    <x v="0"/>
    <s v="['Drama', 'Romance']"/>
    <x v="4"/>
    <s v="2 hr 15 min"/>
    <x v="1"/>
  </r>
  <r>
    <n v="586"/>
    <s v="The Tourist"/>
    <s v="Revolves around Frank, an American tourist visiting Italy to mend a broken heart. Elise is an extraordinary woman who deliberately crosses his path."/>
    <x v="12"/>
    <x v="4"/>
    <n v="100000000"/>
    <n v="16472458"/>
    <n v="67631157"/>
    <n v="211149284"/>
    <n v="278780441"/>
    <n v="178780441"/>
    <x v="17"/>
    <x v="1"/>
    <x v="12"/>
    <s v="['Action', 'Thriller']"/>
    <x v="0"/>
    <s v="1 hr 43 min"/>
    <x v="0"/>
  </r>
  <r>
    <n v="875"/>
    <s v="Yogi Bear"/>
    <s v="A documentary filmmaker travels to Jellystone Park to shoot a project and soon crosses paths with Yogi Bear, his sidekick Boo-Boo and Ranger Smith."/>
    <x v="12"/>
    <x v="2"/>
    <n v="80000000"/>
    <n v="16411322"/>
    <n v="100246011"/>
    <n v="103263363"/>
    <n v="203509374"/>
    <n v="123509374"/>
    <x v="20"/>
    <x v="1"/>
    <x v="12"/>
    <s v="['Adventure', 'Animation', 'Comedy', 'Family']"/>
    <x v="1"/>
    <s v="1 hr 21 min"/>
    <x v="1"/>
  </r>
  <r>
    <n v="675"/>
    <s v="Dumb and Dumber"/>
    <s v="After a woman leaves a briefcase at the airport terminal, a dumb limo driver and his dumber friend set out on a hilarious cross-country road trip to Aspen to return it."/>
    <x v="30"/>
    <x v="11"/>
    <n v="17000000"/>
    <n v="16363442"/>
    <n v="127190327"/>
    <n v="120100000"/>
    <n v="247290327"/>
    <n v="230290327"/>
    <x v="1"/>
    <x v="1"/>
    <x v="30"/>
    <s v="['Comedy']"/>
    <x v="5"/>
    <s v="1 hr 47 min"/>
    <x v="4"/>
  </r>
  <r>
    <n v="651"/>
    <s v="Cliffhanger"/>
    <s v="A botched mid-air heist results in suitcases full of cash being searched for by various groups throughout the Rocky Mountains."/>
    <x v="26"/>
    <x v="18"/>
    <n v="70000000"/>
    <n v="16176967"/>
    <n v="84049211"/>
    <n v="170951000"/>
    <n v="255000211"/>
    <n v="185000211"/>
    <x v="19"/>
    <x v="6"/>
    <x v="26"/>
    <s v="['Action', 'Adventure', 'Thriller']"/>
    <x v="0"/>
    <s v="1 hr 53 min"/>
    <x v="2"/>
  </r>
  <r>
    <n v="619"/>
    <s v="Something's Gotta Give"/>
    <s v="A swinger on the cusp of being a senior citizen with a taste for young women falls in love with an accomplished woman closer to his age."/>
    <x v="17"/>
    <x v="4"/>
    <n v="80000000"/>
    <n v="16064723"/>
    <n v="124728738"/>
    <n v="140600000"/>
    <n v="265328738"/>
    <n v="185328738"/>
    <x v="22"/>
    <x v="1"/>
    <x v="17"/>
    <s v="['Comedy', 'Drama', 'Romance']"/>
    <x v="5"/>
    <s v="2 hr 8 min"/>
    <x v="0"/>
  </r>
  <r>
    <n v="920"/>
    <s v="Wallace &amp; Gromit: The Curse of the Were-Rabbit"/>
    <s v="Wallace and his loyal dog, Gromit, set out to discover the mystery behind the garden sabotage that plagues their village and threatens the annual giant vegetable growing contest."/>
    <x v="15"/>
    <x v="9"/>
    <n v="30000000"/>
    <n v="16025987"/>
    <n v="56110897"/>
    <n v="138026506"/>
    <n v="194137403"/>
    <n v="164137403"/>
    <x v="11"/>
    <x v="9"/>
    <x v="15"/>
    <s v="['Adventure', 'Animation', 'Comedy', 'Family', 'Fantasy', 'Mystery', 'Sci-Fi']"/>
    <x v="1"/>
    <s v="1 hr 25 min"/>
    <x v="4"/>
  </r>
  <r>
    <n v="693"/>
    <s v="A Few Good Men"/>
    <s v="Military lawyer Lieutenant Daniel Kaffee defends Marines accused of murder. They contend they were acting under orders."/>
    <x v="27"/>
    <x v="21"/>
    <n v="41000000"/>
    <n v="15517468"/>
    <n v="141340178"/>
    <n v="101900000"/>
    <n v="243240178"/>
    <n v="202240178"/>
    <x v="5"/>
    <x v="1"/>
    <x v="27"/>
    <s v="['Drama', 'Thriller']"/>
    <x v="4"/>
    <s v="2 hr 18 min"/>
    <x v="2"/>
  </r>
  <r>
    <n v="805"/>
    <s v="Vertical Limit"/>
    <s v="A climber must rescue his sister on top of K2, one of the world's biggest mountains."/>
    <x v="22"/>
    <x v="4"/>
    <n v="75000000"/>
    <n v="15507845"/>
    <n v="69243859"/>
    <n v="146420000"/>
    <n v="215663859"/>
    <n v="140663859"/>
    <x v="14"/>
    <x v="1"/>
    <x v="22"/>
    <s v="['Action', 'Adventure', 'Drama', 'Sport', 'Thriller']"/>
    <x v="0"/>
    <s v="2 hr 4 min"/>
    <x v="0"/>
  </r>
  <r>
    <n v="787"/>
    <s v="Jack Reacher"/>
    <s v="A homicide investigator digs deeper into a case involving a trained military sniper responsible for a mass shooting."/>
    <x v="3"/>
    <x v="7"/>
    <n v="60000000"/>
    <n v="15210156"/>
    <n v="80070736"/>
    <n v="138269859"/>
    <n v="218340595"/>
    <n v="158340595"/>
    <x v="18"/>
    <x v="1"/>
    <x v="3"/>
    <s v="['Action', 'Mystery', 'Thriller']"/>
    <x v="0"/>
    <s v="2 hr 10 min"/>
    <x v="0"/>
  </r>
  <r>
    <n v="874"/>
    <s v="King Arthur"/>
    <s v="A demystified take on the tale of King Arthur and the Knights of the Round Table."/>
    <x v="16"/>
    <x v="0"/>
    <n v="120000000"/>
    <n v="15193907"/>
    <n v="51882244"/>
    <n v="151685613"/>
    <n v="203567857"/>
    <n v="83567857"/>
    <x v="23"/>
    <x v="3"/>
    <x v="16"/>
    <s v="['Action', 'Adventure', 'Drama', 'History', 'War']"/>
    <x v="0"/>
    <s v="2 hr 6 min"/>
    <x v="0"/>
  </r>
  <r>
    <n v="997"/>
    <s v="Hacksaw Ridge"/>
    <s v="World War II American Army Medic Desmond T. Doss, serving during the Battle of Okinawa, refuses to kill people and becomes the first man in American history to receive the Medal of Honor without firing a shot."/>
    <x v="4"/>
    <x v="3"/>
    <n v="40000000"/>
    <n v="15190758"/>
    <n v="67209615"/>
    <n v="113354021"/>
    <n v="180563636"/>
    <n v="140563636"/>
    <x v="16"/>
    <x v="5"/>
    <x v="4"/>
    <s v="['Biography', 'Drama', 'History', 'War']"/>
    <x v="8"/>
    <s v="2 hr 19 min"/>
    <x v="2"/>
  </r>
  <r>
    <n v="429"/>
    <s v="Basic Instinct"/>
    <s v="A violent police detective investigates a brutal murder that might involve a manipulative and seductive novelist."/>
    <x v="27"/>
    <x v="18"/>
    <n v="49000000"/>
    <n v="15129385"/>
    <n v="117727224"/>
    <n v="235200000"/>
    <n v="352927224"/>
    <n v="303927224"/>
    <x v="18"/>
    <x v="4"/>
    <x v="27"/>
    <s v="['Drama', 'Mystery', 'Thriller']"/>
    <x v="4"/>
    <s v="2 hr 7 min"/>
    <x v="2"/>
  </r>
  <r>
    <n v="545"/>
    <s v="Stuart Little"/>
    <s v="The Little family adopt a charming young mouse named Stuart, but the family cat wants rid of him."/>
    <x v="20"/>
    <x v="4"/>
    <n v="133000000"/>
    <n v="15018223"/>
    <n v="140035367"/>
    <n v="160100000"/>
    <n v="300135367"/>
    <n v="167135367"/>
    <x v="20"/>
    <x v="1"/>
    <x v="20"/>
    <s v="['Adventure', 'Comedy', 'Family', 'Fantasy']"/>
    <x v="1"/>
    <s v="1 hr 24 min"/>
    <x v="1"/>
  </r>
  <r>
    <n v="670"/>
    <s v="The Ring"/>
    <s v="A journalist must investigate a mysterious videotape which seems to cause the death of anyone one week to the day after they view it."/>
    <x v="14"/>
    <x v="9"/>
    <n v="48000000"/>
    <n v="15015393"/>
    <n v="129128133"/>
    <n v="120220800"/>
    <n v="249348933"/>
    <n v="201348933"/>
    <x v="8"/>
    <x v="10"/>
    <x v="14"/>
    <s v="['Horror', 'Mystery']"/>
    <x v="2"/>
    <s v="1 hr 55 min"/>
    <x v="0"/>
  </r>
  <r>
    <n v="533"/>
    <s v="Passengers"/>
    <s v="A malfunction in a sleeping pod on a spacecraft traveling to a distant colony planet wakes one passenger 90 years early."/>
    <x v="4"/>
    <x v="4"/>
    <n v="110000000"/>
    <n v="14869736"/>
    <n v="100014699"/>
    <n v="203129453"/>
    <n v="303144152"/>
    <n v="193144152"/>
    <x v="25"/>
    <x v="1"/>
    <x v="4"/>
    <s v="['Drama', 'Romance', 'Sci-Fi', 'Thriller']"/>
    <x v="4"/>
    <s v="1 hr 56 min"/>
    <x v="0"/>
  </r>
  <r>
    <n v="778"/>
    <s v="Inferno"/>
    <s v="When Robert Langdon wakes up in an Italian hospital with amnesia, he teams up with Dr. Sienna Brooks and they race across Europe together against the clock to foil a deadly global plot."/>
    <x v="4"/>
    <x v="4"/>
    <n v="75000000"/>
    <n v="14860425"/>
    <n v="34343574"/>
    <n v="185677685"/>
    <n v="220021259"/>
    <n v="145021259"/>
    <x v="22"/>
    <x v="10"/>
    <x v="4"/>
    <s v="['Action', 'Adventure', 'Crime', 'Drama', 'Mystery', 'Thriller']"/>
    <x v="0"/>
    <s v="2 hr 1 min"/>
    <x v="0"/>
  </r>
  <r>
    <n v="831"/>
    <s v="Australia"/>
    <s v="Set in northern Australia before WWII, an Englishwoman who inherits a sprawling ranch reluctantly pacts with a stock-man in order to drive 2,000 head of cattle over unforgiving landscapes."/>
    <x v="6"/>
    <x v="6"/>
    <n v="130000000"/>
    <n v="14800723"/>
    <n v="49554002"/>
    <n v="162233509"/>
    <n v="211787511"/>
    <n v="81787511"/>
    <x v="28"/>
    <x v="5"/>
    <x v="6"/>
    <s v="['Adventure', 'Drama', 'Romance', 'War', 'Western']"/>
    <x v="1"/>
    <s v="2 hr 45 min"/>
    <x v="0"/>
  </r>
  <r>
    <n v="786"/>
    <s v="The Prince of Egypt"/>
    <s v="Egyptian Prince Moses learns of his identity as a Hebrew and his destiny to become the chosen deliverer of his people."/>
    <x v="28"/>
    <x v="9"/>
    <n v="70000000"/>
    <n v="14524321"/>
    <n v="101413188"/>
    <n v="117200000"/>
    <n v="218613188"/>
    <n v="148613188"/>
    <x v="8"/>
    <x v="1"/>
    <x v="28"/>
    <s v="['Adventure', 'Animation', 'Drama', 'Family', 'Fantasy', 'Musical']"/>
    <x v="1"/>
    <s v="1 hr 39 min"/>
    <x v="1"/>
  </r>
  <r>
    <n v="439"/>
    <s v="Speed"/>
    <s v="A young police officer must prevent a bomb exploding aboard a city bus by keeping its speed above 50 mph."/>
    <x v="30"/>
    <x v="6"/>
    <n v="30000000"/>
    <n v="14456194"/>
    <n v="121248145"/>
    <n v="229200000"/>
    <n v="350448145"/>
    <n v="320448145"/>
    <x v="3"/>
    <x v="2"/>
    <x v="30"/>
    <s v="['Action', 'Adventure', 'Thriller']"/>
    <x v="0"/>
    <s v="1 hr 56 min"/>
    <x v="2"/>
  </r>
  <r>
    <n v="890"/>
    <s v="Percy Jackson: Sea of Monsters"/>
    <s v="In order to restore their dying safe haven, the son of Poseidon and his friends embark on a quest to the Sea of Monsters, to find the mythical Golden Fleece, all the while trying to stop an ancient evil from rising."/>
    <x v="5"/>
    <x v="6"/>
    <n v="90000000"/>
    <n v="14401054"/>
    <n v="68559554"/>
    <n v="131290761"/>
    <n v="199850315"/>
    <n v="109850315"/>
    <x v="23"/>
    <x v="7"/>
    <x v="5"/>
    <s v="['Adventure', 'Family', 'Fantasy']"/>
    <x v="1"/>
    <s v="1 hr 46 min"/>
    <x v="1"/>
  </r>
  <r>
    <n v="867"/>
    <s v="Fun with Dick and Jane"/>
    <s v="When an affluent couple lose all their money following a series of blunders, they turn to a life of crime to make ends meet."/>
    <x v="15"/>
    <x v="4"/>
    <n v="100000000"/>
    <n v="14383515"/>
    <n v="110332737"/>
    <n v="94349162"/>
    <n v="204681899"/>
    <n v="104681899"/>
    <x v="25"/>
    <x v="1"/>
    <x v="15"/>
    <s v="['Comedy', 'Crime']"/>
    <x v="5"/>
    <s v="1 hr 30 min"/>
    <x v="0"/>
  </r>
  <r>
    <n v="892"/>
    <s v="Two Weeks Notice"/>
    <s v="A lawyer decides that she's used too much like a nanny by her boss, so she walks out on him."/>
    <x v="14"/>
    <x v="2"/>
    <n v="60000000"/>
    <n v="14328494"/>
    <n v="93354851"/>
    <n v="105688620"/>
    <n v="199043471"/>
    <n v="139043471"/>
    <x v="18"/>
    <x v="1"/>
    <x v="14"/>
    <s v="['Comedy', 'Romance']"/>
    <x v="5"/>
    <s v="1 hr 41 min"/>
    <x v="0"/>
  </r>
  <r>
    <n v="839"/>
    <s v="The Others"/>
    <s v="During World War II, a woman who lives with her two photosensitive children on her darkened old family estate in the Channel Islands becomes convinced that the home is haunted."/>
    <x v="18"/>
    <x v="15"/>
    <n v="17000000"/>
    <n v="14089952"/>
    <n v="96536177"/>
    <n v="113424350"/>
    <n v="209960527"/>
    <n v="192960527"/>
    <x v="3"/>
    <x v="7"/>
    <x v="18"/>
    <s v="['Horror', 'Mystery', 'Thriller']"/>
    <x v="2"/>
    <s v="1 hr 41 min"/>
    <x v="0"/>
  </r>
  <r>
    <n v="483"/>
    <s v="Se7en"/>
    <s v="Two detectives, a rookie and a veteran, hunt a serial killer who uses the seven deadly sins as his motives."/>
    <x v="24"/>
    <x v="11"/>
    <n v="33000000"/>
    <n v="13949807"/>
    <n v="100125643"/>
    <n v="227207916"/>
    <n v="327333559"/>
    <n v="294333559"/>
    <x v="6"/>
    <x v="9"/>
    <x v="24"/>
    <s v="['Crime', 'Drama', 'Mystery', 'Thriller']"/>
    <x v="3"/>
    <s v="2 hr 7 min"/>
    <x v="2"/>
  </r>
  <r>
    <n v="603"/>
    <s v="The Silence of the Lambs"/>
    <s v="A young F.B.I. cadet must receive the help of an incarcerated and manipulative cannibal killer to help catch another serial killer, a madman who skins his victims."/>
    <x v="31"/>
    <x v="25"/>
    <n v="19000000"/>
    <n v="13766814"/>
    <n v="130742922"/>
    <n v="142000000"/>
    <n v="272742922"/>
    <n v="253742922"/>
    <x v="12"/>
    <x v="8"/>
    <x v="31"/>
    <s v="['Crime', 'Drama', 'Thriller']"/>
    <x v="3"/>
    <s v="1 hr 58 min"/>
    <x v="4"/>
  </r>
  <r>
    <n v="395"/>
    <s v="There's Something About Mary"/>
    <s v="A man gets a chance to meet up with his dream girl from high school, even though his date with her back then was a complete disaster."/>
    <x v="28"/>
    <x v="6"/>
    <n v="23000000"/>
    <n v="13740644"/>
    <n v="176484651"/>
    <n v="193400000"/>
    <n v="369884651"/>
    <n v="346884651"/>
    <x v="11"/>
    <x v="3"/>
    <x v="28"/>
    <s v="['Comedy', 'Romance']"/>
    <x v="5"/>
    <s v="1 hr 59 min"/>
    <x v="2"/>
  </r>
  <r>
    <n v="773"/>
    <s v="Geostorm"/>
    <s v="When the network of satellites designed to control the global climate starts to attack Earth, it's a race against the clock for its creator to uncover the real threat before a worldwide Geostorm wipes out everything and everyone."/>
    <x v="2"/>
    <x v="2"/>
    <n v="120000000"/>
    <n v="13707376"/>
    <n v="33700160"/>
    <n v="187900000"/>
    <n v="221600160"/>
    <n v="101600160"/>
    <x v="22"/>
    <x v="10"/>
    <x v="2"/>
    <s v="['Action', 'Sci-Fi', 'Thriller']"/>
    <x v="0"/>
    <s v="1 hr 49 min"/>
    <x v="0"/>
  </r>
  <r>
    <n v="513"/>
    <s v="Resident Evil: The Final Chapter"/>
    <s v="Alice returns to where the nightmare began: The Hive in Raccoon City, where the Umbrella Corporation is gathering its forces for a final strike against the only remaining survivors of the apocalypse."/>
    <x v="4"/>
    <x v="16"/>
    <n v="40000000"/>
    <n v="13601682"/>
    <n v="26830068"/>
    <n v="285412558"/>
    <n v="312242626"/>
    <n v="272242626"/>
    <x v="9"/>
    <x v="1"/>
    <x v="4"/>
    <s v="['Action', 'Horror', 'Sci-Fi']"/>
    <x v="0"/>
    <s v="1 hr 47 min"/>
    <x v="2"/>
  </r>
  <r>
    <n v="556"/>
    <s v="Ghostbusters"/>
    <s v="Three parapsychologists forced out of their university funding set up shop as a unique ghost removal service in New York City, attracting frightened yet skeptical customers."/>
    <x v="33"/>
    <x v="21"/>
    <n v="30000000"/>
    <n v="13578151"/>
    <n v="243578797"/>
    <n v="53000000"/>
    <n v="296578797"/>
    <n v="266578797"/>
    <x v="14"/>
    <x v="2"/>
    <x v="33"/>
    <s v="['Action', 'Comedy', 'Fantasy', 'Sci-Fi']"/>
    <x v="0"/>
    <s v="1 hr 45 min"/>
    <x v="4"/>
  </r>
  <r>
    <n v="539"/>
    <s v="Hook"/>
    <s v="When Captain James Hook kidnaps his children, an adult Peter Pan must return to Neverland and reclaim his youthful spirit in order to challenge his old enemy."/>
    <x v="31"/>
    <x v="18"/>
    <n v="70000000"/>
    <n v="13522535"/>
    <n v="119654823"/>
    <n v="181200000"/>
    <n v="300854823"/>
    <n v="230854823"/>
    <x v="5"/>
    <x v="1"/>
    <x v="31"/>
    <s v="['Adventure', 'Comedy', 'Family', 'Fantasy']"/>
    <x v="1"/>
    <s v="2 hr 22 min"/>
    <x v="4"/>
  </r>
  <r>
    <n v="559"/>
    <s v="Ferdinand"/>
    <s v="After Ferdinand, a bull with a big heart, is mistaken for a dangerous beast, he is captured and torn from his home. Determined to return to his family, he rallies a misfit team on the ultimate adventure."/>
    <x v="2"/>
    <x v="6"/>
    <n v="111000000"/>
    <n v="13401586"/>
    <n v="84410380"/>
    <n v="211658819"/>
    <n v="296069199"/>
    <n v="185069199"/>
    <x v="2"/>
    <x v="1"/>
    <x v="2"/>
    <s v="['Adventure', 'Animation', 'Comedy', 'Drama', 'Family']"/>
    <x v="1"/>
    <s v="1 hr 48 min"/>
    <x v="1"/>
  </r>
  <r>
    <n v="904"/>
    <s v="Smurfs: The Lost Village"/>
    <s v="In this fully animated, all-new take on the Smurfs, a mysterious map sets Smurfette and her friends Brainy, Clumsy, and Hefty on an exciting race through the Forbidden Forest, leading to the discovery of the biggest secret in Smurf history."/>
    <x v="2"/>
    <x v="4"/>
    <n v="60000000"/>
    <n v="13210449"/>
    <n v="45020282"/>
    <n v="152163264"/>
    <n v="197183546"/>
    <n v="137183546"/>
    <x v="26"/>
    <x v="4"/>
    <x v="2"/>
    <s v="['Adventure', 'Animation', 'Comedy', 'Family', 'Fantasy']"/>
    <x v="1"/>
    <s v="1 hr 30 min"/>
    <x v="1"/>
  </r>
  <r>
    <n v="942"/>
    <s v="Rambo III"/>
    <s v="Rambo mounts a one-man mission to rescue his friend Colonel Trautman from the clutches of the formidable invading Soviet forces in Afghanistan."/>
    <x v="35"/>
    <x v="18"/>
    <n v="63000000"/>
    <n v="13034238"/>
    <n v="53715611"/>
    <n v="135300000"/>
    <n v="189015611"/>
    <n v="126015611"/>
    <x v="4"/>
    <x v="6"/>
    <x v="35"/>
    <s v="['Action', 'Adventure', 'Thriller']"/>
    <x v="0"/>
    <s v="1 hr 42 min"/>
    <x v="4"/>
  </r>
  <r>
    <n v="143"/>
    <s v="Mission: Impossible - Ghost Protocol"/>
    <s v="The IMF is shut down when it's implicated in the bombing of the Kremlin, causing Ethan Hunt and his new team to go rogue to clear their organization's name."/>
    <x v="10"/>
    <x v="7"/>
    <n v="145000000"/>
    <n v="12785204"/>
    <n v="209397903"/>
    <n v="485315477"/>
    <n v="694713380"/>
    <n v="549713380"/>
    <x v="12"/>
    <x v="1"/>
    <x v="10"/>
    <s v="['Action', 'Adventure', 'Thriller']"/>
    <x v="0"/>
    <s v="2 hr 12 min"/>
    <x v="0"/>
  </r>
  <r>
    <n v="855"/>
    <s v="The Holiday"/>
    <s v="Two women troubled with guy-problems swap homes in each other's countries, where they each meet a local guy and fall in love."/>
    <x v="11"/>
    <x v="4"/>
    <n v="85000000"/>
    <n v="12778913"/>
    <n v="63224849"/>
    <n v="142625320"/>
    <n v="205850169"/>
    <n v="120850169"/>
    <x v="21"/>
    <x v="1"/>
    <x v="11"/>
    <s v="['Comedy', 'Romance']"/>
    <x v="5"/>
    <s v="2 hr 16 min"/>
    <x v="0"/>
  </r>
  <r>
    <n v="729"/>
    <s v="The Girl with the Dragon Tattoo"/>
    <s v="Journalist Mikael Blomkvist is aided in his search for a woman who has been missing for 40 years by young computer hacker Lisbeth Salander."/>
    <x v="10"/>
    <x v="4"/>
    <n v="90000000"/>
    <n v="12768604"/>
    <n v="102515793"/>
    <n v="130101637"/>
    <n v="232617430"/>
    <n v="142617430"/>
    <x v="25"/>
    <x v="1"/>
    <x v="10"/>
    <s v="['Crime', 'Drama', 'Mystery', 'Thriller']"/>
    <x v="3"/>
    <s v="2 hr 38 min"/>
    <x v="2"/>
  </r>
  <r>
    <n v="944"/>
    <s v="The Secret Life of Walter Mitty"/>
    <s v="When both he and a colleague are about to lose their job, Walter takes action by embarking on an adventure more extraordinary than anything he ever imagined."/>
    <x v="5"/>
    <x v="6"/>
    <n v="90000000"/>
    <n v="12765508"/>
    <n v="58236838"/>
    <n v="129896484"/>
    <n v="188133322"/>
    <n v="98133322"/>
    <x v="10"/>
    <x v="1"/>
    <x v="5"/>
    <s v="['Adventure', 'Comedy', 'Drama', 'Fantasy', 'Romance']"/>
    <x v="1"/>
    <s v="1 hr 54 min"/>
    <x v="1"/>
  </r>
  <r>
    <n v="509"/>
    <s v="As Good as It Gets"/>
    <s v="A single mother and waitress, a misanthropic author, and a gay artist form an unlikely friendship after the artist is assaulted in a robbery."/>
    <x v="19"/>
    <x v="4"/>
    <n v="50000000"/>
    <n v="12606928"/>
    <n v="148478011"/>
    <n v="165700000"/>
    <n v="314178011"/>
    <n v="264178011"/>
    <x v="9"/>
    <x v="1"/>
    <x v="19"/>
    <s v="['Comedy', 'Drama', 'Romance']"/>
    <x v="5"/>
    <s v="2 hr 19 min"/>
    <x v="0"/>
  </r>
  <r>
    <n v="234"/>
    <s v="Ghost"/>
    <s v="After a young man is murdered, his spirit stays behind to warn his lover of impending danger, with the help of a reluctant psychic."/>
    <x v="32"/>
    <x v="7"/>
    <n v="22000000"/>
    <n v="12191540"/>
    <n v="217631306"/>
    <n v="288072251"/>
    <n v="505703557"/>
    <n v="483703557"/>
    <x v="2"/>
    <x v="3"/>
    <x v="32"/>
    <s v="['Drama', 'Fantasy', 'Romance', 'Thriller']"/>
    <x v="4"/>
    <s v="2 hr 7 min"/>
    <x v="4"/>
  </r>
  <r>
    <n v="103"/>
    <s v="E.T. the Extra-Terrestrial"/>
    <s v="A troubled child summons the courage to help a friendly alien escape from Earth and return to his home planet."/>
    <x v="36"/>
    <x v="1"/>
    <n v="10500000"/>
    <n v="11835389"/>
    <n v="437141279"/>
    <n v="304203888"/>
    <n v="792910554"/>
    <n v="782410554"/>
    <x v="5"/>
    <x v="2"/>
    <x v="36"/>
    <s v="['Adventure', 'Family', 'Sci-Fi']"/>
    <x v="1"/>
    <s v="1 hr 55 min"/>
    <x v="1"/>
  </r>
  <r>
    <n v="956"/>
    <s v="The Jungle Book 2"/>
    <s v="Mowgli, missing the jungle and his old friends, runs away from the man village unaware of the danger he's in by going back to the wild."/>
    <x v="17"/>
    <x v="0"/>
    <n v="20000000"/>
    <n v="11441733"/>
    <n v="47901582"/>
    <n v="138402177"/>
    <n v="186303759"/>
    <n v="166303759"/>
    <x v="21"/>
    <x v="8"/>
    <x v="17"/>
    <s v="['Adventure', 'Animation', 'Comedy', 'Family', 'Music', 'Musical']"/>
    <x v="1"/>
    <s v="1 hr 12 min"/>
    <x v="4"/>
  </r>
  <r>
    <n v="275"/>
    <s v="Pretty Woman"/>
    <s v="A man in a legal but hurtful business needs an escort for some social events, and hires a beautiful prostitute he meets... only to fall in love."/>
    <x v="32"/>
    <x v="0"/>
    <n v="14000000"/>
    <n v="11280591"/>
    <n v="178406268"/>
    <n v="285000000"/>
    <n v="463406268"/>
    <n v="449406268"/>
    <x v="9"/>
    <x v="4"/>
    <x v="32"/>
    <s v="['Comedy', 'Romance']"/>
    <x v="5"/>
    <s v="1 hr 59 min"/>
    <x v="2"/>
  </r>
  <r>
    <n v="477"/>
    <s v="Who Framed Roger Rabbit"/>
    <s v="A toon-hating detective is a cartoon rabbit's only hope to prove his innocence when he is accused of murder."/>
    <x v="35"/>
    <x v="0"/>
    <n v="70000000"/>
    <n v="11226239"/>
    <n v="156452370"/>
    <n v="173351588"/>
    <n v="329803958"/>
    <n v="259803958"/>
    <x v="0"/>
    <x v="2"/>
    <x v="35"/>
    <s v="['Adventure', 'Animation', 'Comedy', 'Crime', 'Family', 'Fantasy', 'Mystery']"/>
    <x v="1"/>
    <s v="1 hr 44 min"/>
    <x v="4"/>
  </r>
  <r>
    <n v="796"/>
    <s v="Twins"/>
    <s v="A physically perfect but innocent man goes in search of his long-lost twin brother, who is short, a womanizer, and small-time crook."/>
    <x v="35"/>
    <x v="1"/>
    <n v="15000000"/>
    <n v="11174980"/>
    <n v="111938388"/>
    <n v="104676000"/>
    <n v="216614388"/>
    <n v="201614388"/>
    <x v="17"/>
    <x v="1"/>
    <x v="35"/>
    <s v="['Comedy', 'Crime']"/>
    <x v="5"/>
    <s v="1 hr 47 min"/>
    <x v="4"/>
  </r>
  <r>
    <n v="369"/>
    <s v="Back to the Future"/>
    <s v="Marty McFly, a 17-year-old high school student, is accidentally sent 30 years into the past in a time-traveling DeLorean invented by his close friend, the maverick scientist Doc Brown."/>
    <x v="37"/>
    <x v="1"/>
    <n v="19000000"/>
    <n v="11152500"/>
    <n v="212836762"/>
    <n v="170500000"/>
    <n v="383336762"/>
    <n v="364336762"/>
    <x v="16"/>
    <x v="3"/>
    <x v="37"/>
    <s v="['Adventure', 'Comedy', 'Sci-Fi']"/>
    <x v="1"/>
    <s v="1 hr 56 min"/>
    <x v="4"/>
  </r>
  <r>
    <n v="626"/>
    <s v="Jumanji"/>
    <s v="When two kids find and play a magical board game, they release a man trapped in it for decades - and a host of dangers that can only be stopped by finishing the game."/>
    <x v="24"/>
    <x v="4"/>
    <n v="65000000"/>
    <n v="11084370"/>
    <n v="100499940"/>
    <n v="162322000"/>
    <n v="262821940"/>
    <n v="197821940"/>
    <x v="11"/>
    <x v="1"/>
    <x v="24"/>
    <s v="['Adventure', 'Comedy', 'Family', 'Fantasy']"/>
    <x v="1"/>
    <s v="1 hr 44 min"/>
    <x v="1"/>
  </r>
  <r>
    <n v="991"/>
    <s v="Hot Shots!"/>
    <s v="A parody of Top Gun in which a talented but unstable fighter pilot must overcome the ghosts of his father and save a mission sabotaged by greedy weapons manufacturers."/>
    <x v="31"/>
    <x v="6"/>
    <n v="26000000"/>
    <n v="10848182"/>
    <n v="69467617"/>
    <n v="111628547"/>
    <n v="181096164"/>
    <n v="155096164"/>
    <x v="30"/>
    <x v="3"/>
    <x v="31"/>
    <s v="['Action', 'Comedy']"/>
    <x v="0"/>
    <s v="1 hr 24 min"/>
    <x v="4"/>
  </r>
  <r>
    <n v="468"/>
    <s v="Bridget Jones's Diary"/>
    <s v="Bridget Jones is determined to improve herself while she looks for love in a year in which she keeps a personal diary."/>
    <x v="18"/>
    <x v="15"/>
    <n v="25000000"/>
    <n v="10733933"/>
    <n v="71543427"/>
    <n v="262729136"/>
    <n v="334272563"/>
    <n v="309272563"/>
    <x v="2"/>
    <x v="0"/>
    <x v="18"/>
    <s v="['Comedy', 'Drama', 'Romance']"/>
    <x v="5"/>
    <s v="1 hr 37 min"/>
    <x v="2"/>
  </r>
  <r>
    <n v="985"/>
    <s v="The Bridges of Madison County"/>
    <s v="Photographer Robert Kincaid wanders into the life of housewife Francesca Johnson for four days in the 1960s."/>
    <x v="24"/>
    <x v="2"/>
    <n v="24000000"/>
    <n v="10519257"/>
    <n v="71516617"/>
    <n v="110500000"/>
    <n v="182016617"/>
    <n v="158016617"/>
    <x v="27"/>
    <x v="2"/>
    <x v="24"/>
    <s v="['Drama', 'Romance']"/>
    <x v="4"/>
    <s v="2 hr 15 min"/>
    <x v="0"/>
  </r>
  <r>
    <n v="701"/>
    <s v="Assassin's Creed"/>
    <s v="Callum Lynch explores the memories of his ancestor Aguilar de Nerha and gains the skills of a Master Assassin, before taking on the secret Templar society."/>
    <x v="4"/>
    <x v="6"/>
    <n v="125000000"/>
    <n v="10278225"/>
    <n v="54647948"/>
    <n v="186049908"/>
    <n v="240697856"/>
    <n v="115697856"/>
    <x v="25"/>
    <x v="1"/>
    <x v="4"/>
    <s v="['Action', 'Adventure', 'Sci-Fi']"/>
    <x v="0"/>
    <s v="1 hr 55 min"/>
    <x v="0"/>
  </r>
  <r>
    <n v="816"/>
    <s v="Disclosure"/>
    <s v="A computer specialist is sued for sexual harassment by a former lover turned boss who initiated the act forcefully, which threatens both his career and his personal life."/>
    <x v="30"/>
    <x v="2"/>
    <n v="55000000"/>
    <n v="10068126"/>
    <n v="83015089"/>
    <n v="131000000"/>
    <n v="214015089"/>
    <n v="159015089"/>
    <x v="17"/>
    <x v="1"/>
    <x v="30"/>
    <s v="['Drama', 'Thriller']"/>
    <x v="4"/>
    <s v="2 hr 8 min"/>
    <x v="2"/>
  </r>
  <r>
    <n v="823"/>
    <s v="Miss Congeniality"/>
    <s v="An F.B.I. Agent must go undercover in the Miss United States beauty pageant to prevent a group from bombing the event."/>
    <x v="22"/>
    <x v="2"/>
    <n v="45000000"/>
    <n v="10046534"/>
    <n v="106807667"/>
    <n v="105935053"/>
    <n v="212742720"/>
    <n v="167742720"/>
    <x v="6"/>
    <x v="1"/>
    <x v="22"/>
    <s v="['Action', 'Comedy', 'Crime', 'Romance']"/>
    <x v="0"/>
    <s v="1 hr 49 min"/>
    <x v="0"/>
  </r>
  <r>
    <n v="820"/>
    <s v="Braveheart"/>
    <s v="Scottish warrior William Wallace leads his countrymen in a rebellion to free his homeland from the tyranny of King Edward I of England."/>
    <x v="24"/>
    <x v="7"/>
    <n v="72000000"/>
    <n v="9938276"/>
    <n v="75609945"/>
    <n v="137606271"/>
    <n v="213216216"/>
    <n v="141216216"/>
    <x v="0"/>
    <x v="6"/>
    <x v="24"/>
    <s v="['Biography', 'Drama', 'History', 'War']"/>
    <x v="8"/>
    <s v="2 hr 58 min"/>
    <x v="2"/>
  </r>
  <r>
    <n v="818"/>
    <s v="Pulp Fiction"/>
    <s v="The lives of two mob hitmen, a boxer, a gangster and his wife, and a pair of diner bandits intertwine in four tales of violence and redemption."/>
    <x v="30"/>
    <x v="15"/>
    <n v="8000000"/>
    <n v="9311882"/>
    <n v="107928762"/>
    <n v="106000000"/>
    <n v="213928762"/>
    <n v="205928762"/>
    <x v="12"/>
    <x v="10"/>
    <x v="30"/>
    <s v="['Crime', 'Drama']"/>
    <x v="3"/>
    <s v="2 hr 34 min"/>
    <x v="2"/>
  </r>
  <r>
    <n v="984"/>
    <s v="While You Were Sleeping"/>
    <s v="A hopelessly romantic Chicago Transit Authority token collector is mistaken for the fiancée of a coma patient."/>
    <x v="24"/>
    <x v="0"/>
    <n v="17000000"/>
    <n v="9288915"/>
    <n v="81057016"/>
    <n v="101000000"/>
    <n v="182057016"/>
    <n v="165057016"/>
    <x v="25"/>
    <x v="0"/>
    <x v="24"/>
    <s v="['Comedy', 'Drama', 'Romance']"/>
    <x v="5"/>
    <s v="1 hr 43 min"/>
    <x v="1"/>
  </r>
  <r>
    <n v="923"/>
    <s v="Gangs of New York"/>
    <s v="In 1862, Amsterdam Vallon returns to the Five Points area of New York City seeking revenge against Bill the Butcher, his father's killer."/>
    <x v="14"/>
    <x v="15"/>
    <n v="100000000"/>
    <n v="9100000"/>
    <n v="77812000"/>
    <n v="115960504"/>
    <n v="193772504"/>
    <n v="93772504"/>
    <x v="18"/>
    <x v="1"/>
    <x v="14"/>
    <s v="['Crime', 'Drama']"/>
    <x v="3"/>
    <s v="2 hr 47 min"/>
    <x v="2"/>
  </r>
  <r>
    <n v="351"/>
    <s v="Grease"/>
    <s v="Good girl Sandy Olsson and greaser Danny Zuko fell in love over the summer. When they unexpectedly discover they're now in the same high school, will they be able to rekindle their romance?"/>
    <x v="38"/>
    <x v="7"/>
    <n v="6000000"/>
    <n v="8941717"/>
    <n v="190071103"/>
    <n v="206200000"/>
    <n v="396271103"/>
    <n v="390271103"/>
    <x v="1"/>
    <x v="2"/>
    <x v="38"/>
    <s v="['Comedy', 'Musical', 'Romance']"/>
    <x v="5"/>
    <s v="1 hr 50 min"/>
    <x v="1"/>
  </r>
  <r>
    <n v="303"/>
    <s v="The Greatest Showman"/>
    <s v="Celebrates the birth of show business and tells of a visionary who rose from nothing to create a spectacle that became a worldwide sensation."/>
    <x v="2"/>
    <x v="6"/>
    <n v="84000000"/>
    <n v="8805843"/>
    <n v="174340174"/>
    <n v="261392355"/>
    <n v="435732529"/>
    <n v="351732529"/>
    <x v="11"/>
    <x v="1"/>
    <x v="2"/>
    <s v="['Biography', 'Drama', 'Musical']"/>
    <x v="8"/>
    <s v="1 hr 45 min"/>
    <x v="1"/>
  </r>
  <r>
    <n v="620"/>
    <s v="Bridget Jones: The Edge of Reason"/>
    <s v="After finding love, Bridget Jones questions if she really has everything she'd ever dreamed of having."/>
    <x v="16"/>
    <x v="1"/>
    <n v="40000000"/>
    <n v="8684055"/>
    <n v="40226215"/>
    <n v="224900703"/>
    <n v="265126918"/>
    <n v="225126918"/>
    <x v="5"/>
    <x v="5"/>
    <x v="16"/>
    <s v="['Comedy', 'Drama', 'Romance']"/>
    <x v="5"/>
    <s v="1 hr 48 min"/>
    <x v="2"/>
  </r>
  <r>
    <n v="828"/>
    <s v="Bridget Jones's Baby"/>
    <s v="Forty-something and single again, Bridget decides to focus on her job and surround herself with friends. Then she discovers that she is pregnant--but she is only 50% sure of the baby's father's identity."/>
    <x v="4"/>
    <x v="1"/>
    <n v="35000000"/>
    <n v="8571785"/>
    <n v="24252420"/>
    <n v="187700000"/>
    <n v="211952420"/>
    <n v="176952420"/>
    <x v="12"/>
    <x v="9"/>
    <x v="4"/>
    <s v="['Comedy', 'Drama', 'Romance']"/>
    <x v="5"/>
    <s v="2 hr 3 min"/>
    <x v="2"/>
  </r>
  <r>
    <n v="358"/>
    <s v="Raiders of the Lost Ark"/>
    <s v="In 1936, archaeologist and adventurer Indiana Jones is hired by the U.S. government to find the Ark of the Covenant before the Nazis can obtain its awesome powers."/>
    <x v="39"/>
    <x v="7"/>
    <n v="18000000"/>
    <n v="8305823"/>
    <n v="248159971"/>
    <n v="141766000"/>
    <n v="389925971"/>
    <n v="371925971"/>
    <x v="22"/>
    <x v="2"/>
    <x v="39"/>
    <s v="['Action', 'Adventure']"/>
    <x v="0"/>
    <s v="1 hr 55 min"/>
    <x v="1"/>
  </r>
  <r>
    <n v="883"/>
    <s v="Kindergarten Cop"/>
    <s v="A tough cop must pose as a kindergarten teacher in order to locate a dangerous criminal's ex-wife, who may hold the key to putting him behind bars."/>
    <x v="32"/>
    <x v="1"/>
    <n v="15000000"/>
    <n v="7918560"/>
    <n v="91457688"/>
    <n v="110500000"/>
    <n v="201957688"/>
    <n v="186957688"/>
    <x v="6"/>
    <x v="1"/>
    <x v="32"/>
    <s v="['Action', 'Comedy', 'Crime']"/>
    <x v="0"/>
    <s v="1 hr 51 min"/>
    <x v="4"/>
  </r>
  <r>
    <n v="540"/>
    <s v="Superman"/>
    <s v="An alien orphan is sent from his dying planet to Earth, where he grows up to become his adoptive home's first and greatest superhero."/>
    <x v="38"/>
    <x v="2"/>
    <n v="55000000"/>
    <n v="7465343"/>
    <n v="134478449"/>
    <n v="166000000"/>
    <n v="300478449"/>
    <n v="245478449"/>
    <x v="11"/>
    <x v="1"/>
    <x v="38"/>
    <s v="['Action', 'Adventure', 'Sci-Fi']"/>
    <x v="0"/>
    <s v="2 hr 23 min"/>
    <x v="1"/>
  </r>
  <r>
    <n v="876"/>
    <s v="Everest"/>
    <s v="The story of New Zealand mountaineer Rob Hall, who on May 10, 1996, together with Scott Fischer, teamed up on a joint expedition to ascend Mount Everest."/>
    <x v="1"/>
    <x v="1"/>
    <n v="55000000"/>
    <n v="7222035"/>
    <n v="43482270"/>
    <n v="159945314"/>
    <n v="203427584"/>
    <n v="148427584"/>
    <x v="3"/>
    <x v="9"/>
    <x v="1"/>
    <s v="['Action', 'Adventure', 'Biography', 'Drama', 'Thriller']"/>
    <x v="0"/>
    <s v="2 hr 1 min"/>
    <x v="0"/>
  </r>
  <r>
    <n v="258"/>
    <s v="Jaws"/>
    <s v="When a killer shark unleashes chaos on a beach community off Cape Cod, it's up to a local sheriff, a marine biologist, and an old seafarer to hunt the beast down."/>
    <x v="40"/>
    <x v="1"/>
    <n v="7000000"/>
    <n v="7061513"/>
    <n v="265859065"/>
    <n v="210653000"/>
    <n v="476512065"/>
    <n v="469512065"/>
    <x v="18"/>
    <x v="2"/>
    <x v="40"/>
    <s v="['Adventure', 'Mystery', 'Thriller']"/>
    <x v="1"/>
    <s v="2 hr 4 min"/>
    <x v="4"/>
  </r>
  <r>
    <n v="425"/>
    <s v="Rain Man"/>
    <s v="After a selfish L.A. yuppie learns his estranged father left a fortune to an autistic-savant brother in Ohio that he didn't know existed, he absconds with his brother and sets out across the country, hoping to gain a larger inheritance."/>
    <x v="35"/>
    <x v="12"/>
    <n v="25000000"/>
    <n v="7005719"/>
    <n v="172825435"/>
    <n v="182000000"/>
    <n v="354825435"/>
    <n v="329825435"/>
    <x v="1"/>
    <x v="1"/>
    <x v="35"/>
    <s v="['Drama']"/>
    <x v="4"/>
    <s v="2 hr 13 min"/>
    <x v="4"/>
  </r>
  <r>
    <n v="673"/>
    <s v="Love Actually"/>
    <s v="Follows the lives of eight very different couples in dealing with their love lives in various loosely interrelated tales all set during a frantic month before Christmas in London, England."/>
    <x v="17"/>
    <x v="1"/>
    <n v="40000000"/>
    <n v="6886080"/>
    <n v="59696144"/>
    <n v="188237104"/>
    <n v="247933248"/>
    <n v="207933248"/>
    <x v="23"/>
    <x v="5"/>
    <x v="17"/>
    <s v="['Comedy', 'Drama', 'Romance']"/>
    <x v="5"/>
    <s v="2 hr 15 min"/>
    <x v="2"/>
  </r>
  <r>
    <n v="712"/>
    <s v="Gulliver's Travels"/>
    <s v="Travel writer Lemuel Gulliver takes an assignment in Bermuda but ends up on the island of Lilliput, where he towers over its tiny citizens."/>
    <x v="12"/>
    <x v="6"/>
    <n v="112000000"/>
    <n v="6307691"/>
    <n v="42779261"/>
    <n v="194603463"/>
    <n v="237382724"/>
    <n v="125382724"/>
    <x v="6"/>
    <x v="1"/>
    <x v="12"/>
    <s v="['Adventure', 'Comedy', 'Family', 'Fantasy']"/>
    <x v="1"/>
    <s v="1 hr 25 min"/>
    <x v="1"/>
  </r>
  <r>
    <n v="216"/>
    <s v="Star Wars: Episode V - The Empire Strikes Back"/>
    <s v="After the Rebels are overpowered by the Empire, Luke Skywalker begins his Jedi training with Yoda, while his friends are pursued across the galaxy by Darth Vader and bounty hunter Boba Fett."/>
    <x v="41"/>
    <x v="6"/>
    <n v="18000000"/>
    <n v="4910483"/>
    <n v="292753960"/>
    <n v="190685234"/>
    <n v="538375067"/>
    <n v="520375067"/>
    <x v="25"/>
    <x v="6"/>
    <x v="41"/>
    <s v="['Action', 'Adventure', 'Fantasy', 'Sci-Fi']"/>
    <x v="0"/>
    <s v="2 hr 4 min"/>
    <x v="1"/>
  </r>
  <r>
    <n v="811"/>
    <s v="Dirty Dancing"/>
    <s v="Spending the summer at a Catskills resort with her family, Frances &quot;Baby&quot; Houseman falls in love with the camp's dance instructor, Johnny Castle."/>
    <x v="42"/>
    <x v="26"/>
    <n v="6000000"/>
    <n v="3900000"/>
    <n v="64577242"/>
    <n v="150000000"/>
    <n v="214577242"/>
    <n v="208577242"/>
    <x v="25"/>
    <x v="7"/>
    <x v="42"/>
    <s v="['Drama', 'Music', 'Romance']"/>
    <x v="4"/>
    <s v="1 hr 40 min"/>
    <x v="4"/>
  </r>
  <r>
    <n v="661"/>
    <s v="Bean"/>
    <s v="The bumbling Mr. Bean travels to America when he is given the responsibility of bringing a highly valuable painting to a Los Angeles museum."/>
    <x v="19"/>
    <x v="27"/>
    <n v="18000000"/>
    <n v="2255233"/>
    <n v="45319423"/>
    <n v="205893247"/>
    <n v="251212670"/>
    <n v="233212670"/>
    <x v="20"/>
    <x v="10"/>
    <x v="19"/>
    <s v="['Adventure', 'Comedy', 'Family']"/>
    <x v="1"/>
    <s v="1 hr 29 min"/>
    <x v="0"/>
  </r>
  <r>
    <n v="526"/>
    <s v="Chicago"/>
    <s v="Two death-row murderesses develop a fierce rivalry while competing for publicity, celebrity, and a sleazy lawyer's attention."/>
    <x v="14"/>
    <x v="15"/>
    <n v="45000000"/>
    <n v="2074929"/>
    <n v="170687518"/>
    <n v="136089214"/>
    <n v="306776732"/>
    <n v="261776732"/>
    <x v="28"/>
    <x v="8"/>
    <x v="14"/>
    <s v="['Comedy', 'Crime', 'Musical']"/>
    <x v="5"/>
    <s v="1 hr 53 min"/>
    <x v="0"/>
  </r>
  <r>
    <n v="56"/>
    <s v="The Lion King"/>
    <s v="Lion prince Simba and his father are targeted by his bitter uncle, who wants to ascend the throne himself."/>
    <x v="30"/>
    <x v="0"/>
    <n v="45000000"/>
    <n v="1586753"/>
    <n v="422783777"/>
    <n v="545728028"/>
    <n v="968511805"/>
    <n v="923511805"/>
    <x v="11"/>
    <x v="2"/>
    <x v="30"/>
    <s v="['Adventure', 'Animation', 'Drama', 'Family', 'Musical']"/>
    <x v="1"/>
    <s v="1 hr 28 min"/>
    <x v="3"/>
  </r>
  <r>
    <n v="111"/>
    <s v="Star Wars: Episode IV - A New Hope"/>
    <s v="Luke Skywalker joins forces with a Jedi Knight, a cocky pilot, a Wookiee and two droids to save the galaxy from the Empire's world-destroying battle station, while also attempting to rescue Princess Leia from the mysterious Darth Vader."/>
    <x v="43"/>
    <x v="6"/>
    <n v="11000000"/>
    <n v="1554475"/>
    <n v="460998507"/>
    <n v="195751992"/>
    <n v="775398007"/>
    <n v="764398007"/>
    <x v="4"/>
    <x v="6"/>
    <x v="43"/>
    <s v="['Action', 'Adventure', 'Fantasy', 'Sci-Fi']"/>
    <x v="0"/>
    <s v="2 hr 1 min"/>
    <x v="1"/>
  </r>
  <r>
    <n v="671"/>
    <s v="The Blair Witch Project"/>
    <s v="Three film students vanish after traveling into a Maryland forest to film a documentary on the local Blair Witch legend, leaving only their footage behind."/>
    <x v="20"/>
    <x v="28"/>
    <n v="60000"/>
    <n v="1512054"/>
    <n v="140539099"/>
    <n v="108100000"/>
    <n v="248639099"/>
    <n v="248579099"/>
    <x v="1"/>
    <x v="3"/>
    <x v="20"/>
    <s v="['Horror', 'Mystery']"/>
    <x v="2"/>
    <s v="1 hr 21 min"/>
    <x v="2"/>
  </r>
  <r>
    <n v="478"/>
    <s v="Black Swan"/>
    <s v="Nina is a talented but unstable ballerina on the verge of stardom. Pushed to the breaking point by her artistic director and a seductive rival, Nina's grip on reality slips, plunging her into a waking nightmare."/>
    <x v="12"/>
    <x v="29"/>
    <n v="13000000"/>
    <n v="1443809"/>
    <n v="106954678"/>
    <n v="222443368"/>
    <n v="329398046"/>
    <n v="316398046"/>
    <x v="16"/>
    <x v="1"/>
    <x v="12"/>
    <s v="['Drama', 'Thriller']"/>
    <x v="4"/>
    <s v="1 hr 48 min"/>
    <x v="2"/>
  </r>
  <r>
    <n v="593"/>
    <s v="Lincoln"/>
    <s v="As the American Civil War continues to rage, America's president struggles with continuing carnage on the battlefield as he fights with many inside his own cabinet on the decision to emancipate the slaves."/>
    <x v="3"/>
    <x v="0"/>
    <n v="65000000"/>
    <n v="944308"/>
    <n v="182207973"/>
    <n v="93085477"/>
    <n v="275293450"/>
    <n v="210293450"/>
    <x v="17"/>
    <x v="5"/>
    <x v="3"/>
    <s v="['Biography', 'Drama', 'History', 'War']"/>
    <x v="8"/>
    <s v="2 hr 30 min"/>
    <x v="0"/>
  </r>
  <r>
    <n v="947"/>
    <s v="12 Years a Slave"/>
    <s v="In the antebellum United States, Solomon Northup, a free black man from upstate New York, is abducted and sold into slavery."/>
    <x v="5"/>
    <x v="29"/>
    <n v="20000000"/>
    <n v="923715"/>
    <n v="56671993"/>
    <n v="131061209"/>
    <n v="187733202"/>
    <n v="167733202"/>
    <x v="8"/>
    <x v="10"/>
    <x v="5"/>
    <s v="['Biography', 'Drama', 'History']"/>
    <x v="8"/>
    <s v="2 hr 14 min"/>
    <x v="2"/>
  </r>
  <r>
    <n v="266"/>
    <s v="La La Land"/>
    <s v="While navigating their careers in Los Angeles, a pianist and an actress fall in love while attempting to reconcile their aspirations for the future."/>
    <x v="4"/>
    <x v="3"/>
    <n v="30000000"/>
    <n v="881104"/>
    <n v="151101803"/>
    <n v="320875533"/>
    <n v="471977336"/>
    <n v="441977336"/>
    <x v="14"/>
    <x v="1"/>
    <x v="4"/>
    <s v="['Comedy', 'Drama', 'Music', 'Musical', 'Romance']"/>
    <x v="5"/>
    <s v="2 hr 8 min"/>
    <x v="0"/>
  </r>
  <r>
    <n v="423"/>
    <s v="American Beauty"/>
    <s v="A sexually frustrated suburban father has a mid-life crisis after becoming infatuated with his daughter's best friend."/>
    <x v="20"/>
    <x v="9"/>
    <n v="15000000"/>
    <n v="861531"/>
    <n v="130096601"/>
    <n v="226200000"/>
    <n v="356296601"/>
    <n v="341296601"/>
    <x v="11"/>
    <x v="9"/>
    <x v="20"/>
    <s v="['Drama']"/>
    <x v="4"/>
    <s v="2 hr 2 min"/>
    <x v="2"/>
  </r>
  <r>
    <n v="819"/>
    <s v="The Aviator"/>
    <s v="A biopic depicting the early years of legendary director and aviator Howard Hughes' career from the late 1920s to the mid 1940s."/>
    <x v="16"/>
    <x v="15"/>
    <n v="110000000"/>
    <n v="858021"/>
    <n v="102610330"/>
    <n v="111109612"/>
    <n v="213719942"/>
    <n v="103719942"/>
    <x v="20"/>
    <x v="1"/>
    <x v="16"/>
    <s v="['Biography', 'Drama']"/>
    <x v="8"/>
    <s v="2 hr 50 min"/>
    <x v="0"/>
  </r>
  <r>
    <n v="616"/>
    <s v="The Princess and the Frog"/>
    <s v="A waitress, desperate to fulfill her dreams as a restaurant owner, is set on a journey to turn a frog prince back into a human being, but she has to face the same problem after she kisses him."/>
    <x v="9"/>
    <x v="0"/>
    <n v="105000000"/>
    <n v="786190"/>
    <n v="104400899"/>
    <n v="162644866"/>
    <n v="267045765"/>
    <n v="162045765"/>
    <x v="4"/>
    <x v="5"/>
    <x v="9"/>
    <s v="['Adventure', 'Animation', 'Comedy', 'Family', 'Fantasy', 'Musical', 'Romance']"/>
    <x v="1"/>
    <s v="1 hr 37 min"/>
    <x v="4"/>
  </r>
  <r>
    <n v="662"/>
    <s v="American Hustle"/>
    <s v="A con man, Irving Rosenfeld, along with his seductive partner Sydney Prosser, is forced to work for a wild F.B.I. Agent, Richie DiMaso, who pushes them into a world of Jersey powerbrokers and the Mafia."/>
    <x v="5"/>
    <x v="4"/>
    <n v="40000000"/>
    <n v="740455"/>
    <n v="150117807"/>
    <n v="101054000"/>
    <n v="251171807"/>
    <n v="211171807"/>
    <x v="22"/>
    <x v="1"/>
    <x v="5"/>
    <s v="['Crime', 'Drama']"/>
    <x v="3"/>
    <s v="2 hr 18 min"/>
    <x v="2"/>
  </r>
  <r>
    <n v="817"/>
    <s v="Crouching Tiger, Hidden Dragon"/>
    <s v="A young Chinese warrior steals a sword from a famed swordsman and then escapes into a world of romantic adventure with a mysterious man in the frontier of the nation."/>
    <x v="22"/>
    <x v="30"/>
    <n v="17000000"/>
    <n v="663205"/>
    <n v="128530421"/>
    <n v="85446864"/>
    <n v="213977285"/>
    <n v="196977285"/>
    <x v="14"/>
    <x v="1"/>
    <x v="22"/>
    <s v="['Action', 'Adventure', 'Drama', 'Fantasy', 'Romance']"/>
    <x v="0"/>
    <s v="2 hr"/>
    <x v="0"/>
  </r>
  <r>
    <n v="489"/>
    <s v="Schindler's List"/>
    <s v="In German-occupied Poland during World War II, industrialist Oskar Schindler gradually becomes concerned for his Jewish workforce after witnessing their persecution by the Nazis."/>
    <x v="26"/>
    <x v="1"/>
    <n v="22000000"/>
    <n v="656636"/>
    <n v="96898818"/>
    <n v="225262427"/>
    <n v="322161245"/>
    <n v="300161245"/>
    <x v="11"/>
    <x v="1"/>
    <x v="26"/>
    <s v="['Biography', 'Drama', 'History']"/>
    <x v="8"/>
    <s v="3 hr 15 min"/>
    <x v="2"/>
  </r>
  <r>
    <n v="206"/>
    <s v="American Sniper"/>
    <s v="Navy S.E.A.L. sniper Chris Kyle's pinpoint accuracy saves countless lives on the battlefield and turns him into a legend. Back home with his family after four tours of duty, however, Chris finds that it is the war he can't leave behind."/>
    <x v="13"/>
    <x v="2"/>
    <n v="58800000"/>
    <n v="633456"/>
    <n v="350159020"/>
    <n v="197300000"/>
    <n v="547459020"/>
    <n v="488659020"/>
    <x v="4"/>
    <x v="1"/>
    <x v="13"/>
    <s v="['Action', 'Biography', 'Drama', 'War']"/>
    <x v="0"/>
    <s v="2 hr 13 min"/>
    <x v="2"/>
  </r>
  <r>
    <n v="316"/>
    <s v="Dances with Wolves"/>
    <s v="Lieutenant John Dunbar, assigned to a remote western Civil War outpost, finds himself engaging with a neighbouring Sioux settlement, causing him to question his own purpose."/>
    <x v="32"/>
    <x v="25"/>
    <n v="22000000"/>
    <n v="598257"/>
    <n v="184208848"/>
    <n v="240000000"/>
    <n v="424208848"/>
    <n v="402208848"/>
    <x v="17"/>
    <x v="5"/>
    <x v="32"/>
    <s v="['Adventure', 'Drama', 'Western']"/>
    <x v="1"/>
    <s v="3 hr 1 min"/>
    <x v="4"/>
  </r>
  <r>
    <n v="399"/>
    <s v="My Big Fat Greek Wedding"/>
    <s v="A young Greek woman falls in love with a non-Greek and struggles to get her family to accept him while she comes to terms with her heritage and cultural identity."/>
    <x v="14"/>
    <x v="31"/>
    <n v="5000000"/>
    <n v="597362"/>
    <n v="241438208"/>
    <n v="127305836"/>
    <n v="368744044"/>
    <n v="363744044"/>
    <x v="10"/>
    <x v="0"/>
    <x v="14"/>
    <s v="['Comedy', 'Drama', 'Romance']"/>
    <x v="5"/>
    <s v="1 hr 35 min"/>
    <x v="1"/>
  </r>
  <r>
    <n v="365"/>
    <s v="1917"/>
    <s v="April 6th, 1917. As an infantry battalion assembles to wage war deep in enemy territory, two soldiers are assigned to race against time and deliver a message that will stop 1,600 men from walking straight into a deadly trap."/>
    <x v="0"/>
    <x v="1"/>
    <n v="95000000"/>
    <n v="576216"/>
    <n v="159227644"/>
    <n v="225351828"/>
    <n v="384579472"/>
    <n v="289579472"/>
    <x v="4"/>
    <x v="1"/>
    <x v="0"/>
    <s v="['Action', 'Drama', 'War']"/>
    <x v="0"/>
    <s v="1 hr 59 min"/>
    <x v="2"/>
  </r>
  <r>
    <n v="924"/>
    <s v="The Post"/>
    <s v="A cover-up spanning four U.S. Presidents pushes the country's first female newspaper publisher and her editor to join an unprecedented battle between press and government."/>
    <x v="2"/>
    <x v="6"/>
    <n v="50000000"/>
    <n v="526011"/>
    <n v="81903458"/>
    <n v="111861206"/>
    <n v="193764664"/>
    <n v="143764664"/>
    <x v="6"/>
    <x v="1"/>
    <x v="2"/>
    <s v="['Biography', 'Drama', 'History', 'Thriller', 'War']"/>
    <x v="8"/>
    <s v="1 hr 56 min"/>
    <x v="0"/>
  </r>
  <r>
    <n v="717"/>
    <s v="Hidden Figures"/>
    <s v="The story of a team of female African-American mathematicians who served a vital role in NASA during the early years of the U.S. space program."/>
    <x v="4"/>
    <x v="6"/>
    <n v="25000000"/>
    <n v="515499"/>
    <n v="169607287"/>
    <n v="66349611"/>
    <n v="235956898"/>
    <n v="210956898"/>
    <x v="4"/>
    <x v="1"/>
    <x v="4"/>
    <s v="['Biography', 'Drama', 'History']"/>
    <x v="8"/>
    <s v="2 hr 7 min"/>
    <x v="1"/>
  </r>
  <r>
    <n v="218"/>
    <s v="The Revenant"/>
    <s v="A frontiersman on a fur trading expedition in the 1820s fights for survival after being mauled by a bear and left for dead by members of his own hunting team."/>
    <x v="1"/>
    <x v="6"/>
    <n v="135000000"/>
    <n v="474560"/>
    <n v="183637894"/>
    <n v="349312609"/>
    <n v="532950503"/>
    <n v="397950503"/>
    <x v="4"/>
    <x v="1"/>
    <x v="1"/>
    <s v="['Action', 'Adventure', 'Drama', 'Western']"/>
    <x v="0"/>
    <s v="2 hr 36 min"/>
    <x v="2"/>
  </r>
  <r>
    <n v="715"/>
    <s v="Silver Linings Playbook"/>
    <s v="After a stint in a mental institution, former teacher Pat Solitano moves back in with his parents and tries to reconcile with his ex-wife. Things get more challenging when Pat meets Tiffany, a mysterious girl with problems of her own."/>
    <x v="3"/>
    <x v="17"/>
    <n v="21000000"/>
    <n v="443003"/>
    <n v="132092958"/>
    <n v="104319495"/>
    <n v="236412453"/>
    <n v="215412453"/>
    <x v="1"/>
    <x v="5"/>
    <x v="3"/>
    <s v="['Comedy', 'Drama', 'Romance']"/>
    <x v="5"/>
    <s v="2 hr 2 min"/>
    <x v="2"/>
  </r>
  <r>
    <n v="730"/>
    <s v="Juno"/>
    <s v="Faced with an unplanned pregnancy, an offbeat young woman makes a selfless decision regarding the unborn child."/>
    <x v="7"/>
    <x v="29"/>
    <n v="7500000"/>
    <n v="413869"/>
    <n v="143495265"/>
    <n v="88877416"/>
    <n v="232372681"/>
    <n v="224872681"/>
    <x v="21"/>
    <x v="1"/>
    <x v="7"/>
    <s v="['Comedy', 'Drama']"/>
    <x v="5"/>
    <s v="1 hr 36 min"/>
    <x v="0"/>
  </r>
  <r>
    <n v="627"/>
    <s v="Parasite"/>
    <s v="Greed and class discrimination threaten the newly formed symbiotic relationship between the wealthy Park family and the destitute Kim clan."/>
    <x v="0"/>
    <x v="32"/>
    <n v="11400000"/>
    <n v="393216"/>
    <n v="53369749"/>
    <n v="209311533"/>
    <n v="262681282"/>
    <n v="251281282"/>
    <x v="24"/>
    <x v="6"/>
    <x v="0"/>
    <s v="['Drama', 'Thriller']"/>
    <x v="4"/>
    <s v="2 hr 12 min"/>
    <x v="2"/>
  </r>
  <r>
    <n v="503"/>
    <s v="A Beautiful Mind"/>
    <s v="After John Nash, a brilliant but asocial mathematician, accepts secret work in cryptography, his life takes a turn for the nightmarish."/>
    <x v="18"/>
    <x v="1"/>
    <n v="58000000"/>
    <n v="367151"/>
    <n v="170742341"/>
    <n v="146048916"/>
    <n v="316791257"/>
    <n v="258791257"/>
    <x v="25"/>
    <x v="1"/>
    <x v="18"/>
    <s v="['Biography', 'Drama']"/>
    <x v="8"/>
    <s v="2 hr 15 min"/>
    <x v="0"/>
  </r>
  <r>
    <n v="379"/>
    <s v="Slumdog Millionaire"/>
    <s v="A Mumbai teenager reflects on his life after being accused of cheating on the Indian version of &quot;Who Wants to be a Millionaire?&quot;."/>
    <x v="6"/>
    <x v="29"/>
    <n v="15000000"/>
    <n v="360018"/>
    <n v="141319928"/>
    <n v="237090614"/>
    <n v="378410542"/>
    <n v="363410542"/>
    <x v="22"/>
    <x v="5"/>
    <x v="6"/>
    <s v="['Crime', 'Drama', 'Romance']"/>
    <x v="3"/>
    <s v="2 hr"/>
    <x v="2"/>
  </r>
  <r>
    <n v="252"/>
    <s v="The King's Speech"/>
    <s v="The story of King George VI, his unexpected ascension to the throne of the British Empire in 1936, and the speech therapist who helped the unsure monarch overcome his stammer."/>
    <x v="12"/>
    <x v="17"/>
    <n v="15000000"/>
    <n v="355450"/>
    <n v="138797449"/>
    <n v="345271412"/>
    <n v="484068861"/>
    <n v="469068861"/>
    <x v="28"/>
    <x v="5"/>
    <x v="12"/>
    <s v="['Biography', 'Drama', 'History']"/>
    <x v="8"/>
    <s v="1 hr 58 min"/>
    <x v="2"/>
  </r>
  <r>
    <n v="958"/>
    <s v="Atlantis: The Lost Empire"/>
    <s v="A young linguist named Milo Thatch joins an intrepid group of explorers to find the mysterious lost continent of Atlantis."/>
    <x v="18"/>
    <x v="0"/>
    <n v="120000000"/>
    <n v="329011"/>
    <n v="84056472"/>
    <n v="101997253"/>
    <n v="186053725"/>
    <n v="66053725"/>
    <x v="14"/>
    <x v="2"/>
    <x v="18"/>
    <s v="['Action', 'Adventure', 'Animation', 'Family', 'Fantasy', 'Sci-Fi']"/>
    <x v="0"/>
    <s v="1 hr 35 min"/>
    <x v="1"/>
  </r>
  <r>
    <n v="492"/>
    <s v="Green Book"/>
    <s v="A working-class Italian-American bouncer becomes the driver for an African-American classical pianist on a tour of venues through the 1960s American South."/>
    <x v="8"/>
    <x v="1"/>
    <n v="23000000"/>
    <n v="320429"/>
    <n v="85080171"/>
    <n v="236672485"/>
    <n v="321752656"/>
    <n v="298752656"/>
    <x v="1"/>
    <x v="5"/>
    <x v="8"/>
    <s v="['Biography', 'Comedy', 'Drama', 'Music']"/>
    <x v="8"/>
    <s v="2 hr 10 min"/>
    <x v="0"/>
  </r>
  <r>
    <n v="667"/>
    <s v="The Godfather"/>
    <s v="Don Vito Corleone, head of a mafia family, decides to hand over his empire to his youngest son Michael. However, his decision unintentionally puts the lives of his loved ones in grave danger."/>
    <x v="44"/>
    <x v="7"/>
    <n v="6000000"/>
    <n v="302393"/>
    <n v="136381073"/>
    <n v="113960743"/>
    <n v="250341816"/>
    <n v="244341816"/>
    <x v="11"/>
    <x v="4"/>
    <x v="44"/>
    <s v="['Crime', 'Drama']"/>
    <x v="3"/>
    <s v="2 hr 55 min"/>
    <x v="4"/>
  </r>
  <r>
    <n v="239"/>
    <s v="Toy Story 2"/>
    <s v="When Woody is stolen by a toy collector, Buzz and his friends set out on a rescue mission to save Woody before he becomes a museum toy property with his roundup gang Jessie, Prospector, and Bullseye."/>
    <x v="20"/>
    <x v="0"/>
    <n v="90000000"/>
    <n v="300163"/>
    <n v="245852179"/>
    <n v="251523202"/>
    <n v="497375381"/>
    <n v="407375381"/>
    <x v="10"/>
    <x v="5"/>
    <x v="20"/>
    <s v="['Adventure', 'Animation', 'Comedy', 'Family', 'Fantasy']"/>
    <x v="1"/>
    <s v="1 hr 32 min"/>
    <x v="4"/>
  </r>
  <r>
    <n v="407"/>
    <s v="A Bug's Life"/>
    <s v="A misfit ant, looking for &quot;warriors&quot; to save his colony from greedy grasshoppers, recruits a group of bugs that turn out to be an inept circus troupe."/>
    <x v="28"/>
    <x v="0"/>
    <n v="120000000"/>
    <n v="291121"/>
    <n v="162798565"/>
    <n v="200460294"/>
    <n v="363258859"/>
    <n v="243258859"/>
    <x v="18"/>
    <x v="5"/>
    <x v="28"/>
    <s v="['Adventure', 'Animation', 'Comedy', 'Family']"/>
    <x v="1"/>
    <s v="1 hr 35 min"/>
    <x v="4"/>
  </r>
  <r>
    <n v="637"/>
    <s v="Mojin: The Lost Legend"/>
    <s v="In 1969 PRChina, two men survive a supernatural tomb. They later become tomb raiders with Shirley/Shu Qi. 20 years later in NYC, one is hired to find that tomb again and the 2 friends follow later."/>
    <x v="1"/>
    <x v="33"/>
    <n v="37000000"/>
    <n v="279974"/>
    <n v="1243810"/>
    <n v="258124638"/>
    <n v="259368448"/>
    <n v="222368448"/>
    <x v="20"/>
    <x v="1"/>
    <x v="1"/>
    <s v="['Action', 'Adventure', 'Drama', 'Fantasy', 'Horror', 'Mystery', 'Thriller']"/>
    <x v="0"/>
    <s v="2 hr 7 min"/>
    <x v="4"/>
  </r>
  <r>
    <n v="733"/>
    <s v="The English Patient"/>
    <s v="At the close of World War II, a young nurse tends to a badly-burned plane crash victim. His past is shown in flashbacks, revealing an involvement in a fateful love affair."/>
    <x v="25"/>
    <x v="15"/>
    <n v="27000000"/>
    <n v="278439"/>
    <n v="78676425"/>
    <n v="153300000"/>
    <n v="231976425"/>
    <n v="204976425"/>
    <x v="11"/>
    <x v="5"/>
    <x v="25"/>
    <s v="['Drama', 'Romance', 'War']"/>
    <x v="4"/>
    <s v="2 hr 42 min"/>
    <x v="2"/>
  </r>
  <r>
    <n v="608"/>
    <s v="Gran Torino"/>
    <s v="After a Hmong teenager tries to steal his prized 1972 Gran Torino, a disgruntled, prejudiced Korean War veteran seeks to redeem both the boy and himself."/>
    <x v="6"/>
    <x v="2"/>
    <n v="33000000"/>
    <n v="271720"/>
    <n v="148095302"/>
    <n v="121862926"/>
    <n v="269958228"/>
    <n v="236958228"/>
    <x v="22"/>
    <x v="1"/>
    <x v="6"/>
    <s v="['Drama']"/>
    <x v="4"/>
    <s v="1 hr 56 min"/>
    <x v="2"/>
  </r>
  <r>
    <n v="657"/>
    <s v="Hercules"/>
    <s v="The son of Zeus and Hera is stripped of his immortality as an infant and must become a true hero in order to reclaim it."/>
    <x v="19"/>
    <x v="0"/>
    <n v="85000000"/>
    <n v="249567"/>
    <n v="99112101"/>
    <n v="153600000"/>
    <n v="252712101"/>
    <n v="167712101"/>
    <x v="11"/>
    <x v="2"/>
    <x v="19"/>
    <s v="['Adventure', 'Animation', 'Comedy', 'Family', 'Fantasy', 'Musical', 'Romance']"/>
    <x v="1"/>
    <s v="1 hr 33 min"/>
    <x v="4"/>
  </r>
  <r>
    <n v="20"/>
    <s v="Frozen"/>
    <s v="When the newly crowned Queen Elsa accidentally uses her power to turn things into ice to curse her home in infinite winter, her sister Anna teams up with a mountain man, his playful reindeer, and a snowman to change the weather condition."/>
    <x v="5"/>
    <x v="0"/>
    <n v="150000000"/>
    <n v="243390"/>
    <n v="400953009"/>
    <n v="883587509"/>
    <n v="1284540518"/>
    <n v="1134540518"/>
    <x v="6"/>
    <x v="5"/>
    <x v="5"/>
    <s v="['Adventure', 'Animation', 'Comedy', 'Family', 'Fantasy', 'Musical']"/>
    <x v="1"/>
    <s v="1 hr 42 min"/>
    <x v="1"/>
  </r>
  <r>
    <n v="570"/>
    <s v="Shakespeare in Love"/>
    <s v="The world's greatest ever playwright, William Shakespeare, is young, out of ideas and short of cash, but meets his ideal woman and is inspired to write one of his most famous plays."/>
    <x v="28"/>
    <x v="15"/>
    <n v="25000000"/>
    <n v="224012"/>
    <n v="100317794"/>
    <n v="189000000"/>
    <n v="289317794"/>
    <n v="264317794"/>
    <x v="5"/>
    <x v="1"/>
    <x v="28"/>
    <s v="['Comedy', 'Drama', 'History', 'Romance']"/>
    <x v="5"/>
    <s v="2 hr 3 min"/>
    <x v="2"/>
  </r>
  <r>
    <n v="81"/>
    <s v="Wolf Warrior 2"/>
    <s v="China's deadliest special forces operative settles into a quiet life on the sea. When sadistic mercenaries begin targeting nearby civilians, he must leave his newfound peace behind and return to his duties as a soldier and protector."/>
    <x v="2"/>
    <x v="34"/>
    <n v="30100000"/>
    <n v="219022"/>
    <n v="2721100"/>
    <n v="867604339"/>
    <n v="870325439"/>
    <n v="840225439"/>
    <x v="7"/>
    <x v="3"/>
    <x v="2"/>
    <s v="['Action', 'Adventure', 'Drama', 'Thriller', 'War']"/>
    <x v="0"/>
    <s v="2 hr 3 min"/>
    <x v="0"/>
  </r>
  <r>
    <n v="235"/>
    <s v="Aladdin"/>
    <s v="A kind-hearted street urchin and a power-hungry Grand Vizier vie for a magic lamp that has the power to make their deepest wishes come true."/>
    <x v="27"/>
    <x v="0"/>
    <n v="28000000"/>
    <n v="196664"/>
    <n v="217350219"/>
    <n v="286700000"/>
    <n v="504050219"/>
    <n v="476050219"/>
    <x v="2"/>
    <x v="5"/>
    <x v="27"/>
    <s v="['Adventure', 'Animation', 'Comedy', 'Family', 'Fantasy', 'Musical', 'Romance']"/>
    <x v="1"/>
    <s v="1 hr 30 min"/>
    <x v="4"/>
  </r>
  <r>
    <n v="794"/>
    <s v="Million Dollar Baby"/>
    <s v="Frankie, an ill-tempered old coach, reluctantly agrees to train aspiring boxer Maggie. Impressed with her determination and talent, he helps her become the best and the two soon form a close bond."/>
    <x v="16"/>
    <x v="2"/>
    <n v="30000000"/>
    <n v="179953"/>
    <n v="100492203"/>
    <n v="116271443"/>
    <n v="216763646"/>
    <n v="186763646"/>
    <x v="11"/>
    <x v="1"/>
    <x v="16"/>
    <s v="['Drama', 'Sport']"/>
    <x v="4"/>
    <s v="2 hr 12 min"/>
    <x v="0"/>
  </r>
  <r>
    <n v="640"/>
    <s v="The Full Monty"/>
    <s v="Six unemployed steel workers form a male striptease act. The women cheer them on to go for &quot;the full monty&quot; - total nudity."/>
    <x v="19"/>
    <x v="29"/>
    <n v="3500000"/>
    <n v="176585"/>
    <n v="45950122"/>
    <n v="211988527"/>
    <n v="257938649"/>
    <n v="254438649"/>
    <x v="11"/>
    <x v="7"/>
    <x v="19"/>
    <s v="['Comedy', 'Drama']"/>
    <x v="5"/>
    <s v="1 hr 31 min"/>
    <x v="2"/>
  </r>
  <r>
    <n v="965"/>
    <s v="Moulin Rouge!"/>
    <s v="A poor Bohemian poet in 1890s Paris falls for a beautiful courtesan and nightclub star coveted by a jealous duke."/>
    <x v="18"/>
    <x v="6"/>
    <n v="50000000"/>
    <n v="167540"/>
    <n v="57386607"/>
    <n v="127541935"/>
    <n v="184928542"/>
    <n v="134928542"/>
    <x v="8"/>
    <x v="6"/>
    <x v="18"/>
    <s v="['Drama', 'Musical', 'Romance']"/>
    <x v="4"/>
    <s v="2 hr 7 min"/>
    <x v="0"/>
  </r>
  <r>
    <n v="315"/>
    <s v="Beauty and the Beast"/>
    <s v="A prince cursed to spend his days as a hideous monster sets out to regain his humanity by earning a young woman's love."/>
    <x v="31"/>
    <x v="0"/>
    <n v="25000000"/>
    <n v="162146"/>
    <n v="218967620"/>
    <n v="186043788"/>
    <n v="424967620"/>
    <n v="399967620"/>
    <x v="11"/>
    <x v="5"/>
    <x v="31"/>
    <s v="['Animation', 'Family', 'Fantasy', 'Musical', 'Romance']"/>
    <x v="7"/>
    <s v="1 hr 24 min"/>
    <x v="4"/>
  </r>
  <r>
    <n v="852"/>
    <s v="Philadelphia"/>
    <s v="When a man with HIV is fired by his law firm because of his condition, he hires a homophobic small time lawyer as the only willing advocate for a wrongful dismissal suit."/>
    <x v="26"/>
    <x v="18"/>
    <n v="26000000"/>
    <n v="143433"/>
    <n v="77446440"/>
    <n v="129232000"/>
    <n v="206678440"/>
    <n v="180678440"/>
    <x v="0"/>
    <x v="1"/>
    <x v="26"/>
    <s v="['Drama']"/>
    <x v="4"/>
    <s v="2 hr 5 min"/>
    <x v="0"/>
  </r>
  <r>
    <n v="680"/>
    <s v="Four Weddings and a Funeral"/>
    <s v="Over the course of five social occasions, a committed bachelor must consider the notion that he may have discovered love."/>
    <x v="30"/>
    <x v="27"/>
    <n v="4400000"/>
    <n v="138486"/>
    <n v="52700832"/>
    <n v="193000000"/>
    <n v="245700832"/>
    <n v="241300832"/>
    <x v="5"/>
    <x v="4"/>
    <x v="30"/>
    <s v="['Comedy', 'Drama', 'Romance']"/>
    <x v="5"/>
    <s v="1 hr 57 min"/>
    <x v="2"/>
  </r>
  <r>
    <n v="641"/>
    <s v="Kung Fu Yoga"/>
    <s v="Two professors team up to locate a lost treasure and embark on an adventure that takes them from a Tibetan ice cave to Dubai, and to a mountain temple in India."/>
    <x v="2"/>
    <x v="33"/>
    <n v="65000000"/>
    <n v="111979"/>
    <n v="362657"/>
    <n v="257391232"/>
    <n v="257753889"/>
    <n v="192753889"/>
    <x v="28"/>
    <x v="11"/>
    <x v="2"/>
    <s v="['Action', 'Adventure', 'Comedy', 'Family', 'Fantasy', 'Mystery']"/>
    <x v="0"/>
    <s v="1 hr 47 min"/>
    <x v="4"/>
  </r>
  <r>
    <n v="926"/>
    <s v="Paranormal Activity"/>
    <s v="After moving into a suburban home, a couple becomes increasingly disturbed by a nightly demonic presence."/>
    <x v="7"/>
    <x v="7"/>
    <n v="15000"/>
    <n v="77873"/>
    <n v="107918810"/>
    <n v="85436990"/>
    <n v="193355800"/>
    <n v="193340800"/>
    <x v="4"/>
    <x v="9"/>
    <x v="9"/>
    <s v="['Horror', 'Mystery']"/>
    <x v="2"/>
    <s v="1 hr 26 min"/>
    <x v="2"/>
  </r>
  <r>
    <n v="95"/>
    <s v="Hi, Mom"/>
    <s v="A woman travels back in time to befriend her own mother in an attempt to make her life better."/>
    <x v="45"/>
    <x v="35"/>
    <n v="149000000"/>
    <m/>
    <n v="822009764"/>
    <n v="822009764"/>
    <n v="822854286"/>
    <n v="673854286"/>
    <x v="24"/>
    <x v="6"/>
    <x v="2"/>
    <s v="['Action', 'Adventure', 'Fantasy', 'Sci-Fi', 'War']"/>
    <x v="0"/>
    <s v="2 hr 21 min"/>
    <x v="0"/>
  </r>
  <r>
    <n v="279"/>
    <s v="Moon Man"/>
    <s v="After being left unexpectedly on the moon, an asteroid destroys the earth, leaving Duguyue being the last person in existence."/>
    <x v="46"/>
    <x v="35"/>
    <n v="210000000"/>
    <m/>
    <n v="460237662"/>
    <n v="460237662"/>
    <n v="460435291"/>
    <n v="250435291"/>
    <x v="0"/>
    <x v="6"/>
    <x v="11"/>
    <s v="['Action', 'Adventure', 'Sci-Fi']"/>
    <x v="0"/>
    <s v="1 hr 44 min"/>
    <x v="0"/>
  </r>
  <r>
    <n v="317"/>
    <s v="My People, My Homeland"/>
    <s v="In different parts of rural China, various people explore what makes their communities unique."/>
    <x v="21"/>
    <x v="35"/>
    <n v="22000000"/>
    <m/>
    <n v="422390820"/>
    <n v="422390820"/>
    <n v="424208848"/>
    <n v="402208848"/>
    <x v="17"/>
    <x v="5"/>
    <x v="32"/>
    <s v="['Adventure', 'Drama', 'Western']"/>
    <x v="1"/>
    <s v="3 hr 1 min"/>
    <x v="4"/>
  </r>
  <r>
    <n v="344"/>
    <s v="Gone with the Wind"/>
    <s v="A sheltered and manipulative Southern belle and a roguish profiteer face off in a turbulent romance as the society around them crumbles with the end of slavery and is rebuilt during the Civil War and Reconstruction periods."/>
    <x v="47"/>
    <x v="12"/>
    <n v="130000000"/>
    <m/>
    <n v="200882193"/>
    <n v="201500000"/>
    <n v="402382193"/>
    <n v="272382193"/>
    <x v="24"/>
    <x v="6"/>
    <x v="3"/>
    <s v="['Adventure', 'Mystery', 'Sci-Fi']"/>
    <x v="1"/>
    <s v="2 hr 4 min"/>
    <x v="2"/>
  </r>
  <r>
    <n v="401"/>
    <s v="Hello Mr. Billionaire"/>
    <s v="A pathetic minor league Soccer Goalkeeper was given a task - to spend 1 Billion in thirty days, if successful he will get 30 Billion. However, he's not allowed to tell anyone about the task and he must not own any valuables by end of it."/>
    <x v="8"/>
    <x v="35"/>
    <n v="100000000"/>
    <m/>
    <n v="366961907"/>
    <n v="366961907"/>
    <n v="367799011"/>
    <n v="267799011"/>
    <x v="16"/>
    <x v="0"/>
    <x v="0"/>
    <s v="['Action', 'Adventure', 'Comedy', 'Fantasy']"/>
    <x v="0"/>
    <s v="2 hr 12 min"/>
    <x v="0"/>
  </r>
  <r>
    <n v="615"/>
    <s v="Bambi"/>
    <s v="The story of a young deer growing up in the forest."/>
    <x v="48"/>
    <x v="36"/>
    <n v="150000000"/>
    <m/>
    <n v="102247150"/>
    <n v="165200000"/>
    <n v="267447150"/>
    <n v="117447150"/>
    <x v="29"/>
    <x v="10"/>
    <x v="2"/>
    <s v="['Action', 'Drama', 'Mystery', 'Sci-Fi', 'Thriller']"/>
    <x v="0"/>
    <s v="2 hr 44 min"/>
    <x v="2"/>
  </r>
  <r>
    <n v="630"/>
    <s v="Knight and Day"/>
    <s v="A young woman gets mixed up with a disgraced spy who is trying to clear his name."/>
    <x v="12"/>
    <x v="35"/>
    <n v="75000000"/>
    <m/>
    <n v="76423035"/>
    <n v="185566734"/>
    <n v="261989769"/>
    <n v="186989769"/>
    <x v="3"/>
    <x v="4"/>
    <x v="15"/>
    <s v="['Adventure', 'Animation', 'Comedy', 'Family', 'Romance', 'Sci-Fi']"/>
    <x v="1"/>
    <s v="1 hr 31 min"/>
    <x v="1"/>
  </r>
  <r>
    <n v="648"/>
    <s v="Pegasus"/>
    <s v="An old-time racing champion tries to come back to the race track."/>
    <x v="0"/>
    <x v="35"/>
    <n v="20000000"/>
    <m/>
    <n v="255863112"/>
    <n v="255863112"/>
    <n v="256067149"/>
    <n v="236067149"/>
    <x v="18"/>
    <x v="4"/>
    <x v="0"/>
    <s v="['Horror', 'Mystery', 'Thriller']"/>
    <x v="2"/>
    <s v="1 hr 56 min"/>
    <x v="2"/>
  </r>
  <r>
    <n v="649"/>
    <s v="Get Out"/>
    <s v="A young African-American visits his White girlfriend's parents for the weekend, where his simmering uneasiness about their reception of him eventually reaches a boiling point."/>
    <x v="2"/>
    <x v="35"/>
    <n v="20000000"/>
    <m/>
    <n v="176196665"/>
    <n v="79548492"/>
    <n v="255745157"/>
    <n v="235745157"/>
    <x v="18"/>
    <x v="4"/>
    <x v="0"/>
    <s v="['Horror', 'Mystery', 'Thriller']"/>
    <x v="2"/>
    <s v="1 hr 56 min"/>
    <x v="2"/>
  </r>
  <r>
    <n v="703"/>
    <s v="Legend of Deification"/>
    <s v="Banished to the mortal world, a warrior has to slay a demon to return to the heavenly realm and become a god."/>
    <x v="21"/>
    <x v="33"/>
    <n v="82500000"/>
    <m/>
    <n v="214670"/>
    <n v="240431685"/>
    <n v="240646355"/>
    <n v="158146355"/>
    <x v="6"/>
    <x v="2"/>
    <x v="11"/>
    <s v="['Comedy', 'Drama', 'Fantasy', 'Romance']"/>
    <x v="5"/>
    <s v="1 hr 47 min"/>
    <x v="0"/>
  </r>
  <r>
    <n v="799"/>
    <s v="A Little Red Flower"/>
    <s v="The film tells a warm and realistic story, thinking and facing the ultimate problem that every ordinary person will face-imagining that death may come at any time, the only thing we have to do is love and cherish."/>
    <x v="21"/>
    <x v="35"/>
    <n v="20000000"/>
    <m/>
    <n v="216000000"/>
    <n v="216000000"/>
    <n v="216197492"/>
    <n v="196197492"/>
    <x v="20"/>
    <x v="2"/>
    <x v="10"/>
    <s v="['Comedy', 'Romance']"/>
    <x v="5"/>
    <s v="1 hr 32 min"/>
    <x v="2"/>
  </r>
  <r>
    <n v="802"/>
    <s v="One Hundred and One Dalmatians"/>
    <s v="When a litter of Dalmatian puppies are abducted by the minions of Cruella De Vil, the owners must find them before she uses them for a diabolical fashion statement."/>
    <x v="49"/>
    <x v="0"/>
    <n v="62000000"/>
    <m/>
    <n v="144880014"/>
    <n v="71000000"/>
    <n v="215880014"/>
    <n v="153880014"/>
    <x v="21"/>
    <x v="7"/>
    <x v="30"/>
    <s v="['Action', 'Crime', 'Drama', 'Thriller']"/>
    <x v="0"/>
    <s v="2 hr 21 min"/>
    <x v="0"/>
  </r>
  <r>
    <n v="841"/>
    <s v="Us and Them"/>
    <s v="During the hectic chunyun period, two strangers traveling home meet on the train."/>
    <x v="8"/>
    <x v="35"/>
    <n v="35000000"/>
    <m/>
    <n v="209221380"/>
    <n v="209221380"/>
    <n v="209838559"/>
    <n v="174838559"/>
    <x v="23"/>
    <x v="3"/>
    <x v="10"/>
    <s v="['Comedy', 'Crime']"/>
    <x v="5"/>
    <s v="1 hr 38 min"/>
    <x v="2"/>
  </r>
  <r>
    <n v="856"/>
    <s v="The Jungle Book"/>
    <s v="Bagheera the Panther and Baloo the Bear have a difficult time trying to convince a boy to leave the jungle for human civilization."/>
    <x v="50"/>
    <x v="0"/>
    <n v="85000000"/>
    <m/>
    <n v="141843612"/>
    <n v="64000000"/>
    <n v="205843612"/>
    <n v="120843612"/>
    <x v="21"/>
    <x v="1"/>
    <x v="11"/>
    <s v="['Comedy', 'Romance']"/>
    <x v="5"/>
    <s v="2 hr 16 min"/>
    <x v="0"/>
  </r>
  <r>
    <n v="894"/>
    <s v="Shock Wave 2"/>
    <s v="A terrorist expert in explosives, whose gang has been dismantled, seeks revenge. He threatens to blow up a Hong Kong tunnel with hundreds of hostages. The policeman who has already beaten him once must stop him again."/>
    <x v="21"/>
    <x v="35"/>
    <n v="58000000"/>
    <m/>
    <n v="198921659"/>
    <n v="198921659"/>
    <n v="199006387"/>
    <n v="141006387"/>
    <x v="12"/>
    <x v="10"/>
    <x v="12"/>
    <s v="['Action', 'Comedy', 'Crime', 'Thriller']"/>
    <x v="0"/>
    <s v="1 hr 51 min"/>
    <x v="0"/>
  </r>
  <r>
    <n v="905"/>
    <s v="Chinese Doctors"/>
    <s v="A group of doctors at a hospital in Wuhan, China are the first in the world to deal with a new disease, COVID-19."/>
    <x v="45"/>
    <x v="35"/>
    <n v="60000000"/>
    <m/>
    <n v="197143218"/>
    <n v="197143218"/>
    <n v="197183546"/>
    <n v="137183546"/>
    <x v="26"/>
    <x v="4"/>
    <x v="2"/>
    <s v="['Adventure', 'Animation', 'Comedy', 'Family', 'Fantasy']"/>
    <x v="1"/>
    <s v="1 hr 30 min"/>
    <x v="1"/>
  </r>
  <r>
    <n v="930"/>
    <s v="Sheep Without a Shepherd"/>
    <s v="Desperate measures are taken by a man who tries to save his family from the dark side of the law, after they commit an unexpected crime."/>
    <x v="0"/>
    <x v="35"/>
    <n v="55000000"/>
    <m/>
    <n v="191602146"/>
    <n v="191602146"/>
    <n v="192330738"/>
    <n v="137330738"/>
    <x v="0"/>
    <x v="9"/>
    <x v="13"/>
    <s v="['Action', 'Crime', 'Thriller']"/>
    <x v="0"/>
    <s v="2 hr 12 min"/>
    <x v="2"/>
  </r>
  <r>
    <n v="945"/>
    <s v="Project Gutenberg"/>
    <s v="Hong Kong police are hunting a counterfeiting gang led by a mastermind code-named &quot;Painter&quot;. In order to crack this true identity, the police recruit gang member Lee Man to unmask &quot;Painter's&quot; secret identity."/>
    <x v="8"/>
    <x v="35"/>
    <n v="90000000"/>
    <m/>
    <n v="188116796"/>
    <n v="188116796"/>
    <n v="188133322"/>
    <n v="98133322"/>
    <x v="10"/>
    <x v="1"/>
    <x v="5"/>
    <s v="['Adventure', 'Comedy', 'Drama', 'Fantasy', 'Romance']"/>
    <x v="1"/>
    <s v="1 hr 54 min"/>
    <x v="1"/>
  </r>
  <r>
    <n v="955"/>
    <s v="Jian Bing Man"/>
    <s v="A story of a disgraced actor struggling to find a way back to the top, finding the meaning of true friends on the way."/>
    <x v="1"/>
    <x v="35"/>
    <n v="28000000"/>
    <m/>
    <n v="186699768"/>
    <n v="186699768"/>
    <n v="186797986"/>
    <n v="158797986"/>
    <x v="27"/>
    <x v="8"/>
    <x v="15"/>
    <s v="['Biography', 'Drama', 'Music', 'Romance']"/>
    <x v="8"/>
    <s v="2 hr 16 min"/>
    <x v="0"/>
  </r>
  <r>
    <n v="974"/>
    <s v="Stand by Me Doraemon"/>
    <s v="What will happen to Nobita's life after Doraemon leaves?"/>
    <x v="13"/>
    <x v="35"/>
    <n v="70000000"/>
    <m/>
    <n v="183442714"/>
    <n v="183442714"/>
    <n v="183510278"/>
    <n v="113510278"/>
    <x v="6"/>
    <x v="9"/>
    <x v="4"/>
    <s v="['Adventure', 'Animation', 'Comedy', 'Family', 'Fantasy']"/>
    <x v="1"/>
    <s v="1 hr 27 min"/>
    <x v="1"/>
  </r>
  <r>
    <n v="983"/>
    <s v="The Monkey King: Havoc in Heaven's Palace"/>
    <s v="A monkey born from heavenly stone acquires supernatural powers and must battle the armies of both gods and demons to find his place in the heavens."/>
    <x v="13"/>
    <x v="35"/>
    <n v="90000000"/>
    <m/>
    <n v="182206924"/>
    <n v="182206924"/>
    <n v="182290266"/>
    <n v="92290266"/>
    <x v="28"/>
    <x v="5"/>
    <x v="17"/>
    <s v="['Comedy', 'Family', 'Fantasy', 'Horror', 'Mystery']"/>
    <x v="5"/>
    <s v="1 hr 39 min"/>
    <x v="1"/>
  </r>
  <r>
    <n v="986"/>
    <s v="From Vegas to Macau III"/>
    <s v="Ken is holding a wedding ceremony in Macau for her daughter, Rainbow, who is marrying his protege, Vincent. Ken's best buddies, Vic and Mark, are invited to the wedding. On the wedding day itself, Mark receives a phone call from Michael Chen, who warns him that a mysterious tycoon has hired mercenaries to assassinate Ken. The wedding is then sabotaged, while Ken and Mark are accused to have engulfed DOA's illicit money. Once again, Ken and Mark are being chased by assassins and Michael arrives to rescue the guys along with the help of Faye, Ko Chun's niece."/>
    <x v="4"/>
    <x v="35"/>
    <n v="24000000"/>
    <m/>
    <n v="181732879"/>
    <n v="181732879"/>
    <n v="182016617"/>
    <n v="158016617"/>
    <x v="27"/>
    <x v="2"/>
    <x v="24"/>
    <s v="['Drama', 'Romance']"/>
    <x v="4"/>
    <s v="2 hr 15 min"/>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D0205A-539A-4A34-BC6E-6348D5184B07}" name="Revenue by Genr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1" rowHeaderCaption="Genre">
  <location ref="A1:B13" firstHeaderRow="1" firstDataRow="1" firstDataCol="1"/>
  <pivotFields count="18">
    <pivotField showAll="0"/>
    <pivotField showAll="0"/>
    <pivotField showAll="0"/>
    <pivotField showAll="0">
      <items count="52">
        <item x="47"/>
        <item x="48"/>
        <item x="49"/>
        <item x="50"/>
        <item x="44"/>
        <item x="40"/>
        <item x="43"/>
        <item x="38"/>
        <item x="41"/>
        <item x="39"/>
        <item x="36"/>
        <item x="34"/>
        <item x="33"/>
        <item x="37"/>
        <item x="42"/>
        <item x="35"/>
        <item x="29"/>
        <item x="32"/>
        <item x="31"/>
        <item x="27"/>
        <item x="26"/>
        <item x="30"/>
        <item x="24"/>
        <item x="25"/>
        <item x="19"/>
        <item x="28"/>
        <item x="20"/>
        <item x="22"/>
        <item x="18"/>
        <item x="14"/>
        <item x="17"/>
        <item x="16"/>
        <item x="15"/>
        <item x="11"/>
        <item x="7"/>
        <item x="6"/>
        <item x="9"/>
        <item x="12"/>
        <item x="10"/>
        <item x="3"/>
        <item x="5"/>
        <item x="13"/>
        <item x="1"/>
        <item x="4"/>
        <item x="2"/>
        <item x="8"/>
        <item x="0"/>
        <item x="21"/>
        <item x="45"/>
        <item x="46"/>
        <item x="23"/>
        <item t="default"/>
      </items>
    </pivotField>
    <pivotField showAll="0"/>
    <pivotField showAll="0"/>
    <pivotField showAll="0"/>
    <pivotField numFmtId="164" showAll="0"/>
    <pivotField numFmtId="164" showAll="0"/>
    <pivotField numFmtId="164" showAll="0"/>
    <pivotField dataField="1" numFmtId="164" showAll="0"/>
    <pivotField showAll="0"/>
    <pivotField showAll="0"/>
    <pivotField showAll="0"/>
    <pivotField showAll="0"/>
    <pivotField axis="axisRow" showAll="0" sortType="descending">
      <items count="23">
        <item m="1" x="21"/>
        <item m="1" x="20"/>
        <item m="1" x="19"/>
        <item m="1" x="18"/>
        <item m="1" x="17"/>
        <item m="1" x="16"/>
        <item m="1" x="15"/>
        <item m="1" x="14"/>
        <item m="1" x="13"/>
        <item m="1" x="12"/>
        <item m="1" x="11"/>
        <item x="0"/>
        <item x="1"/>
        <item x="7"/>
        <item x="8"/>
        <item x="5"/>
        <item x="3"/>
        <item x="10"/>
        <item x="4"/>
        <item x="9"/>
        <item x="2"/>
        <item x="6"/>
        <item t="default"/>
      </items>
      <autoSortScope>
        <pivotArea dataOnly="0" outline="0" fieldPosition="0">
          <references count="1">
            <reference field="4294967294" count="1" selected="0">
              <x v="0"/>
            </reference>
          </references>
        </pivotArea>
      </autoSortScope>
    </pivotField>
    <pivotField showAll="0"/>
    <pivotField showAll="0"/>
  </pivotFields>
  <rowFields count="1">
    <field x="15"/>
  </rowFields>
  <rowItems count="12">
    <i>
      <x v="21"/>
    </i>
    <i>
      <x v="12"/>
    </i>
    <i>
      <x v="13"/>
    </i>
    <i>
      <x v="11"/>
    </i>
    <i>
      <x v="18"/>
    </i>
    <i>
      <x v="16"/>
    </i>
    <i>
      <x v="20"/>
    </i>
    <i>
      <x v="14"/>
    </i>
    <i>
      <x v="15"/>
    </i>
    <i>
      <x v="17"/>
    </i>
    <i>
      <x v="19"/>
    </i>
    <i t="grand">
      <x/>
    </i>
  </rowItems>
  <colItems count="1">
    <i/>
  </colItems>
  <dataFields count="1">
    <dataField name="Average of Profit" fld="10" subtotal="average" baseField="13" baseItem="21" numFmtId="164"/>
  </dataFields>
  <chartFormats count="2">
    <chartFormat chart="0" format="2" series="1">
      <pivotArea type="data" outline="0" fieldPosition="0">
        <references count="1">
          <reference field="4294967294" count="1" selected="0">
            <x v="0"/>
          </reference>
        </references>
      </pivotArea>
    </chartFormat>
    <chartFormat chart="3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AB67643-BE64-4AB0-8CBD-A4AF9AE332BD}"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rowHeaderCaption="License">
  <location ref="A1:B7" firstHeaderRow="1" firstDataRow="1" firstDataCol="1"/>
  <pivotFields count="18">
    <pivotField showAll="0"/>
    <pivotField showAll="0"/>
    <pivotField showAll="0"/>
    <pivotField showAll="0">
      <items count="52">
        <item x="47"/>
        <item x="48"/>
        <item x="49"/>
        <item x="50"/>
        <item x="44"/>
        <item x="40"/>
        <item x="43"/>
        <item x="38"/>
        <item x="41"/>
        <item x="39"/>
        <item x="36"/>
        <item x="34"/>
        <item x="33"/>
        <item x="37"/>
        <item x="42"/>
        <item x="35"/>
        <item x="29"/>
        <item x="32"/>
        <item x="31"/>
        <item x="27"/>
        <item x="26"/>
        <item x="30"/>
        <item x="24"/>
        <item x="25"/>
        <item x="19"/>
        <item x="28"/>
        <item x="20"/>
        <item x="22"/>
        <item x="18"/>
        <item x="14"/>
        <item x="17"/>
        <item x="16"/>
        <item x="15"/>
        <item x="11"/>
        <item x="7"/>
        <item x="6"/>
        <item x="9"/>
        <item x="12"/>
        <item x="10"/>
        <item x="3"/>
        <item x="5"/>
        <item x="13"/>
        <item x="1"/>
        <item x="4"/>
        <item x="2"/>
        <item x="8"/>
        <item x="0"/>
        <item x="21"/>
        <item x="45"/>
        <item x="46"/>
        <item x="23"/>
        <item t="default"/>
      </items>
    </pivotField>
    <pivotField showAll="0"/>
    <pivotField showAll="0"/>
    <pivotField showAll="0"/>
    <pivotField numFmtId="164" showAll="0"/>
    <pivotField numFmtId="164" showAll="0"/>
    <pivotField numFmtId="164" showAll="0"/>
    <pivotField numFmtId="164" showAll="0"/>
    <pivotField showAll="0"/>
    <pivotField showAll="0"/>
    <pivotField showAll="0"/>
    <pivotField showAll="0"/>
    <pivotField showAll="0"/>
    <pivotField showAll="0"/>
    <pivotField axis="axisRow" dataField="1" showAll="0" sortType="descending">
      <items count="6">
        <item x="3"/>
        <item x="4"/>
        <item x="1"/>
        <item x="0"/>
        <item x="2"/>
        <item t="default"/>
      </items>
      <autoSortScope>
        <pivotArea dataOnly="0" outline="0" fieldPosition="0">
          <references count="1">
            <reference field="4294967294" count="1" selected="0">
              <x v="0"/>
            </reference>
          </references>
        </pivotArea>
      </autoSortScope>
    </pivotField>
  </pivotFields>
  <rowFields count="1">
    <field x="17"/>
  </rowFields>
  <rowItems count="6">
    <i>
      <x v="3"/>
    </i>
    <i>
      <x v="4"/>
    </i>
    <i>
      <x v="2"/>
    </i>
    <i>
      <x v="1"/>
    </i>
    <i>
      <x/>
    </i>
    <i t="grand">
      <x/>
    </i>
  </rowItems>
  <colItems count="1">
    <i/>
  </colItems>
  <dataFields count="1">
    <dataField name="Count of License" fld="17" subtotal="count" showDataAs="percentOfTotal" baseField="15" baseItem="0" numFmtId="10"/>
  </dataFields>
  <formats count="2">
    <format dxfId="4">
      <pivotArea collapsedLevelsAreSubtotals="1" fieldPosition="0">
        <references count="1">
          <reference field="17" count="0"/>
        </references>
      </pivotArea>
    </format>
    <format dxfId="3">
      <pivotArea grandRow="1" outline="0" collapsedLevelsAreSubtotals="1" fieldPosition="0"/>
    </format>
  </formats>
  <chartFormats count="1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7" count="1" selected="0">
            <x v="3"/>
          </reference>
        </references>
      </pivotArea>
    </chartFormat>
    <chartFormat chart="0" format="2">
      <pivotArea type="data" outline="0" fieldPosition="0">
        <references count="2">
          <reference field="4294967294" count="1" selected="0">
            <x v="0"/>
          </reference>
          <reference field="17" count="1" selected="0">
            <x v="4"/>
          </reference>
        </references>
      </pivotArea>
    </chartFormat>
    <chartFormat chart="0" format="3">
      <pivotArea type="data" outline="0" fieldPosition="0">
        <references count="2">
          <reference field="4294967294" count="1" selected="0">
            <x v="0"/>
          </reference>
          <reference field="17" count="1" selected="0">
            <x v="2"/>
          </reference>
        </references>
      </pivotArea>
    </chartFormat>
    <chartFormat chart="0" format="4">
      <pivotArea type="data" outline="0" fieldPosition="0">
        <references count="2">
          <reference field="4294967294" count="1" selected="0">
            <x v="0"/>
          </reference>
          <reference field="17" count="1" selected="0">
            <x v="1"/>
          </reference>
        </references>
      </pivotArea>
    </chartFormat>
    <chartFormat chart="0" format="5">
      <pivotArea type="data" outline="0" fieldPosition="0">
        <references count="2">
          <reference field="4294967294" count="1" selected="0">
            <x v="0"/>
          </reference>
          <reference field="17" count="1" selected="0">
            <x v="0"/>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7" count="1" selected="0">
            <x v="3"/>
          </reference>
        </references>
      </pivotArea>
    </chartFormat>
    <chartFormat chart="9" format="14">
      <pivotArea type="data" outline="0" fieldPosition="0">
        <references count="2">
          <reference field="4294967294" count="1" selected="0">
            <x v="0"/>
          </reference>
          <reference field="17" count="1" selected="0">
            <x v="4"/>
          </reference>
        </references>
      </pivotArea>
    </chartFormat>
    <chartFormat chart="9" format="15">
      <pivotArea type="data" outline="0" fieldPosition="0">
        <references count="2">
          <reference field="4294967294" count="1" selected="0">
            <x v="0"/>
          </reference>
          <reference field="17" count="1" selected="0">
            <x v="2"/>
          </reference>
        </references>
      </pivotArea>
    </chartFormat>
    <chartFormat chart="9" format="16">
      <pivotArea type="data" outline="0" fieldPosition="0">
        <references count="2">
          <reference field="4294967294" count="1" selected="0">
            <x v="0"/>
          </reference>
          <reference field="17" count="1" selected="0">
            <x v="1"/>
          </reference>
        </references>
      </pivotArea>
    </chartFormat>
    <chartFormat chart="9" format="17">
      <pivotArea type="data" outline="0" fieldPosition="0">
        <references count="2">
          <reference field="4294967294" count="1" selected="0">
            <x v="0"/>
          </reference>
          <reference field="17"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5A819D-6035-4005-B1AC-82035779F8EB}"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DAY">
  <location ref="A1:B33" firstHeaderRow="1" firstDataRow="1" firstDataCol="1"/>
  <pivotFields count="18">
    <pivotField showAll="0"/>
    <pivotField showAll="0"/>
    <pivotField showAll="0"/>
    <pivotField showAll="0">
      <items count="52">
        <item x="47"/>
        <item x="48"/>
        <item x="49"/>
        <item x="50"/>
        <item x="44"/>
        <item x="40"/>
        <item x="43"/>
        <item x="38"/>
        <item x="41"/>
        <item x="39"/>
        <item x="36"/>
        <item x="34"/>
        <item x="33"/>
        <item x="37"/>
        <item x="42"/>
        <item x="35"/>
        <item x="29"/>
        <item x="32"/>
        <item x="31"/>
        <item x="27"/>
        <item x="26"/>
        <item x="30"/>
        <item x="24"/>
        <item x="25"/>
        <item x="19"/>
        <item x="28"/>
        <item x="20"/>
        <item x="22"/>
        <item x="18"/>
        <item x="14"/>
        <item x="17"/>
        <item x="16"/>
        <item x="15"/>
        <item x="11"/>
        <item x="7"/>
        <item x="6"/>
        <item x="9"/>
        <item x="12"/>
        <item x="10"/>
        <item x="3"/>
        <item x="5"/>
        <item x="13"/>
        <item x="1"/>
        <item x="4"/>
        <item x="2"/>
        <item x="8"/>
        <item x="0"/>
        <item x="21"/>
        <item x="45"/>
        <item x="46"/>
        <item x="23"/>
        <item t="default"/>
      </items>
    </pivotField>
    <pivotField showAll="0"/>
    <pivotField showAll="0"/>
    <pivotField showAll="0"/>
    <pivotField numFmtId="164" showAll="0"/>
    <pivotField numFmtId="164" showAll="0"/>
    <pivotField dataField="1" numFmtId="164" showAll="0"/>
    <pivotField numFmtId="164" showAll="0"/>
    <pivotField axis="axisRow" showAll="0" sortType="ascending">
      <items count="63">
        <item m="1" x="56"/>
        <item m="1" x="48"/>
        <item m="1" x="38"/>
        <item m="1" x="50"/>
        <item m="1" x="52"/>
        <item m="1" x="41"/>
        <item m="1" x="46"/>
        <item m="1" x="37"/>
        <item m="1" x="59"/>
        <item m="1" x="32"/>
        <item m="1" x="36"/>
        <item m="1" x="55"/>
        <item m="1" x="61"/>
        <item m="1" x="39"/>
        <item m="1" x="58"/>
        <item m="1" x="31"/>
        <item m="1" x="51"/>
        <item m="1" x="49"/>
        <item m="1" x="53"/>
        <item m="1" x="42"/>
        <item m="1" x="47"/>
        <item m="1" x="35"/>
        <item m="1" x="43"/>
        <item m="1" x="33"/>
        <item m="1" x="34"/>
        <item m="1" x="40"/>
        <item m="1" x="44"/>
        <item m="1" x="45"/>
        <item m="1" x="60"/>
        <item m="1" x="54"/>
        <item m="1" x="57"/>
        <item x="15"/>
        <item x="27"/>
        <item x="16"/>
        <item x="29"/>
        <item x="21"/>
        <item x="13"/>
        <item x="23"/>
        <item x="14"/>
        <item x="17"/>
        <item x="3"/>
        <item x="5"/>
        <item x="22"/>
        <item x="2"/>
        <item x="12"/>
        <item x="11"/>
        <item x="1"/>
        <item x="20"/>
        <item x="8"/>
        <item x="10"/>
        <item x="18"/>
        <item x="25"/>
        <item x="6"/>
        <item x="9"/>
        <item x="0"/>
        <item x="4"/>
        <item x="28"/>
        <item x="7"/>
        <item x="19"/>
        <item x="26"/>
        <item x="24"/>
        <item x="30"/>
        <item t="default"/>
      </items>
    </pivotField>
    <pivotField showAll="0"/>
    <pivotField showAll="0"/>
    <pivotField showAll="0"/>
    <pivotField showAll="0"/>
    <pivotField showAll="0"/>
    <pivotField showAll="0"/>
  </pivotFields>
  <rowFields count="1">
    <field x="11"/>
  </rowFields>
  <rowItems count="32">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t="grand">
      <x/>
    </i>
  </rowItems>
  <colItems count="1">
    <i/>
  </colItems>
  <dataFields count="1">
    <dataField name="Sum of World Wide Sales (in $)" fld="9" baseField="12" baseItem="8" numFmtId="164"/>
  </dataFields>
  <chartFormats count="2">
    <chartFormat chart="0" format="0"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097FE4C-CE1C-465B-83F5-AB6E98D0433F}"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rowHeaderCaption="Month">
  <location ref="A1:B14" firstHeaderRow="1" firstDataRow="1" firstDataCol="1"/>
  <pivotFields count="18">
    <pivotField showAll="0"/>
    <pivotField showAll="0"/>
    <pivotField showAll="0"/>
    <pivotField showAll="0">
      <items count="52">
        <item x="47"/>
        <item x="48"/>
        <item x="49"/>
        <item x="50"/>
        <item x="44"/>
        <item x="40"/>
        <item x="43"/>
        <item x="38"/>
        <item x="41"/>
        <item x="39"/>
        <item x="36"/>
        <item x="34"/>
        <item x="33"/>
        <item x="37"/>
        <item x="42"/>
        <item x="35"/>
        <item x="29"/>
        <item x="32"/>
        <item x="31"/>
        <item x="27"/>
        <item x="26"/>
        <item x="30"/>
        <item x="24"/>
        <item x="25"/>
        <item x="19"/>
        <item x="28"/>
        <item x="20"/>
        <item x="22"/>
        <item x="18"/>
        <item x="14"/>
        <item x="17"/>
        <item x="16"/>
        <item x="15"/>
        <item x="11"/>
        <item x="7"/>
        <item x="6"/>
        <item x="9"/>
        <item x="12"/>
        <item x="10"/>
        <item x="3"/>
        <item x="5"/>
        <item x="13"/>
        <item x="1"/>
        <item x="4"/>
        <item x="2"/>
        <item x="8"/>
        <item x="0"/>
        <item x="21"/>
        <item x="45"/>
        <item x="46"/>
        <item x="23"/>
        <item t="default"/>
      </items>
    </pivotField>
    <pivotField showAll="0"/>
    <pivotField showAll="0"/>
    <pivotField showAll="0"/>
    <pivotField numFmtId="164" showAll="0"/>
    <pivotField numFmtId="164" showAll="0"/>
    <pivotField dataField="1" numFmtId="164" showAll="0"/>
    <pivotField numFmtId="164" showAll="0"/>
    <pivotField showAll="0"/>
    <pivotField axis="axisRow" showAll="0" sortType="ascending">
      <items count="25">
        <item m="1" x="23"/>
        <item m="1" x="22"/>
        <item m="1" x="16"/>
        <item m="1" x="14"/>
        <item m="1" x="18"/>
        <item m="1" x="13"/>
        <item m="1" x="15"/>
        <item m="1" x="17"/>
        <item m="1" x="19"/>
        <item m="1" x="21"/>
        <item m="1" x="20"/>
        <item m="1" x="12"/>
        <item x="11"/>
        <item x="8"/>
        <item x="4"/>
        <item x="0"/>
        <item x="6"/>
        <item x="2"/>
        <item x="3"/>
        <item x="7"/>
        <item x="9"/>
        <item x="10"/>
        <item x="5"/>
        <item x="1"/>
        <item t="default"/>
      </items>
    </pivotField>
    <pivotField showAll="0"/>
    <pivotField showAll="0"/>
    <pivotField showAll="0"/>
    <pivotField showAll="0"/>
    <pivotField showAll="0"/>
  </pivotFields>
  <rowFields count="1">
    <field x="12"/>
  </rowFields>
  <rowItems count="13">
    <i>
      <x v="12"/>
    </i>
    <i>
      <x v="13"/>
    </i>
    <i>
      <x v="14"/>
    </i>
    <i>
      <x v="15"/>
    </i>
    <i>
      <x v="16"/>
    </i>
    <i>
      <x v="17"/>
    </i>
    <i>
      <x v="18"/>
    </i>
    <i>
      <x v="19"/>
    </i>
    <i>
      <x v="20"/>
    </i>
    <i>
      <x v="21"/>
    </i>
    <i>
      <x v="22"/>
    </i>
    <i>
      <x v="23"/>
    </i>
    <i t="grand">
      <x/>
    </i>
  </rowItems>
  <colItems count="1">
    <i/>
  </colItems>
  <dataFields count="1">
    <dataField name="Sum of World Wide Sales (in $)" fld="9" baseField="0" baseItem="0" numFmtId="164"/>
  </dataFields>
  <chartFormats count="5">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2" count="1" selected="0">
            <x v="17"/>
          </reference>
        </references>
      </pivotArea>
    </chartFormat>
    <chartFormat chart="0" format="2">
      <pivotArea type="data" outline="0" fieldPosition="0">
        <references count="2">
          <reference field="4294967294" count="1" selected="0">
            <x v="0"/>
          </reference>
          <reference field="12" count="1" selected="0">
            <x v="23"/>
          </reference>
        </references>
      </pivotArea>
    </chartFormat>
    <chartFormat chart="14" format="4"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A40F821-463F-43AA-BD85-9560A9BB41E2}"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49" firstHeaderRow="1" firstDataRow="1" firstDataCol="1"/>
  <pivotFields count="18">
    <pivotField showAll="0"/>
    <pivotField showAll="0"/>
    <pivotField showAll="0"/>
    <pivotField showAll="0">
      <items count="52">
        <item x="47"/>
        <item x="48"/>
        <item x="49"/>
        <item x="50"/>
        <item x="44"/>
        <item x="40"/>
        <item x="43"/>
        <item x="38"/>
        <item x="41"/>
        <item x="39"/>
        <item x="36"/>
        <item x="34"/>
        <item x="33"/>
        <item x="37"/>
        <item x="42"/>
        <item x="35"/>
        <item x="29"/>
        <item x="32"/>
        <item x="31"/>
        <item x="27"/>
        <item x="26"/>
        <item x="30"/>
        <item x="24"/>
        <item x="25"/>
        <item x="19"/>
        <item x="28"/>
        <item x="20"/>
        <item x="22"/>
        <item x="18"/>
        <item x="14"/>
        <item x="17"/>
        <item x="16"/>
        <item x="15"/>
        <item x="11"/>
        <item x="7"/>
        <item x="6"/>
        <item x="9"/>
        <item x="12"/>
        <item x="10"/>
        <item x="3"/>
        <item x="5"/>
        <item x="13"/>
        <item x="1"/>
        <item x="4"/>
        <item x="2"/>
        <item x="8"/>
        <item x="0"/>
        <item x="21"/>
        <item x="45"/>
        <item x="46"/>
        <item x="23"/>
        <item t="default"/>
      </items>
    </pivotField>
    <pivotField axis="axisRow" showAll="0">
      <items count="55">
        <item m="1" x="41"/>
        <item m="1" x="43"/>
        <item m="1" x="45"/>
        <item x="28"/>
        <item x="21"/>
        <item m="1" x="48"/>
        <item m="1" x="46"/>
        <item m="1" x="44"/>
        <item x="13"/>
        <item x="8"/>
        <item x="9"/>
        <item m="1" x="37"/>
        <item m="1" x="53"/>
        <item x="20"/>
        <item x="29"/>
        <item x="27"/>
        <item x="31"/>
        <item m="1" x="52"/>
        <item m="1" x="42"/>
        <item m="1" x="50"/>
        <item m="1" x="40"/>
        <item m="1" x="51"/>
        <item m="1" x="47"/>
        <item x="3"/>
        <item x="12"/>
        <item x="15"/>
        <item x="32"/>
        <item x="11"/>
        <item x="10"/>
        <item m="1" x="39"/>
        <item x="25"/>
        <item x="7"/>
        <item x="19"/>
        <item x="14"/>
        <item x="36"/>
        <item x="16"/>
        <item m="1" x="38"/>
        <item m="1" x="49"/>
        <item x="30"/>
        <item x="4"/>
        <item x="23"/>
        <item x="5"/>
        <item x="34"/>
        <item x="17"/>
        <item x="18"/>
        <item x="6"/>
        <item x="24"/>
        <item x="22"/>
        <item x="1"/>
        <item x="26"/>
        <item x="0"/>
        <item x="2"/>
        <item x="33"/>
        <item x="35"/>
        <item t="default"/>
      </items>
    </pivotField>
    <pivotField showAll="0"/>
    <pivotField showAll="0"/>
    <pivotField numFmtId="164" showAll="0"/>
    <pivotField numFmtId="164" showAll="0"/>
    <pivotField dataField="1" numFmtId="164" showAll="0"/>
    <pivotField numFmtId="164" showAll="0"/>
    <pivotField showAll="0"/>
    <pivotField showAll="0"/>
    <pivotField axis="axisRow" showAll="0" sortType="ascending">
      <items count="46">
        <item sd="0" x="44"/>
        <item sd="0" x="40"/>
        <item sd="0" x="43"/>
        <item sd="0" x="38"/>
        <item sd="0" x="41"/>
        <item sd="0" x="39"/>
        <item sd="0" x="36"/>
        <item sd="0" x="34"/>
        <item sd="0" x="33"/>
        <item sd="0" x="37"/>
        <item sd="0" x="42"/>
        <item sd="0" x="35"/>
        <item sd="0" x="29"/>
        <item sd="0" x="32"/>
        <item sd="0" x="31"/>
        <item sd="0" x="27"/>
        <item sd="0" x="26"/>
        <item sd="0" x="30"/>
        <item sd="0" x="24"/>
        <item sd="0" x="25"/>
        <item sd="0" x="19"/>
        <item sd="0" x="28"/>
        <item sd="0" x="20"/>
        <item sd="0" x="22"/>
        <item sd="0" x="18"/>
        <item sd="0" x="14"/>
        <item sd="0" x="17"/>
        <item sd="0" x="16"/>
        <item sd="0" x="15"/>
        <item sd="0" x="11"/>
        <item sd="0" x="7"/>
        <item sd="0" x="6"/>
        <item sd="0" x="9"/>
        <item sd="0" x="12"/>
        <item sd="0" x="10"/>
        <item sd="0" x="3"/>
        <item sd="0" x="5"/>
        <item sd="0" x="13"/>
        <item sd="0" x="1"/>
        <item sd="0" x="4"/>
        <item sd="0" x="2"/>
        <item sd="0" x="8"/>
        <item sd="0" x="0"/>
        <item sd="0" x="21"/>
        <item sd="0" x="23"/>
        <item t="default" sd="0"/>
      </items>
    </pivotField>
    <pivotField showAll="0"/>
    <pivotField showAll="0"/>
    <pivotField showAll="0"/>
    <pivotField showAll="0"/>
  </pivotFields>
  <rowFields count="2">
    <field x="13"/>
    <field x="4"/>
  </rowFields>
  <rowItems count="4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t="grand">
      <x/>
    </i>
  </rowItems>
  <colItems count="1">
    <i/>
  </colItems>
  <dataFields count="1">
    <dataField name="Count of World Wide Sales (in $)2" fld="9" subtotal="count" baseField="4" baseItem="9"/>
  </dataFields>
  <chartFormats count="2">
    <chartFormat chart="8" format="0"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99AB3F78-94A9-4CB4-A1D3-B31960ADA1FA}" autoFormatId="16" applyNumberFormats="0" applyBorderFormats="0" applyFontFormats="0" applyPatternFormats="0" applyAlignmentFormats="0" applyWidthHeightFormats="0">
  <queryTableRefresh nextId="41">
    <queryTableFields count="18">
      <queryTableField id="1" name="Column1" tableColumnId="1"/>
      <queryTableField id="2" name="Title" tableColumnId="2"/>
      <queryTableField id="3" name="Movie Info" tableColumnId="3"/>
      <queryTableField id="4" name="Year" tableColumnId="4"/>
      <queryTableField id="5" name="Distributor" tableColumnId="5"/>
      <queryTableField id="6" name="Budget (in $)" tableColumnId="6"/>
      <queryTableField id="7" name="Domestic Opening (in $)" tableColumnId="7"/>
      <queryTableField id="8" name="Domestic Sales (in $)" tableColumnId="8"/>
      <queryTableField id="9" name="International Sales (in $)" tableColumnId="9"/>
      <queryTableField id="10" name="World Wide Sales (in $)" tableColumnId="10"/>
      <queryTableField id="24" dataBound="0" tableColumnId="15"/>
      <queryTableField id="33" name="DAY" tableColumnId="28"/>
      <queryTableField id="34" name="MONTH" tableColumnId="29"/>
      <queryTableField id="35" name="RELEASING YEAR" tableColumnId="30"/>
      <queryTableField id="12" name="Genre" tableColumnId="12"/>
      <queryTableField id="23" dataBound="0" tableColumnId="16"/>
      <queryTableField id="13" name="Running Time" tableColumnId="13"/>
      <queryTableField id="14" name="License"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E8F84ECC-687A-4B8D-B0B5-143A679C4549}" sourceName="Year">
  <pivotTables>
    <pivotTable tabId="15" name="PivotTable5"/>
    <pivotTable tabId="13" name="PivotTable3"/>
    <pivotTable tabId="12" name="PivotTable2"/>
    <pivotTable tabId="14" name="PivotTable4"/>
    <pivotTable tabId="7" name="Revenue by Genre"/>
  </pivotTables>
  <data>
    <tabular pivotCacheId="1272141479">
      <items count="51">
        <i x="47" s="1"/>
        <i x="48" s="1"/>
        <i x="49" s="1"/>
        <i x="50" s="1"/>
        <i x="44" s="1"/>
        <i x="40" s="1"/>
        <i x="43" s="1"/>
        <i x="38" s="1"/>
        <i x="41" s="1"/>
        <i x="39" s="1"/>
        <i x="36" s="1"/>
        <i x="34" s="1"/>
        <i x="33" s="1"/>
        <i x="37" s="1"/>
        <i x="42" s="1"/>
        <i x="35" s="1"/>
        <i x="29" s="1"/>
        <i x="32" s="1"/>
        <i x="31" s="1"/>
        <i x="27" s="1"/>
        <i x="26" s="1"/>
        <i x="30" s="1"/>
        <i x="24" s="1"/>
        <i x="25" s="1"/>
        <i x="19" s="1"/>
        <i x="28" s="1"/>
        <i x="20" s="1"/>
        <i x="22" s="1"/>
        <i x="18" s="1"/>
        <i x="14" s="1"/>
        <i x="17" s="1"/>
        <i x="16" s="1"/>
        <i x="15" s="1"/>
        <i x="11" s="1"/>
        <i x="7" s="1"/>
        <i x="6" s="1"/>
        <i x="9" s="1"/>
        <i x="12" s="1"/>
        <i x="10" s="1"/>
        <i x="3" s="1"/>
        <i x="5" s="1"/>
        <i x="13" s="1"/>
        <i x="1" s="1"/>
        <i x="4" s="1"/>
        <i x="2" s="1"/>
        <i x="8" s="1"/>
        <i x="0" s="1"/>
        <i x="21" s="1"/>
        <i x="45" s="1"/>
        <i x="46" s="1"/>
        <i x="2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75D79051-1817-4DC1-A3DE-028ABD93F537}" cache="Slicer_Year" caption="Year" startItem="41" style="SlicerStyleLight6"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1473F3-37CF-47E4-9808-5EE6AB0B11B2}" name="Highest_Hollywood_Grossing_Movies" displayName="Highest_Hollywood_Grossing_Movies" ref="A1:R786" tableType="queryTable" totalsRowShown="0">
  <autoFilter ref="A1:R786" xr:uid="{171473F3-37CF-47E4-9808-5EE6AB0B11B2}"/>
  <sortState xmlns:xlrd2="http://schemas.microsoft.com/office/spreadsheetml/2017/richdata2" ref="A2:R786">
    <sortCondition ref="D2:D786"/>
  </sortState>
  <tableColumns count="18">
    <tableColumn id="1" xr3:uid="{BA6B9B9A-137F-452F-9A31-7A60C02F23AE}" uniqueName="1" name="Column1" queryTableFieldId="1"/>
    <tableColumn id="2" xr3:uid="{4EB8462B-5924-455B-B354-2584F08E79D6}" uniqueName="2" name="Title" queryTableFieldId="2" dataDxfId="21"/>
    <tableColumn id="3" xr3:uid="{7992E5A7-729D-4524-AC9C-D7D0FA86B6EE}" uniqueName="3" name="Movie Info" queryTableFieldId="3" dataDxfId="20"/>
    <tableColumn id="4" xr3:uid="{FBE14028-9E2F-4D84-A920-2214D770DEB0}" uniqueName="4" name="Year" queryTableFieldId="4" dataDxfId="19"/>
    <tableColumn id="5" xr3:uid="{79A86AA4-0AFE-45C1-BD7A-E5DD27EF327C}" uniqueName="5" name="Distributor" queryTableFieldId="5" dataDxfId="18"/>
    <tableColumn id="6" xr3:uid="{A7666F1F-EADC-41A5-BDB2-0757368CA97B}" uniqueName="6" name="Budget (in $)" queryTableFieldId="6" dataDxfId="17" dataCellStyle="Comma"/>
    <tableColumn id="7" xr3:uid="{6411A2F1-F2CD-405E-8C62-883B746688E0}" uniqueName="7" name="Domestic Opening (in $)" queryTableFieldId="7" dataDxfId="16" dataCellStyle="Comma"/>
    <tableColumn id="8" xr3:uid="{EF52B1B1-E572-45EF-A3D7-41A3B65A4BBC}" uniqueName="8" name="Domestic Sales (in $)" queryTableFieldId="8" dataDxfId="15" dataCellStyle="Comma"/>
    <tableColumn id="9" xr3:uid="{35A3F68A-0D37-4DD5-93BA-F9F3B99BEA09}" uniqueName="9" name="International Sales (in $)" queryTableFieldId="9" dataDxfId="14" dataCellStyle="Comma"/>
    <tableColumn id="10" xr3:uid="{3C683BF2-1436-4218-B454-7C12B39BDC39}" uniqueName="10" name="World Wide Sales (in $)" queryTableFieldId="10" dataDxfId="13" dataCellStyle="Comma"/>
    <tableColumn id="15" xr3:uid="{18BA3C38-16CF-4409-B677-31C66C83E4E4}" uniqueName="15" name="Profit" queryTableFieldId="24" dataDxfId="12" dataCellStyle="Comma">
      <calculatedColumnFormula>Highest_Hollywood_Grossing_Movies[[#This Row],[World Wide Sales (in $)]]-Highest_Hollywood_Grossing_Movies[[#This Row],[Budget (in $)]]</calculatedColumnFormula>
    </tableColumn>
    <tableColumn id="28" xr3:uid="{B9FC79FA-37FF-42B0-8743-6FE6A48B56D3}" uniqueName="28" name="DAY" queryTableFieldId="33" dataDxfId="11" dataCellStyle="Comma"/>
    <tableColumn id="29" xr3:uid="{3961FE58-2EB4-4B71-837A-8BF8F0FEDB6A}" uniqueName="29" name="Month" queryTableFieldId="34" dataDxfId="10"/>
    <tableColumn id="30" xr3:uid="{842573B2-16AC-4CEA-866F-7CCA11C86A84}" uniqueName="30" name="RELEASING YEAR" queryTableFieldId="35" dataDxfId="9"/>
    <tableColumn id="12" xr3:uid="{97F6EFC7-90F9-4FE7-9892-847998AAD019}" uniqueName="12" name="Genre" queryTableFieldId="12" dataDxfId="8"/>
    <tableColumn id="16" xr3:uid="{B85E1037-DA4F-47D8-B1C2-D85DE040FB24}" uniqueName="16" name="Genre by Priority" queryTableFieldId="23" dataDxfId="7">
      <calculatedColumnFormula>LEFT(RIGHT(O2,LEN(O2)-FIND("'",O2,1)),FIND("'",RIGHT(O2,LEN(O2)-FIND("'",O2,1)),1)-1)</calculatedColumnFormula>
    </tableColumn>
    <tableColumn id="13" xr3:uid="{A9273E52-1151-45AF-B21B-FE915094B538}" uniqueName="13" name="Running Time" queryTableFieldId="13" dataDxfId="6"/>
    <tableColumn id="14" xr3:uid="{54F63002-6681-4384-BD89-A4C420F5E7F2}" uniqueName="14" name="License" queryTableFieldId="14" dataDxfId="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FE39FF-A53F-465B-A74C-7B631A1231D5}">
  <sheetPr>
    <tabColor theme="9" tint="-0.499984740745262"/>
  </sheetPr>
  <dimension ref="A1:AC31"/>
  <sheetViews>
    <sheetView showGridLines="0" tabSelected="1" zoomScale="70" zoomScaleNormal="70" workbookViewId="0">
      <selection activeCell="E37" sqref="E37"/>
    </sheetView>
  </sheetViews>
  <sheetFormatPr defaultRowHeight="14.5" x14ac:dyDescent="0.35"/>
  <sheetData>
    <row r="1" spans="1:29" ht="14.5" customHeight="1" x14ac:dyDescent="0.35">
      <c r="A1" s="47" t="s">
        <v>2012</v>
      </c>
      <c r="B1" s="48"/>
      <c r="C1" s="48"/>
      <c r="D1" s="48"/>
      <c r="E1" s="48"/>
      <c r="F1" s="48"/>
      <c r="G1" s="48"/>
      <c r="H1" s="48"/>
      <c r="I1" s="48"/>
      <c r="J1" s="48"/>
      <c r="K1" s="48"/>
      <c r="L1" s="48"/>
      <c r="M1" s="48"/>
      <c r="N1" s="48"/>
      <c r="O1" s="48"/>
      <c r="P1" s="48"/>
      <c r="Q1" s="48"/>
      <c r="R1" s="48"/>
      <c r="S1" s="48"/>
      <c r="T1" s="48"/>
      <c r="U1" s="48"/>
      <c r="V1" s="48"/>
      <c r="W1" s="48"/>
      <c r="X1" s="48"/>
      <c r="Y1" s="48"/>
      <c r="Z1" s="48"/>
      <c r="AA1" s="48"/>
      <c r="AB1" s="48"/>
      <c r="AC1" s="49"/>
    </row>
    <row r="2" spans="1:29" ht="14.5" customHeight="1" x14ac:dyDescent="0.35">
      <c r="A2" s="43"/>
      <c r="B2" s="50"/>
      <c r="C2" s="50"/>
      <c r="D2" s="50"/>
      <c r="E2" s="50"/>
      <c r="F2" s="50"/>
      <c r="G2" s="50"/>
      <c r="H2" s="50"/>
      <c r="I2" s="50"/>
      <c r="J2" s="50"/>
      <c r="K2" s="50"/>
      <c r="L2" s="50"/>
      <c r="M2" s="50"/>
      <c r="N2" s="50"/>
      <c r="O2" s="50"/>
      <c r="P2" s="50"/>
      <c r="Q2" s="50"/>
      <c r="R2" s="50"/>
      <c r="S2" s="50"/>
      <c r="T2" s="50"/>
      <c r="U2" s="50"/>
      <c r="V2" s="50"/>
      <c r="W2" s="50"/>
      <c r="X2" s="50"/>
      <c r="Y2" s="50"/>
      <c r="Z2" s="50"/>
      <c r="AA2" s="50"/>
      <c r="AB2" s="50"/>
      <c r="AC2" s="51"/>
    </row>
    <row r="3" spans="1:29" ht="15" customHeight="1" thickBot="1" x14ac:dyDescent="0.4">
      <c r="A3" s="43"/>
      <c r="B3" s="50"/>
      <c r="C3" s="50"/>
      <c r="D3" s="52"/>
      <c r="E3" s="52"/>
      <c r="F3" s="52"/>
      <c r="G3" s="52"/>
      <c r="H3" s="52"/>
      <c r="I3" s="52"/>
      <c r="J3" s="52"/>
      <c r="K3" s="52"/>
      <c r="L3" s="52"/>
      <c r="M3" s="52"/>
      <c r="N3" s="52"/>
      <c r="O3" s="52"/>
      <c r="P3" s="52"/>
      <c r="Q3" s="52"/>
      <c r="R3" s="52"/>
      <c r="S3" s="52"/>
      <c r="T3" s="52"/>
      <c r="U3" s="52"/>
      <c r="V3" s="52"/>
      <c r="W3" s="52"/>
      <c r="X3" s="52"/>
      <c r="Y3" s="52"/>
      <c r="Z3" s="52"/>
      <c r="AA3" s="52"/>
      <c r="AB3" s="52"/>
      <c r="AC3" s="53"/>
    </row>
    <row r="4" spans="1:29" x14ac:dyDescent="0.35">
      <c r="A4" s="45"/>
      <c r="B4" s="45"/>
      <c r="C4" s="45"/>
      <c r="D4" s="44"/>
      <c r="E4" s="44"/>
      <c r="F4" s="44"/>
      <c r="G4" s="44"/>
      <c r="H4" s="44"/>
      <c r="I4" s="44"/>
      <c r="J4" s="44"/>
      <c r="K4" s="44"/>
      <c r="L4" s="44"/>
      <c r="M4" s="44"/>
      <c r="N4" s="44"/>
      <c r="O4" s="44"/>
      <c r="P4" s="44"/>
      <c r="Q4" s="44"/>
      <c r="R4" s="44"/>
      <c r="S4" s="44"/>
      <c r="T4" s="44"/>
      <c r="U4" s="44"/>
      <c r="V4" s="44"/>
      <c r="W4" s="44"/>
      <c r="X4" s="44"/>
      <c r="Y4" s="44"/>
      <c r="Z4" s="44"/>
      <c r="AA4" s="44"/>
      <c r="AB4" s="44"/>
      <c r="AC4" s="44"/>
    </row>
    <row r="5" spans="1:29" x14ac:dyDescent="0.35">
      <c r="A5" s="45"/>
      <c r="B5" s="45"/>
      <c r="C5" s="45"/>
      <c r="D5" s="44"/>
      <c r="E5" s="44"/>
      <c r="F5" s="44"/>
      <c r="G5" s="44"/>
      <c r="H5" s="44"/>
      <c r="I5" s="44"/>
      <c r="J5" s="44"/>
      <c r="K5" s="44"/>
      <c r="L5" s="44"/>
      <c r="M5" s="44"/>
      <c r="N5" s="44"/>
      <c r="O5" s="44"/>
      <c r="P5" s="44"/>
      <c r="Q5" s="44"/>
      <c r="R5" s="44"/>
      <c r="S5" s="44"/>
      <c r="T5" s="44"/>
      <c r="U5" s="44"/>
      <c r="V5" s="44"/>
      <c r="W5" s="44"/>
      <c r="X5" s="44"/>
      <c r="Y5" s="44"/>
      <c r="Z5" s="44"/>
      <c r="AA5" s="44"/>
      <c r="AB5" s="44"/>
      <c r="AC5" s="44"/>
    </row>
    <row r="6" spans="1:29" x14ac:dyDescent="0.35">
      <c r="A6" s="45"/>
      <c r="B6" s="45"/>
      <c r="C6" s="45"/>
      <c r="D6" s="44"/>
      <c r="E6" s="44"/>
      <c r="F6" s="44"/>
      <c r="G6" s="44"/>
      <c r="H6" s="44"/>
      <c r="I6" s="44"/>
      <c r="J6" s="44"/>
      <c r="K6" s="44"/>
      <c r="L6" s="44"/>
      <c r="M6" s="44"/>
      <c r="N6" s="44"/>
      <c r="O6" s="44"/>
      <c r="P6" s="44"/>
      <c r="Q6" s="44"/>
      <c r="R6" s="44"/>
      <c r="S6" s="44"/>
      <c r="T6" s="44"/>
      <c r="U6" s="44"/>
      <c r="V6" s="44"/>
      <c r="W6" s="44"/>
      <c r="X6" s="44"/>
      <c r="Y6" s="44"/>
      <c r="Z6" s="44"/>
      <c r="AA6" s="44"/>
      <c r="AB6" s="44"/>
      <c r="AC6" s="44"/>
    </row>
    <row r="7" spans="1:29" x14ac:dyDescent="0.35">
      <c r="A7" s="45"/>
      <c r="B7" s="45"/>
      <c r="C7" s="45"/>
      <c r="D7" s="44"/>
      <c r="E7" s="44"/>
      <c r="F7" s="44"/>
      <c r="G7" s="44"/>
      <c r="H7" s="44"/>
      <c r="I7" s="44"/>
      <c r="J7" s="44"/>
      <c r="K7" s="44"/>
      <c r="L7" s="44"/>
      <c r="M7" s="44"/>
      <c r="N7" s="44"/>
      <c r="O7" s="44"/>
      <c r="P7" s="44"/>
      <c r="Q7" s="44"/>
      <c r="R7" s="44"/>
      <c r="S7" s="44"/>
      <c r="T7" s="44"/>
      <c r="U7" s="44"/>
      <c r="V7" s="44"/>
      <c r="W7" s="44"/>
      <c r="X7" s="44"/>
      <c r="Y7" s="44"/>
      <c r="Z7" s="44"/>
      <c r="AA7" s="44"/>
      <c r="AB7" s="44"/>
      <c r="AC7" s="44"/>
    </row>
    <row r="8" spans="1:29" x14ac:dyDescent="0.35">
      <c r="A8" s="45"/>
      <c r="B8" s="45"/>
      <c r="C8" s="45"/>
      <c r="D8" s="44"/>
      <c r="E8" s="44"/>
      <c r="F8" s="44"/>
      <c r="G8" s="44"/>
      <c r="H8" s="44"/>
      <c r="I8" s="44"/>
      <c r="J8" s="44"/>
      <c r="K8" s="44"/>
      <c r="L8" s="44"/>
      <c r="M8" s="44"/>
      <c r="N8" s="44"/>
      <c r="O8" s="44"/>
      <c r="P8" s="44"/>
      <c r="Q8" s="44"/>
      <c r="R8" s="44"/>
      <c r="S8" s="44"/>
      <c r="T8" s="44"/>
      <c r="U8" s="44"/>
      <c r="V8" s="44"/>
      <c r="W8" s="44"/>
      <c r="X8" s="44"/>
      <c r="Y8" s="44"/>
      <c r="Z8" s="44"/>
      <c r="AA8" s="44"/>
      <c r="AB8" s="44"/>
      <c r="AC8" s="44"/>
    </row>
    <row r="9" spans="1:29" x14ac:dyDescent="0.35">
      <c r="A9" s="45"/>
      <c r="B9" s="45"/>
      <c r="C9" s="45"/>
      <c r="D9" s="44"/>
      <c r="E9" s="44"/>
      <c r="F9" s="44"/>
      <c r="G9" s="44"/>
      <c r="H9" s="44"/>
      <c r="I9" s="44"/>
      <c r="J9" s="44"/>
      <c r="K9" s="44"/>
      <c r="L9" s="44"/>
      <c r="M9" s="44"/>
      <c r="N9" s="44"/>
      <c r="O9" s="44"/>
      <c r="P9" s="44"/>
      <c r="Q9" s="44"/>
      <c r="R9" s="44"/>
      <c r="S9" s="44"/>
      <c r="T9" s="44"/>
      <c r="U9" s="44"/>
      <c r="V9" s="44"/>
      <c r="W9" s="44"/>
      <c r="X9" s="44"/>
      <c r="Y9" s="44"/>
      <c r="Z9" s="44"/>
      <c r="AA9" s="44"/>
      <c r="AB9" s="44"/>
      <c r="AC9" s="44"/>
    </row>
    <row r="10" spans="1:29" x14ac:dyDescent="0.35">
      <c r="A10" s="45"/>
      <c r="B10" s="45"/>
      <c r="C10" s="45"/>
      <c r="D10" s="44"/>
      <c r="E10" s="44"/>
      <c r="F10" s="44"/>
      <c r="G10" s="44"/>
      <c r="H10" s="44"/>
      <c r="I10" s="44"/>
      <c r="J10" s="44"/>
      <c r="K10" s="44"/>
      <c r="L10" s="44"/>
      <c r="M10" s="44"/>
      <c r="N10" s="44"/>
      <c r="O10" s="44"/>
      <c r="P10" s="44"/>
      <c r="Q10" s="44"/>
      <c r="R10" s="44"/>
      <c r="S10" s="44"/>
      <c r="T10" s="44"/>
      <c r="U10" s="44"/>
      <c r="V10" s="44"/>
      <c r="W10" s="44"/>
      <c r="X10" s="44"/>
      <c r="Y10" s="44"/>
      <c r="Z10" s="44"/>
      <c r="AA10" s="44"/>
      <c r="AB10" s="44"/>
      <c r="AC10" s="44"/>
    </row>
    <row r="11" spans="1:29" x14ac:dyDescent="0.35">
      <c r="A11" s="45"/>
      <c r="B11" s="45"/>
      <c r="C11" s="45"/>
      <c r="D11" s="44"/>
      <c r="E11" s="44"/>
      <c r="F11" s="44"/>
      <c r="G11" s="44"/>
      <c r="H11" s="44"/>
      <c r="I11" s="44"/>
      <c r="J11" s="44"/>
      <c r="K11" s="44"/>
      <c r="L11" s="44"/>
      <c r="M11" s="44"/>
      <c r="N11" s="44"/>
      <c r="O11" s="44"/>
      <c r="P11" s="44"/>
      <c r="Q11" s="44"/>
      <c r="R11" s="44"/>
      <c r="S11" s="44"/>
      <c r="T11" s="44"/>
      <c r="U11" s="44"/>
      <c r="V11" s="44"/>
      <c r="W11" s="44"/>
      <c r="X11" s="44"/>
      <c r="Y11" s="44"/>
      <c r="Z11" s="44"/>
      <c r="AA11" s="44"/>
      <c r="AB11" s="44"/>
      <c r="AC11" s="44"/>
    </row>
    <row r="12" spans="1:29" x14ac:dyDescent="0.35">
      <c r="A12" s="45"/>
      <c r="B12" s="45"/>
      <c r="C12" s="45"/>
      <c r="D12" s="44"/>
      <c r="E12" s="44"/>
      <c r="F12" s="44"/>
      <c r="G12" s="44"/>
      <c r="H12" s="44"/>
      <c r="I12" s="44"/>
      <c r="J12" s="44"/>
      <c r="K12" s="44"/>
      <c r="L12" s="44"/>
      <c r="M12" s="44"/>
      <c r="N12" s="44"/>
      <c r="O12" s="44"/>
      <c r="P12" s="44"/>
      <c r="Q12" s="44"/>
      <c r="R12" s="44"/>
      <c r="S12" s="44"/>
      <c r="T12" s="44"/>
      <c r="U12" s="44"/>
      <c r="V12" s="44"/>
      <c r="W12" s="44"/>
      <c r="X12" s="44"/>
      <c r="Y12" s="44"/>
      <c r="Z12" s="44"/>
      <c r="AA12" s="44"/>
      <c r="AB12" s="44"/>
      <c r="AC12" s="44"/>
    </row>
    <row r="13" spans="1:29" x14ac:dyDescent="0.35">
      <c r="A13" s="45"/>
      <c r="B13" s="45"/>
      <c r="C13" s="45"/>
      <c r="D13" s="44"/>
      <c r="E13" s="44"/>
      <c r="F13" s="44"/>
      <c r="G13" s="44"/>
      <c r="H13" s="44"/>
      <c r="I13" s="44"/>
      <c r="J13" s="44"/>
      <c r="K13" s="44"/>
      <c r="L13" s="44"/>
      <c r="M13" s="44"/>
      <c r="N13" s="44"/>
      <c r="O13" s="44"/>
      <c r="P13" s="44"/>
      <c r="Q13" s="44"/>
      <c r="R13" s="44"/>
      <c r="S13" s="44"/>
      <c r="T13" s="44"/>
      <c r="U13" s="44"/>
      <c r="V13" s="44"/>
      <c r="W13" s="44"/>
      <c r="X13" s="44"/>
      <c r="Y13" s="44"/>
      <c r="Z13" s="44"/>
      <c r="AA13" s="44"/>
      <c r="AB13" s="44"/>
      <c r="AC13" s="44"/>
    </row>
    <row r="14" spans="1:29" x14ac:dyDescent="0.35">
      <c r="A14" s="45"/>
      <c r="B14" s="45"/>
      <c r="C14" s="45"/>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row>
    <row r="15" spans="1:29" x14ac:dyDescent="0.35">
      <c r="A15" s="45"/>
      <c r="B15" s="45"/>
      <c r="C15" s="45"/>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row>
    <row r="16" spans="1:29" x14ac:dyDescent="0.35">
      <c r="A16" s="45"/>
      <c r="B16" s="45"/>
      <c r="C16" s="45"/>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row>
    <row r="17" spans="1:29" x14ac:dyDescent="0.35">
      <c r="A17" s="45"/>
      <c r="B17" s="45"/>
      <c r="C17" s="45"/>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row>
    <row r="18" spans="1:29" x14ac:dyDescent="0.35">
      <c r="A18" s="45"/>
      <c r="B18" s="45"/>
      <c r="C18" s="45"/>
      <c r="D18" s="44"/>
      <c r="E18" s="44"/>
      <c r="F18" s="44"/>
      <c r="G18" s="44"/>
      <c r="H18" s="44"/>
      <c r="I18" s="44"/>
      <c r="J18" s="44"/>
      <c r="K18" s="44"/>
      <c r="L18" s="44"/>
      <c r="M18" s="44"/>
      <c r="N18" s="44"/>
      <c r="O18" s="44"/>
      <c r="P18" s="44"/>
      <c r="Q18" s="44"/>
      <c r="R18" s="44"/>
      <c r="S18" s="44"/>
      <c r="T18" s="44"/>
      <c r="U18" s="44"/>
      <c r="V18" s="44"/>
      <c r="W18" s="44"/>
      <c r="X18" s="44"/>
      <c r="Y18" s="44"/>
      <c r="Z18" s="44"/>
      <c r="AA18" s="44"/>
      <c r="AB18" s="44"/>
      <c r="AC18" s="44"/>
    </row>
    <row r="19" spans="1:29" x14ac:dyDescent="0.35">
      <c r="A19" s="45"/>
      <c r="B19" s="45"/>
      <c r="C19" s="45"/>
      <c r="D19" s="44"/>
      <c r="E19" s="44"/>
      <c r="F19" s="44"/>
      <c r="G19" s="44"/>
      <c r="H19" s="44"/>
      <c r="I19" s="44"/>
      <c r="J19" s="44"/>
      <c r="K19" s="44"/>
      <c r="L19" s="44"/>
      <c r="M19" s="44"/>
      <c r="N19" s="44"/>
      <c r="O19" s="44"/>
      <c r="P19" s="44"/>
      <c r="Q19" s="44"/>
      <c r="R19" s="44"/>
      <c r="S19" s="44"/>
      <c r="T19" s="44"/>
      <c r="U19" s="44"/>
      <c r="V19" s="44"/>
      <c r="W19" s="44"/>
      <c r="X19" s="44"/>
      <c r="Y19" s="44"/>
      <c r="Z19" s="44"/>
      <c r="AA19" s="44"/>
      <c r="AB19" s="44"/>
      <c r="AC19" s="44"/>
    </row>
    <row r="20" spans="1:29" x14ac:dyDescent="0.35">
      <c r="A20" s="45"/>
      <c r="B20" s="45"/>
      <c r="C20" s="45"/>
      <c r="D20" s="44"/>
      <c r="E20" s="44"/>
      <c r="F20" s="44"/>
      <c r="G20" s="44"/>
      <c r="H20" s="44"/>
      <c r="I20" s="44"/>
      <c r="J20" s="44"/>
      <c r="K20" s="44"/>
      <c r="L20" s="44"/>
      <c r="M20" s="44"/>
      <c r="N20" s="44"/>
      <c r="O20" s="44"/>
      <c r="P20" s="44"/>
      <c r="Q20" s="44"/>
      <c r="R20" s="44"/>
      <c r="S20" s="44"/>
      <c r="T20" s="44"/>
      <c r="U20" s="44"/>
      <c r="V20" s="44"/>
      <c r="W20" s="44"/>
      <c r="X20" s="44"/>
      <c r="Y20" s="44"/>
      <c r="Z20" s="44"/>
      <c r="AA20" s="44"/>
      <c r="AB20" s="44"/>
      <c r="AC20" s="44"/>
    </row>
    <row r="21" spans="1:29" x14ac:dyDescent="0.35">
      <c r="A21" s="45"/>
      <c r="B21" s="45"/>
      <c r="C21" s="45"/>
      <c r="D21" s="44"/>
      <c r="E21" s="44"/>
      <c r="F21" s="44"/>
      <c r="G21" s="44"/>
      <c r="H21" s="44"/>
      <c r="I21" s="44"/>
      <c r="J21" s="44"/>
      <c r="K21" s="44"/>
      <c r="L21" s="44"/>
      <c r="M21" s="44"/>
      <c r="N21" s="44"/>
      <c r="O21" s="44"/>
      <c r="P21" s="44"/>
      <c r="Q21" s="44"/>
      <c r="R21" s="44"/>
      <c r="S21" s="44"/>
      <c r="T21" s="44"/>
      <c r="U21" s="44"/>
      <c r="V21" s="44"/>
      <c r="W21" s="44"/>
      <c r="X21" s="44"/>
      <c r="Y21" s="44"/>
      <c r="Z21" s="44"/>
      <c r="AA21" s="44"/>
      <c r="AB21" s="44"/>
      <c r="AC21" s="44"/>
    </row>
    <row r="22" spans="1:29" x14ac:dyDescent="0.35">
      <c r="A22" s="45"/>
      <c r="B22" s="45"/>
      <c r="C22" s="45"/>
      <c r="D22" s="44"/>
      <c r="E22" s="44"/>
      <c r="F22" s="44"/>
      <c r="G22" s="44"/>
      <c r="H22" s="44"/>
      <c r="I22" s="44"/>
      <c r="J22" s="44"/>
      <c r="K22" s="44"/>
      <c r="L22" s="44"/>
      <c r="M22" s="44"/>
      <c r="N22" s="44"/>
      <c r="O22" s="44"/>
      <c r="P22" s="44"/>
      <c r="Q22" s="44"/>
      <c r="R22" s="44"/>
      <c r="S22" s="44"/>
      <c r="T22" s="44"/>
      <c r="U22" s="44"/>
      <c r="V22" s="44"/>
      <c r="W22" s="44"/>
      <c r="X22" s="44"/>
      <c r="Y22" s="44"/>
      <c r="Z22" s="44"/>
      <c r="AA22" s="44"/>
      <c r="AB22" s="44"/>
      <c r="AC22" s="44"/>
    </row>
    <row r="23" spans="1:29" x14ac:dyDescent="0.35">
      <c r="A23" s="45"/>
      <c r="B23" s="45"/>
      <c r="C23" s="45"/>
      <c r="D23" s="44"/>
      <c r="E23" s="44"/>
      <c r="F23" s="44"/>
      <c r="G23" s="44"/>
      <c r="H23" s="44"/>
      <c r="I23" s="44"/>
      <c r="J23" s="44"/>
      <c r="K23" s="44"/>
      <c r="L23" s="44"/>
      <c r="M23" s="44"/>
      <c r="N23" s="44"/>
      <c r="O23" s="44"/>
      <c r="P23" s="44"/>
      <c r="Q23" s="44"/>
      <c r="R23" s="44"/>
      <c r="S23" s="44"/>
      <c r="T23" s="44"/>
      <c r="U23" s="44"/>
      <c r="V23" s="44"/>
      <c r="W23" s="44"/>
      <c r="X23" s="44"/>
      <c r="Y23" s="44"/>
      <c r="Z23" s="44"/>
      <c r="AA23" s="44"/>
      <c r="AB23" s="44"/>
      <c r="AC23" s="44"/>
    </row>
    <row r="24" spans="1:29" x14ac:dyDescent="0.35">
      <c r="A24" s="45"/>
      <c r="B24" s="45"/>
      <c r="C24" s="45"/>
      <c r="D24" s="44"/>
      <c r="E24" s="44"/>
      <c r="F24" s="44"/>
      <c r="G24" s="44"/>
      <c r="H24" s="44"/>
      <c r="I24" s="44"/>
      <c r="J24" s="44"/>
      <c r="K24" s="44"/>
      <c r="L24" s="44"/>
      <c r="M24" s="44"/>
      <c r="N24" s="44"/>
      <c r="O24" s="44"/>
      <c r="P24" s="44"/>
      <c r="Q24" s="44"/>
      <c r="R24" s="44"/>
      <c r="S24" s="44"/>
      <c r="T24" s="44"/>
      <c r="U24" s="44"/>
      <c r="V24" s="44"/>
      <c r="W24" s="44"/>
      <c r="X24" s="44"/>
      <c r="Y24" s="44"/>
      <c r="Z24" s="44"/>
      <c r="AA24" s="44"/>
      <c r="AB24" s="44"/>
      <c r="AC24" s="44"/>
    </row>
    <row r="25" spans="1:29" x14ac:dyDescent="0.35">
      <c r="A25" s="45"/>
      <c r="B25" s="45"/>
      <c r="C25" s="45"/>
      <c r="D25" s="44"/>
      <c r="E25" s="44"/>
      <c r="F25" s="44"/>
      <c r="G25" s="44"/>
      <c r="H25" s="44"/>
      <c r="I25" s="44"/>
      <c r="J25" s="44"/>
      <c r="K25" s="44"/>
      <c r="L25" s="44"/>
      <c r="M25" s="44"/>
      <c r="N25" s="44"/>
      <c r="O25" s="44"/>
      <c r="P25" s="44"/>
      <c r="Q25" s="44"/>
      <c r="R25" s="44"/>
      <c r="S25" s="44"/>
      <c r="T25" s="44"/>
      <c r="U25" s="44"/>
      <c r="V25" s="44"/>
      <c r="W25" s="44"/>
      <c r="X25" s="44"/>
      <c r="Y25" s="44"/>
      <c r="Z25" s="44"/>
      <c r="AA25" s="44"/>
      <c r="AB25" s="44"/>
      <c r="AC25" s="44"/>
    </row>
    <row r="26" spans="1:29" x14ac:dyDescent="0.35">
      <c r="A26" s="45"/>
      <c r="B26" s="45"/>
      <c r="C26" s="45"/>
      <c r="D26" s="44"/>
      <c r="E26" s="44"/>
      <c r="F26" s="44"/>
      <c r="G26" s="44"/>
      <c r="H26" s="44"/>
      <c r="I26" s="44"/>
      <c r="J26" s="44"/>
      <c r="K26" s="44"/>
      <c r="L26" s="44"/>
      <c r="M26" s="44"/>
      <c r="N26" s="44"/>
      <c r="O26" s="44"/>
      <c r="P26" s="44"/>
      <c r="Q26" s="44"/>
      <c r="R26" s="44"/>
      <c r="S26" s="44"/>
      <c r="T26" s="44"/>
      <c r="U26" s="44"/>
      <c r="V26" s="44"/>
      <c r="W26" s="44"/>
      <c r="X26" s="44"/>
      <c r="Y26" s="44"/>
      <c r="Z26" s="44"/>
      <c r="AA26" s="44"/>
      <c r="AB26" s="44"/>
      <c r="AC26" s="44"/>
    </row>
    <row r="27" spans="1:29" x14ac:dyDescent="0.35">
      <c r="A27" s="45"/>
      <c r="B27" s="45"/>
      <c r="C27" s="45"/>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row>
    <row r="28" spans="1:29" x14ac:dyDescent="0.35">
      <c r="A28" s="45"/>
      <c r="B28" s="45"/>
      <c r="C28" s="45"/>
      <c r="D28" s="44"/>
      <c r="E28" s="44"/>
      <c r="F28" s="44"/>
      <c r="G28" s="44"/>
      <c r="H28" s="44"/>
      <c r="I28" s="44"/>
      <c r="J28" s="44"/>
      <c r="K28" s="44"/>
      <c r="L28" s="44"/>
      <c r="M28" s="44"/>
      <c r="N28" s="44"/>
      <c r="O28" s="44"/>
      <c r="P28" s="44"/>
      <c r="Q28" s="44"/>
      <c r="R28" s="44"/>
      <c r="S28" s="44"/>
      <c r="T28" s="44"/>
      <c r="U28" s="44"/>
      <c r="V28" s="44"/>
      <c r="W28" s="44"/>
      <c r="X28" s="44"/>
      <c r="Y28" s="44"/>
      <c r="Z28" s="44"/>
      <c r="AA28" s="44"/>
      <c r="AB28" s="44"/>
      <c r="AC28" s="44"/>
    </row>
    <row r="29" spans="1:29" x14ac:dyDescent="0.35">
      <c r="A29" s="45"/>
      <c r="B29" s="45"/>
      <c r="C29" s="45"/>
      <c r="D29" s="44"/>
      <c r="E29" s="44"/>
      <c r="F29" s="44"/>
      <c r="G29" s="44"/>
      <c r="H29" s="44"/>
      <c r="I29" s="44"/>
      <c r="J29" s="44"/>
      <c r="K29" s="44"/>
      <c r="L29" s="44"/>
      <c r="M29" s="44"/>
      <c r="N29" s="44"/>
      <c r="O29" s="44"/>
      <c r="P29" s="44"/>
      <c r="Q29" s="44"/>
      <c r="R29" s="44"/>
      <c r="S29" s="44"/>
      <c r="T29" s="44"/>
      <c r="U29" s="44"/>
      <c r="V29" s="44"/>
      <c r="W29" s="44"/>
      <c r="X29" s="44"/>
      <c r="Y29" s="44"/>
      <c r="Z29" s="44"/>
      <c r="AA29" s="44"/>
      <c r="AB29" s="44"/>
      <c r="AC29" s="44"/>
    </row>
    <row r="30" spans="1:29" x14ac:dyDescent="0.35">
      <c r="A30" s="45"/>
      <c r="B30" s="45"/>
      <c r="C30" s="45"/>
      <c r="D30" s="44"/>
      <c r="E30" s="44"/>
      <c r="F30" s="44"/>
      <c r="G30" s="44"/>
      <c r="H30" s="44"/>
      <c r="I30" s="44"/>
      <c r="J30" s="44"/>
      <c r="K30" s="44"/>
      <c r="L30" s="44"/>
      <c r="M30" s="44"/>
      <c r="N30" s="44"/>
      <c r="O30" s="44"/>
      <c r="P30" s="44"/>
      <c r="Q30" s="44"/>
      <c r="R30" s="44"/>
      <c r="S30" s="44"/>
      <c r="T30" s="44"/>
      <c r="U30" s="44"/>
      <c r="V30" s="44"/>
      <c r="W30" s="44"/>
      <c r="X30" s="44"/>
      <c r="Y30" s="44"/>
      <c r="Z30" s="44"/>
      <c r="AA30" s="44"/>
      <c r="AB30" s="44"/>
      <c r="AC30" s="44"/>
    </row>
    <row r="31" spans="1:29" x14ac:dyDescent="0.35">
      <c r="A31" s="45"/>
      <c r="B31" s="45"/>
      <c r="C31" s="45"/>
      <c r="D31" s="44"/>
      <c r="E31" s="44"/>
      <c r="F31" s="44"/>
      <c r="G31" s="44"/>
      <c r="H31" s="44"/>
      <c r="I31" s="44"/>
      <c r="J31" s="44"/>
      <c r="K31" s="44"/>
      <c r="L31" s="44"/>
      <c r="M31" s="44"/>
      <c r="N31" s="44"/>
      <c r="O31" s="44"/>
      <c r="P31" s="44"/>
      <c r="Q31" s="44"/>
      <c r="R31" s="44"/>
      <c r="S31" s="44"/>
      <c r="T31" s="44"/>
      <c r="U31" s="44"/>
      <c r="V31" s="44"/>
      <c r="W31" s="44"/>
      <c r="X31" s="44"/>
      <c r="Y31" s="44"/>
      <c r="Z31" s="44"/>
      <c r="AA31" s="44"/>
      <c r="AB31" s="44"/>
      <c r="AC31" s="44"/>
    </row>
  </sheetData>
  <mergeCells count="3">
    <mergeCell ref="A1:AC3"/>
    <mergeCell ref="D4:AC31"/>
    <mergeCell ref="A4:C3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334E3-8C04-4817-9032-B8DAB97368AD}">
  <dimension ref="A1:T794"/>
  <sheetViews>
    <sheetView topLeftCell="O1" workbookViewId="0">
      <selection activeCell="S12" sqref="S12"/>
    </sheetView>
  </sheetViews>
  <sheetFormatPr defaultRowHeight="14.5" x14ac:dyDescent="0.35"/>
  <cols>
    <col min="1" max="1" width="10.54296875" bestFit="1" customWidth="1"/>
    <col min="2" max="2" width="54.90625" bestFit="1" customWidth="1"/>
    <col min="3" max="3" width="42" customWidth="1"/>
    <col min="4" max="4" width="6.81640625" bestFit="1" customWidth="1"/>
    <col min="5" max="5" width="31.26953125" bestFit="1" customWidth="1"/>
    <col min="6" max="6" width="13.7265625" style="5" bestFit="1" customWidth="1"/>
    <col min="7" max="7" width="23.36328125" style="7" bestFit="1" customWidth="1"/>
    <col min="8" max="8" width="21.7265625" style="3" bestFit="1" customWidth="1"/>
    <col min="9" max="9" width="25" style="3" bestFit="1" customWidth="1"/>
    <col min="10" max="10" width="24" style="3" bestFit="1" customWidth="1"/>
    <col min="11" max="11" width="13.54296875" style="3" bestFit="1" customWidth="1"/>
    <col min="12" max="12" width="6.54296875" style="16" bestFit="1" customWidth="1"/>
    <col min="13" max="13" width="8.81640625" bestFit="1" customWidth="1"/>
    <col min="14" max="14" width="17" bestFit="1" customWidth="1"/>
    <col min="15" max="15" width="70.6328125" bestFit="1" customWidth="1"/>
    <col min="16" max="16" width="17.36328125" bestFit="1" customWidth="1"/>
    <col min="17" max="17" width="14.453125" bestFit="1" customWidth="1"/>
    <col min="18" max="21" width="9.08984375" bestFit="1" customWidth="1"/>
    <col min="23" max="23" width="19.90625" bestFit="1" customWidth="1"/>
  </cols>
  <sheetData>
    <row r="1" spans="1:18" x14ac:dyDescent="0.35">
      <c r="A1" t="s">
        <v>0</v>
      </c>
      <c r="B1" t="s">
        <v>1</v>
      </c>
      <c r="C1" t="s">
        <v>2</v>
      </c>
      <c r="D1" t="s">
        <v>3</v>
      </c>
      <c r="E1" t="s">
        <v>4</v>
      </c>
      <c r="F1" s="5" t="s">
        <v>5</v>
      </c>
      <c r="G1" s="7" t="s">
        <v>6</v>
      </c>
      <c r="H1" s="3" t="s">
        <v>7</v>
      </c>
      <c r="I1" s="3" t="s">
        <v>8</v>
      </c>
      <c r="J1" s="3" t="s">
        <v>9</v>
      </c>
      <c r="K1" s="11" t="s">
        <v>1992</v>
      </c>
      <c r="L1" s="10" t="s">
        <v>2011</v>
      </c>
      <c r="M1" s="10" t="s">
        <v>2101</v>
      </c>
      <c r="N1" s="10" t="s">
        <v>2025</v>
      </c>
      <c r="O1" t="s">
        <v>10</v>
      </c>
      <c r="P1" s="10" t="s">
        <v>1990</v>
      </c>
      <c r="Q1" t="s">
        <v>11</v>
      </c>
      <c r="R1" t="s">
        <v>12</v>
      </c>
    </row>
    <row r="2" spans="1:18" x14ac:dyDescent="0.35">
      <c r="A2">
        <v>344</v>
      </c>
      <c r="B2" t="s">
        <v>800</v>
      </c>
      <c r="C2" t="s">
        <v>801</v>
      </c>
      <c r="D2">
        <v>1939</v>
      </c>
      <c r="E2" t="s">
        <v>299</v>
      </c>
      <c r="F2" s="6">
        <v>130000000</v>
      </c>
      <c r="H2" s="3">
        <v>200882193</v>
      </c>
      <c r="I2" s="3">
        <v>201500000</v>
      </c>
      <c r="J2" s="3">
        <v>402382193</v>
      </c>
      <c r="K2" s="3">
        <f>Highest_Hollywood_Grossing_Movies[[#This Row],[World Wide Sales (in $)]]-Highest_Hollywood_Grossing_Movies[[#This Row],[Budget (in $)]]</f>
        <v>272382193</v>
      </c>
      <c r="L2" t="s">
        <v>2071</v>
      </c>
      <c r="M2" t="s">
        <v>2010</v>
      </c>
      <c r="N2" t="s">
        <v>281</v>
      </c>
      <c r="O2" t="s">
        <v>799</v>
      </c>
      <c r="P2" t="str">
        <f t="shared" ref="P2:P65" si="0">LEFT(RIGHT(O2,LEN(O2)-FIND("'",O2,1)),FIND("'",RIGHT(O2,LEN(O2)-FIND("'",O2,1)),1)-1)</f>
        <v>Adventure</v>
      </c>
      <c r="Q2" t="s">
        <v>37</v>
      </c>
      <c r="R2" t="s">
        <v>121</v>
      </c>
    </row>
    <row r="3" spans="1:18" x14ac:dyDescent="0.35">
      <c r="A3">
        <v>615</v>
      </c>
      <c r="B3" t="s">
        <v>1314</v>
      </c>
      <c r="C3" t="s">
        <v>1315</v>
      </c>
      <c r="D3">
        <v>1942</v>
      </c>
      <c r="E3" t="s">
        <v>1316</v>
      </c>
      <c r="F3" s="6">
        <v>150000000</v>
      </c>
      <c r="H3" s="3">
        <v>102247150</v>
      </c>
      <c r="I3" s="3">
        <v>165200000</v>
      </c>
      <c r="J3" s="3">
        <v>267447150</v>
      </c>
      <c r="K3" s="3">
        <f>Highest_Hollywood_Grossing_Movies[[#This Row],[World Wide Sales (in $)]]-Highest_Hollywood_Grossing_Movies[[#This Row],[Budget (in $)]]</f>
        <v>117447150</v>
      </c>
      <c r="L3" t="s">
        <v>2030</v>
      </c>
      <c r="M3" t="s">
        <v>2024</v>
      </c>
      <c r="N3" t="s">
        <v>2044</v>
      </c>
      <c r="O3" t="s">
        <v>1313</v>
      </c>
      <c r="P3" t="str">
        <f t="shared" si="0"/>
        <v>Action</v>
      </c>
      <c r="Q3" t="s">
        <v>114</v>
      </c>
      <c r="R3" t="s">
        <v>121</v>
      </c>
    </row>
    <row r="4" spans="1:18" x14ac:dyDescent="0.35">
      <c r="A4">
        <v>802</v>
      </c>
      <c r="B4" t="s">
        <v>1645</v>
      </c>
      <c r="C4" t="s">
        <v>1646</v>
      </c>
      <c r="D4">
        <v>1961</v>
      </c>
      <c r="E4" t="s">
        <v>21</v>
      </c>
      <c r="F4" s="6">
        <v>62000000</v>
      </c>
      <c r="H4" s="3">
        <v>144880014</v>
      </c>
      <c r="I4" s="3">
        <v>71000000</v>
      </c>
      <c r="J4" s="3">
        <v>215880014</v>
      </c>
      <c r="K4" s="3">
        <f>Highest_Hollywood_Grossing_Movies[[#This Row],[World Wide Sales (in $)]]-Highest_Hollywood_Grossing_Movies[[#This Row],[Budget (in $)]]</f>
        <v>153880014</v>
      </c>
      <c r="L4" t="s">
        <v>2063</v>
      </c>
      <c r="M4" t="s">
        <v>2020</v>
      </c>
      <c r="N4" t="s">
        <v>2068</v>
      </c>
      <c r="O4" t="s">
        <v>155</v>
      </c>
      <c r="P4" t="str">
        <f t="shared" si="0"/>
        <v>Action</v>
      </c>
      <c r="Q4" t="s">
        <v>58</v>
      </c>
      <c r="R4" t="s">
        <v>18</v>
      </c>
    </row>
    <row r="5" spans="1:18" x14ac:dyDescent="0.35">
      <c r="A5">
        <v>856</v>
      </c>
      <c r="B5" t="s">
        <v>166</v>
      </c>
      <c r="C5" t="s">
        <v>1747</v>
      </c>
      <c r="D5">
        <v>1967</v>
      </c>
      <c r="E5" t="s">
        <v>21</v>
      </c>
      <c r="F5" s="6">
        <v>85000000</v>
      </c>
      <c r="H5" s="3">
        <v>141843612</v>
      </c>
      <c r="I5" s="3">
        <v>64000000</v>
      </c>
      <c r="J5" s="3">
        <v>205843612</v>
      </c>
      <c r="K5" s="3">
        <f>Highest_Hollywood_Grossing_Movies[[#This Row],[World Wide Sales (in $)]]-Highest_Hollywood_Grossing_Movies[[#This Row],[Budget (in $)]]</f>
        <v>120843612</v>
      </c>
      <c r="L5" t="s">
        <v>2063</v>
      </c>
      <c r="M5" t="s">
        <v>2022</v>
      </c>
      <c r="N5" t="s">
        <v>2061</v>
      </c>
      <c r="O5" t="s">
        <v>553</v>
      </c>
      <c r="P5" t="str">
        <f t="shared" si="0"/>
        <v>Comedy</v>
      </c>
      <c r="Q5" t="s">
        <v>75</v>
      </c>
      <c r="R5" t="s">
        <v>18</v>
      </c>
    </row>
    <row r="6" spans="1:18" x14ac:dyDescent="0.35">
      <c r="A6">
        <v>667</v>
      </c>
      <c r="B6" t="s">
        <v>1408</v>
      </c>
      <c r="C6" t="s">
        <v>1409</v>
      </c>
      <c r="D6">
        <v>1972</v>
      </c>
      <c r="E6" t="s">
        <v>26</v>
      </c>
      <c r="F6" s="6">
        <v>6000000</v>
      </c>
      <c r="G6" s="7">
        <v>302393</v>
      </c>
      <c r="H6" s="3">
        <v>136381073</v>
      </c>
      <c r="I6" s="3">
        <v>113960743</v>
      </c>
      <c r="J6" s="3">
        <v>250341816</v>
      </c>
      <c r="K6" s="3">
        <f>Highest_Hollywood_Grossing_Movies[[#This Row],[World Wide Sales (in $)]]-Highest_Hollywood_Grossing_Movies[[#This Row],[Budget (in $)]]</f>
        <v>244341816</v>
      </c>
      <c r="L6" t="s">
        <v>2067</v>
      </c>
      <c r="M6" t="s">
        <v>2018</v>
      </c>
      <c r="N6" t="s">
        <v>2099</v>
      </c>
      <c r="O6" t="s">
        <v>1401</v>
      </c>
      <c r="P6" t="str">
        <f t="shared" si="0"/>
        <v>Crime</v>
      </c>
      <c r="Q6" t="s">
        <v>1410</v>
      </c>
      <c r="R6" t="s">
        <v>557</v>
      </c>
    </row>
    <row r="7" spans="1:18" x14ac:dyDescent="0.35">
      <c r="A7">
        <v>258</v>
      </c>
      <c r="B7" t="s">
        <v>620</v>
      </c>
      <c r="C7" t="s">
        <v>621</v>
      </c>
      <c r="D7">
        <v>1975</v>
      </c>
      <c r="E7" t="s">
        <v>36</v>
      </c>
      <c r="F7" s="6">
        <v>7000000</v>
      </c>
      <c r="G7" s="7">
        <v>7061513</v>
      </c>
      <c r="H7" s="3">
        <v>265859065</v>
      </c>
      <c r="I7" s="3">
        <v>210653000</v>
      </c>
      <c r="J7" s="3">
        <v>476512065</v>
      </c>
      <c r="K7" s="3">
        <f>Highest_Hollywood_Grossing_Movies[[#This Row],[World Wide Sales (in $)]]-Highest_Hollywood_Grossing_Movies[[#This Row],[Budget (in $)]]</f>
        <v>469512065</v>
      </c>
      <c r="L7" t="s">
        <v>2041</v>
      </c>
      <c r="M7" t="s">
        <v>2102</v>
      </c>
      <c r="N7" t="s">
        <v>2089</v>
      </c>
      <c r="O7" t="s">
        <v>622</v>
      </c>
      <c r="P7" t="str">
        <f t="shared" si="0"/>
        <v>Adventure</v>
      </c>
      <c r="Q7" t="s">
        <v>37</v>
      </c>
      <c r="R7" t="s">
        <v>557</v>
      </c>
    </row>
    <row r="8" spans="1:18" x14ac:dyDescent="0.35">
      <c r="A8">
        <v>111</v>
      </c>
      <c r="B8" t="s">
        <v>297</v>
      </c>
      <c r="C8" t="s">
        <v>298</v>
      </c>
      <c r="D8">
        <v>1977</v>
      </c>
      <c r="E8" t="s">
        <v>15</v>
      </c>
      <c r="F8" s="6">
        <v>11000000</v>
      </c>
      <c r="G8" s="7">
        <v>1554475</v>
      </c>
      <c r="H8" s="3">
        <v>460998507</v>
      </c>
      <c r="I8" s="3">
        <v>195751992</v>
      </c>
      <c r="J8" s="3">
        <v>775398007</v>
      </c>
      <c r="K8" s="3">
        <f>Highest_Hollywood_Grossing_Movies[[#This Row],[World Wide Sales (in $)]]-Highest_Hollywood_Grossing_Movies[[#This Row],[Budget (in $)]]</f>
        <v>764398007</v>
      </c>
      <c r="L8" t="s">
        <v>2039</v>
      </c>
      <c r="M8" t="s">
        <v>2010</v>
      </c>
      <c r="N8" t="s">
        <v>2079</v>
      </c>
      <c r="O8" t="s">
        <v>16</v>
      </c>
      <c r="P8" t="str">
        <f t="shared" si="0"/>
        <v>Action</v>
      </c>
      <c r="Q8" t="s">
        <v>255</v>
      </c>
      <c r="R8" t="s">
        <v>42</v>
      </c>
    </row>
    <row r="9" spans="1:18" x14ac:dyDescent="0.35">
      <c r="A9">
        <v>351</v>
      </c>
      <c r="B9" t="s">
        <v>810</v>
      </c>
      <c r="C9" t="s">
        <v>811</v>
      </c>
      <c r="D9">
        <v>1978</v>
      </c>
      <c r="E9" t="s">
        <v>26</v>
      </c>
      <c r="F9" s="6">
        <v>6000000</v>
      </c>
      <c r="G9" s="7">
        <v>8941717</v>
      </c>
      <c r="H9" s="3">
        <v>190071103</v>
      </c>
      <c r="I9" s="3">
        <v>206200000</v>
      </c>
      <c r="J9" s="3">
        <v>396271103</v>
      </c>
      <c r="K9" s="3">
        <f>Highest_Hollywood_Grossing_Movies[[#This Row],[World Wide Sales (in $)]]-Highest_Hollywood_Grossing_Movies[[#This Row],[Budget (in $)]]</f>
        <v>390271103</v>
      </c>
      <c r="L9" t="s">
        <v>2026</v>
      </c>
      <c r="M9" t="s">
        <v>2102</v>
      </c>
      <c r="N9" t="s">
        <v>2093</v>
      </c>
      <c r="O9" t="s">
        <v>364</v>
      </c>
      <c r="P9" t="str">
        <f t="shared" si="0"/>
        <v>Comedy</v>
      </c>
      <c r="Q9" t="s">
        <v>668</v>
      </c>
      <c r="R9" t="s">
        <v>42</v>
      </c>
    </row>
    <row r="10" spans="1:18" x14ac:dyDescent="0.35">
      <c r="A10">
        <v>540</v>
      </c>
      <c r="B10" t="s">
        <v>1166</v>
      </c>
      <c r="C10" t="s">
        <v>1167</v>
      </c>
      <c r="D10">
        <v>1978</v>
      </c>
      <c r="E10" t="s">
        <v>55</v>
      </c>
      <c r="F10" s="6">
        <v>55000000</v>
      </c>
      <c r="G10" s="7">
        <v>7465343</v>
      </c>
      <c r="H10" s="3">
        <v>134478449</v>
      </c>
      <c r="I10" s="3">
        <v>166000000</v>
      </c>
      <c r="J10" s="3">
        <v>300478449</v>
      </c>
      <c r="K10" s="3">
        <f>Highest_Hollywood_Grossing_Movies[[#This Row],[World Wide Sales (in $)]]-Highest_Hollywood_Grossing_Movies[[#This Row],[Budget (in $)]]</f>
        <v>245478449</v>
      </c>
      <c r="L10" t="s">
        <v>2067</v>
      </c>
      <c r="M10" t="s">
        <v>2022</v>
      </c>
      <c r="N10" t="s">
        <v>2093</v>
      </c>
      <c r="O10" t="s">
        <v>31</v>
      </c>
      <c r="P10" t="str">
        <f t="shared" si="0"/>
        <v>Action</v>
      </c>
      <c r="Q10" t="s">
        <v>46</v>
      </c>
      <c r="R10" t="s">
        <v>42</v>
      </c>
    </row>
    <row r="11" spans="1:18" x14ac:dyDescent="0.35">
      <c r="A11">
        <v>216</v>
      </c>
      <c r="B11" t="s">
        <v>517</v>
      </c>
      <c r="C11" t="s">
        <v>518</v>
      </c>
      <c r="D11">
        <v>1980</v>
      </c>
      <c r="E11" t="s">
        <v>15</v>
      </c>
      <c r="F11" s="6">
        <v>18000000</v>
      </c>
      <c r="G11" s="7">
        <v>4910483</v>
      </c>
      <c r="H11" s="3">
        <v>292753960</v>
      </c>
      <c r="I11" s="3">
        <v>190685234</v>
      </c>
      <c r="J11" s="3">
        <v>538375067</v>
      </c>
      <c r="K11" s="3">
        <f>Highest_Hollywood_Grossing_Movies[[#This Row],[World Wide Sales (in $)]]-Highest_Hollywood_Grossing_Movies[[#This Row],[Budget (in $)]]</f>
        <v>520375067</v>
      </c>
      <c r="L11" t="s">
        <v>2078</v>
      </c>
      <c r="M11" t="s">
        <v>2010</v>
      </c>
      <c r="N11" t="s">
        <v>2085</v>
      </c>
      <c r="O11" t="s">
        <v>16</v>
      </c>
      <c r="P11" t="str">
        <f t="shared" si="0"/>
        <v>Action</v>
      </c>
      <c r="Q11" t="s">
        <v>37</v>
      </c>
      <c r="R11" t="s">
        <v>42</v>
      </c>
    </row>
    <row r="12" spans="1:18" x14ac:dyDescent="0.35">
      <c r="A12">
        <v>358</v>
      </c>
      <c r="B12" t="s">
        <v>819</v>
      </c>
      <c r="C12" t="s">
        <v>820</v>
      </c>
      <c r="D12">
        <v>1981</v>
      </c>
      <c r="E12" t="s">
        <v>26</v>
      </c>
      <c r="F12" s="6">
        <v>18000000</v>
      </c>
      <c r="G12" s="7">
        <v>8305823</v>
      </c>
      <c r="H12" s="3">
        <v>248159971</v>
      </c>
      <c r="I12" s="3">
        <v>141766000</v>
      </c>
      <c r="J12" s="3">
        <v>389925971</v>
      </c>
      <c r="K12" s="3">
        <f>Highest_Hollywood_Grossing_Movies[[#This Row],[World Wide Sales (in $)]]-Highest_Hollywood_Grossing_Movies[[#This Row],[Budget (in $)]]</f>
        <v>371925971</v>
      </c>
      <c r="L12" t="s">
        <v>2027</v>
      </c>
      <c r="M12" t="s">
        <v>2102</v>
      </c>
      <c r="N12" t="s">
        <v>2094</v>
      </c>
      <c r="O12" t="s">
        <v>286</v>
      </c>
      <c r="P12" t="str">
        <f t="shared" si="0"/>
        <v>Action</v>
      </c>
      <c r="Q12" t="s">
        <v>247</v>
      </c>
      <c r="R12" t="s">
        <v>42</v>
      </c>
    </row>
    <row r="13" spans="1:18" x14ac:dyDescent="0.35">
      <c r="A13">
        <v>103</v>
      </c>
      <c r="B13" t="s">
        <v>276</v>
      </c>
      <c r="C13" t="s">
        <v>277</v>
      </c>
      <c r="D13">
        <v>1982</v>
      </c>
      <c r="E13" t="s">
        <v>36</v>
      </c>
      <c r="F13" s="6">
        <v>10500000</v>
      </c>
      <c r="G13" s="7">
        <v>11835389</v>
      </c>
      <c r="H13" s="3">
        <v>437141279</v>
      </c>
      <c r="I13" s="3">
        <v>304203888</v>
      </c>
      <c r="J13" s="3">
        <v>792910554</v>
      </c>
      <c r="K13" s="3">
        <f>Highest_Hollywood_Grossing_Movies[[#This Row],[World Wide Sales (in $)]]-Highest_Hollywood_Grossing_Movies[[#This Row],[Budget (in $)]]</f>
        <v>782410554</v>
      </c>
      <c r="L13" t="s">
        <v>2037</v>
      </c>
      <c r="M13" t="s">
        <v>2102</v>
      </c>
      <c r="N13" t="s">
        <v>2077</v>
      </c>
      <c r="O13" t="s">
        <v>278</v>
      </c>
      <c r="P13" t="str">
        <f t="shared" si="0"/>
        <v>Adventure</v>
      </c>
      <c r="Q13" t="s">
        <v>247</v>
      </c>
      <c r="R13" t="s">
        <v>42</v>
      </c>
    </row>
    <row r="14" spans="1:18" x14ac:dyDescent="0.35">
      <c r="A14">
        <v>261</v>
      </c>
      <c r="B14" t="s">
        <v>625</v>
      </c>
      <c r="C14" t="s">
        <v>626</v>
      </c>
      <c r="D14">
        <v>1983</v>
      </c>
      <c r="E14" t="s">
        <v>15</v>
      </c>
      <c r="F14" s="6">
        <v>32500000</v>
      </c>
      <c r="G14" s="7">
        <v>23019618</v>
      </c>
      <c r="H14" s="3">
        <v>316566101</v>
      </c>
      <c r="I14" s="3">
        <v>122009457</v>
      </c>
      <c r="J14" s="3">
        <v>475106177</v>
      </c>
      <c r="K14" s="3">
        <f>Highest_Hollywood_Grossing_Movies[[#This Row],[World Wide Sales (in $)]]-Highest_Hollywood_Grossing_Movies[[#This Row],[Budget (in $)]]</f>
        <v>442606177</v>
      </c>
      <c r="L14" t="s">
        <v>2039</v>
      </c>
      <c r="M14" t="s">
        <v>2010</v>
      </c>
      <c r="N14" t="s">
        <v>2090</v>
      </c>
      <c r="O14" t="s">
        <v>16</v>
      </c>
      <c r="P14" t="str">
        <f t="shared" si="0"/>
        <v>Action</v>
      </c>
      <c r="Q14" t="s">
        <v>370</v>
      </c>
      <c r="R14" t="s">
        <v>42</v>
      </c>
    </row>
    <row r="15" spans="1:18" x14ac:dyDescent="0.35">
      <c r="A15">
        <v>470</v>
      </c>
      <c r="B15" t="s">
        <v>1037</v>
      </c>
      <c r="C15" t="s">
        <v>1038</v>
      </c>
      <c r="D15">
        <v>1984</v>
      </c>
      <c r="E15" t="s">
        <v>26</v>
      </c>
      <c r="F15" s="6">
        <v>28000000</v>
      </c>
      <c r="G15" s="7">
        <v>25337110</v>
      </c>
      <c r="H15" s="3">
        <v>179870271</v>
      </c>
      <c r="I15" s="3">
        <v>153237000</v>
      </c>
      <c r="J15" s="3">
        <v>333107271</v>
      </c>
      <c r="K15" s="3">
        <f>Highest_Hollywood_Grossing_Movies[[#This Row],[World Wide Sales (in $)]]-Highest_Hollywood_Grossing_Movies[[#This Row],[Budget (in $)]]</f>
        <v>305107271</v>
      </c>
      <c r="L15" t="s">
        <v>2075</v>
      </c>
      <c r="M15" t="s">
        <v>2010</v>
      </c>
      <c r="N15" t="s">
        <v>2098</v>
      </c>
      <c r="O15" t="s">
        <v>286</v>
      </c>
      <c r="P15" t="str">
        <f t="shared" si="0"/>
        <v>Action</v>
      </c>
      <c r="Q15" t="s">
        <v>41</v>
      </c>
      <c r="R15" t="s">
        <v>557</v>
      </c>
    </row>
    <row r="16" spans="1:18" x14ac:dyDescent="0.35">
      <c r="A16">
        <v>556</v>
      </c>
      <c r="B16" t="s">
        <v>1188</v>
      </c>
      <c r="C16" t="s">
        <v>1189</v>
      </c>
      <c r="D16">
        <v>1984</v>
      </c>
      <c r="E16" t="s">
        <v>367</v>
      </c>
      <c r="F16" s="6">
        <v>30000000</v>
      </c>
      <c r="G16" s="7">
        <v>13578151</v>
      </c>
      <c r="H16" s="3">
        <v>243578797</v>
      </c>
      <c r="I16" s="3">
        <v>53000000</v>
      </c>
      <c r="J16" s="3">
        <v>296578797</v>
      </c>
      <c r="K16" s="3">
        <f>Highest_Hollywood_Grossing_Movies[[#This Row],[World Wide Sales (in $)]]-Highest_Hollywood_Grossing_Movies[[#This Row],[Budget (in $)]]</f>
        <v>266578797</v>
      </c>
      <c r="L16" t="s">
        <v>2080</v>
      </c>
      <c r="M16" t="s">
        <v>2102</v>
      </c>
      <c r="N16" t="s">
        <v>2098</v>
      </c>
      <c r="O16" t="s">
        <v>1190</v>
      </c>
      <c r="P16" t="str">
        <f t="shared" si="0"/>
        <v>Action</v>
      </c>
      <c r="Q16" t="s">
        <v>510</v>
      </c>
      <c r="R16" t="s">
        <v>557</v>
      </c>
    </row>
    <row r="17" spans="1:18" x14ac:dyDescent="0.35">
      <c r="A17">
        <v>369</v>
      </c>
      <c r="B17" t="s">
        <v>839</v>
      </c>
      <c r="C17" t="s">
        <v>840</v>
      </c>
      <c r="D17">
        <v>1985</v>
      </c>
      <c r="E17" t="s">
        <v>36</v>
      </c>
      <c r="F17" s="6">
        <v>19000000</v>
      </c>
      <c r="G17" s="7">
        <v>11152500</v>
      </c>
      <c r="H17" s="3">
        <v>212836762</v>
      </c>
      <c r="I17" s="3">
        <v>170500000</v>
      </c>
      <c r="J17" s="3">
        <v>383336762</v>
      </c>
      <c r="K17" s="3">
        <f>Highest_Hollywood_Grossing_Movies[[#This Row],[World Wide Sales (in $)]]-Highest_Hollywood_Grossing_Movies[[#This Row],[Budget (in $)]]</f>
        <v>364336762</v>
      </c>
      <c r="L17" t="s">
        <v>2047</v>
      </c>
      <c r="M17" t="s">
        <v>2103</v>
      </c>
      <c r="N17" t="s">
        <v>2095</v>
      </c>
      <c r="O17" t="s">
        <v>841</v>
      </c>
      <c r="P17" t="str">
        <f t="shared" si="0"/>
        <v>Adventure</v>
      </c>
      <c r="Q17" t="s">
        <v>448</v>
      </c>
      <c r="R17" t="s">
        <v>557</v>
      </c>
    </row>
    <row r="18" spans="1:18" x14ac:dyDescent="0.35">
      <c r="A18">
        <v>811</v>
      </c>
      <c r="B18" t="s">
        <v>1662</v>
      </c>
      <c r="C18" t="s">
        <v>1663</v>
      </c>
      <c r="D18">
        <v>1987</v>
      </c>
      <c r="E18" t="s">
        <v>1664</v>
      </c>
      <c r="F18" s="6">
        <v>6000000</v>
      </c>
      <c r="G18" s="7">
        <v>3900000</v>
      </c>
      <c r="H18" s="3">
        <v>64577242</v>
      </c>
      <c r="I18" s="3">
        <v>150000000</v>
      </c>
      <c r="J18" s="3">
        <v>214577242</v>
      </c>
      <c r="K18" s="3">
        <f>Highest_Hollywood_Grossing_Movies[[#This Row],[World Wide Sales (in $)]]-Highest_Hollywood_Grossing_Movies[[#This Row],[Budget (in $)]]</f>
        <v>208577242</v>
      </c>
      <c r="L18" t="s">
        <v>2078</v>
      </c>
      <c r="M18" t="s">
        <v>2020</v>
      </c>
      <c r="N18" t="s">
        <v>2100</v>
      </c>
      <c r="O18" t="s">
        <v>713</v>
      </c>
      <c r="P18" t="str">
        <f t="shared" si="0"/>
        <v>Drama</v>
      </c>
      <c r="Q18" t="s">
        <v>125</v>
      </c>
      <c r="R18" t="s">
        <v>557</v>
      </c>
    </row>
    <row r="19" spans="1:18" x14ac:dyDescent="0.35">
      <c r="A19">
        <v>942</v>
      </c>
      <c r="B19" t="s">
        <v>1895</v>
      </c>
      <c r="C19" t="s">
        <v>1896</v>
      </c>
      <c r="D19">
        <v>1988</v>
      </c>
      <c r="E19" t="s">
        <v>562</v>
      </c>
      <c r="F19" s="6">
        <v>63000000</v>
      </c>
      <c r="G19" s="7">
        <v>13034238</v>
      </c>
      <c r="H19" s="3">
        <v>53715611</v>
      </c>
      <c r="I19" s="3">
        <v>135300000</v>
      </c>
      <c r="J19" s="3">
        <v>189015611</v>
      </c>
      <c r="K19" s="3">
        <f>Highest_Hollywood_Grossing_Movies[[#This Row],[World Wide Sales (in $)]]-Highest_Hollywood_Grossing_Movies[[#This Row],[Budget (in $)]]</f>
        <v>126015611</v>
      </c>
      <c r="L19" t="s">
        <v>2039</v>
      </c>
      <c r="M19" t="s">
        <v>2010</v>
      </c>
      <c r="N19" t="s">
        <v>2097</v>
      </c>
      <c r="O19" t="s">
        <v>93</v>
      </c>
      <c r="P19" t="str">
        <f t="shared" si="0"/>
        <v>Action</v>
      </c>
      <c r="Q19" t="s">
        <v>68</v>
      </c>
      <c r="R19" t="s">
        <v>557</v>
      </c>
    </row>
    <row r="20" spans="1:18" x14ac:dyDescent="0.35">
      <c r="A20">
        <v>477</v>
      </c>
      <c r="B20" t="s">
        <v>1046</v>
      </c>
      <c r="C20" t="s">
        <v>1047</v>
      </c>
      <c r="D20">
        <v>1988</v>
      </c>
      <c r="E20" t="s">
        <v>21</v>
      </c>
      <c r="F20" s="6">
        <v>70000000</v>
      </c>
      <c r="G20" s="7">
        <v>11226239</v>
      </c>
      <c r="H20" s="3">
        <v>156452370</v>
      </c>
      <c r="I20" s="3">
        <v>173351588</v>
      </c>
      <c r="J20" s="3">
        <v>329803958</v>
      </c>
      <c r="K20" s="3">
        <f>Highest_Hollywood_Grossing_Movies[[#This Row],[World Wide Sales (in $)]]-Highest_Hollywood_Grossing_Movies[[#This Row],[Budget (in $)]]</f>
        <v>259803958</v>
      </c>
      <c r="L20" t="s">
        <v>2029</v>
      </c>
      <c r="M20" t="s">
        <v>2102</v>
      </c>
      <c r="N20" t="s">
        <v>2097</v>
      </c>
      <c r="O20" t="s">
        <v>1048</v>
      </c>
      <c r="P20" t="str">
        <f t="shared" si="0"/>
        <v>Adventure</v>
      </c>
      <c r="Q20" t="s">
        <v>547</v>
      </c>
      <c r="R20" t="s">
        <v>557</v>
      </c>
    </row>
    <row r="21" spans="1:18" x14ac:dyDescent="0.35">
      <c r="A21">
        <v>796</v>
      </c>
      <c r="B21" t="s">
        <v>1635</v>
      </c>
      <c r="C21" t="s">
        <v>1636</v>
      </c>
      <c r="D21">
        <v>1988</v>
      </c>
      <c r="E21" t="s">
        <v>36</v>
      </c>
      <c r="F21" s="6">
        <v>15000000</v>
      </c>
      <c r="G21" s="7">
        <v>11174980</v>
      </c>
      <c r="H21" s="3">
        <v>111938388</v>
      </c>
      <c r="I21" s="3">
        <v>104676000</v>
      </c>
      <c r="J21" s="3">
        <v>216614388</v>
      </c>
      <c r="K21" s="3">
        <f>Highest_Hollywood_Grossing_Movies[[#This Row],[World Wide Sales (in $)]]-Highest_Hollywood_Grossing_Movies[[#This Row],[Budget (in $)]]</f>
        <v>201614388</v>
      </c>
      <c r="L21" t="s">
        <v>2048</v>
      </c>
      <c r="M21" t="s">
        <v>2022</v>
      </c>
      <c r="N21" t="s">
        <v>2097</v>
      </c>
      <c r="O21" t="s">
        <v>924</v>
      </c>
      <c r="P21" t="str">
        <f t="shared" si="0"/>
        <v>Comedy</v>
      </c>
      <c r="Q21" t="s">
        <v>378</v>
      </c>
      <c r="R21" t="s">
        <v>557</v>
      </c>
    </row>
    <row r="22" spans="1:18" x14ac:dyDescent="0.35">
      <c r="A22">
        <v>425</v>
      </c>
      <c r="B22" t="s">
        <v>945</v>
      </c>
      <c r="C22" t="s">
        <v>946</v>
      </c>
      <c r="D22">
        <v>1988</v>
      </c>
      <c r="E22" t="s">
        <v>299</v>
      </c>
      <c r="F22" s="6">
        <v>25000000</v>
      </c>
      <c r="G22" s="7">
        <v>7005719</v>
      </c>
      <c r="H22" s="3">
        <v>172825435</v>
      </c>
      <c r="I22" s="3">
        <v>182000000</v>
      </c>
      <c r="J22" s="3">
        <v>354825435</v>
      </c>
      <c r="K22" s="3">
        <f>Highest_Hollywood_Grossing_Movies[[#This Row],[World Wide Sales (in $)]]-Highest_Hollywood_Grossing_Movies[[#This Row],[Budget (in $)]]</f>
        <v>329825435</v>
      </c>
      <c r="L22" t="s">
        <v>2026</v>
      </c>
      <c r="M22" t="s">
        <v>2022</v>
      </c>
      <c r="N22" t="s">
        <v>2097</v>
      </c>
      <c r="O22" t="s">
        <v>436</v>
      </c>
      <c r="P22" t="str">
        <f t="shared" si="0"/>
        <v>Drama</v>
      </c>
      <c r="Q22" t="s">
        <v>135</v>
      </c>
      <c r="R22" t="s">
        <v>557</v>
      </c>
    </row>
    <row r="23" spans="1:18" x14ac:dyDescent="0.35">
      <c r="A23">
        <v>327</v>
      </c>
      <c r="B23" t="s">
        <v>768</v>
      </c>
      <c r="C23" t="s">
        <v>769</v>
      </c>
      <c r="D23">
        <v>1989</v>
      </c>
      <c r="E23" t="s">
        <v>55</v>
      </c>
      <c r="F23" s="6">
        <v>35000000</v>
      </c>
      <c r="G23" s="7">
        <v>40489746</v>
      </c>
      <c r="H23" s="3">
        <v>251409241</v>
      </c>
      <c r="I23" s="3">
        <v>160160000</v>
      </c>
      <c r="J23" s="3">
        <v>411569241</v>
      </c>
      <c r="K23" s="3">
        <f>Highest_Hollywood_Grossing_Movies[[#This Row],[World Wide Sales (in $)]]-Highest_Hollywood_Grossing_Movies[[#This Row],[Budget (in $)]]</f>
        <v>376569241</v>
      </c>
      <c r="L23" t="s">
        <v>2075</v>
      </c>
      <c r="M23" t="s">
        <v>2102</v>
      </c>
      <c r="N23" t="s">
        <v>2091</v>
      </c>
      <c r="O23" t="s">
        <v>286</v>
      </c>
      <c r="P23" t="str">
        <f t="shared" si="0"/>
        <v>Action</v>
      </c>
      <c r="Q23" t="s">
        <v>464</v>
      </c>
      <c r="R23" t="s">
        <v>557</v>
      </c>
    </row>
    <row r="24" spans="1:18" x14ac:dyDescent="0.35">
      <c r="A24">
        <v>263</v>
      </c>
      <c r="B24" t="s">
        <v>630</v>
      </c>
      <c r="C24" t="s">
        <v>631</v>
      </c>
      <c r="D24">
        <v>1989</v>
      </c>
      <c r="E24" t="s">
        <v>26</v>
      </c>
      <c r="F24" s="6">
        <v>48000000</v>
      </c>
      <c r="G24" s="7">
        <v>29355021</v>
      </c>
      <c r="H24" s="3">
        <v>197171806</v>
      </c>
      <c r="I24" s="3">
        <v>277000000</v>
      </c>
      <c r="J24" s="3">
        <v>474171806</v>
      </c>
      <c r="K24" s="3">
        <f>Highest_Hollywood_Grossing_Movies[[#This Row],[World Wide Sales (in $)]]-Highest_Hollywood_Grossing_Movies[[#This Row],[Budget (in $)]]</f>
        <v>426171806</v>
      </c>
      <c r="L24" t="s">
        <v>2029</v>
      </c>
      <c r="M24" t="s">
        <v>2010</v>
      </c>
      <c r="N24" t="s">
        <v>2091</v>
      </c>
      <c r="O24" t="s">
        <v>286</v>
      </c>
      <c r="P24" t="str">
        <f t="shared" si="0"/>
        <v>Action</v>
      </c>
      <c r="Q24" t="s">
        <v>107</v>
      </c>
      <c r="R24" t="s">
        <v>18</v>
      </c>
    </row>
    <row r="25" spans="1:18" x14ac:dyDescent="0.35">
      <c r="A25">
        <v>472</v>
      </c>
      <c r="B25" t="s">
        <v>1039</v>
      </c>
      <c r="C25" t="s">
        <v>1040</v>
      </c>
      <c r="D25">
        <v>1989</v>
      </c>
      <c r="E25" t="s">
        <v>36</v>
      </c>
      <c r="F25" s="6">
        <v>40000000</v>
      </c>
      <c r="G25" s="7">
        <v>27835125</v>
      </c>
      <c r="H25" s="3">
        <v>119000002</v>
      </c>
      <c r="I25" s="3">
        <v>213500000</v>
      </c>
      <c r="J25" s="3">
        <v>332500002</v>
      </c>
      <c r="K25" s="3">
        <f>Highest_Hollywood_Grossing_Movies[[#This Row],[World Wide Sales (in $)]]-Highest_Hollywood_Grossing_Movies[[#This Row],[Budget (in $)]]</f>
        <v>292500002</v>
      </c>
      <c r="L25" t="s">
        <v>2042</v>
      </c>
      <c r="M25" t="s">
        <v>2023</v>
      </c>
      <c r="N25" t="s">
        <v>2091</v>
      </c>
      <c r="O25" t="s">
        <v>841</v>
      </c>
      <c r="P25" t="str">
        <f t="shared" si="0"/>
        <v>Adventure</v>
      </c>
      <c r="Q25" t="s">
        <v>149</v>
      </c>
      <c r="R25" t="s">
        <v>557</v>
      </c>
    </row>
    <row r="26" spans="1:18" x14ac:dyDescent="0.35">
      <c r="A26">
        <v>631</v>
      </c>
      <c r="B26" t="s">
        <v>1344</v>
      </c>
      <c r="C26" t="s">
        <v>1345</v>
      </c>
      <c r="D26">
        <v>1990</v>
      </c>
      <c r="E26" t="s">
        <v>33</v>
      </c>
      <c r="F26" s="6">
        <v>65000000</v>
      </c>
      <c r="G26" s="7">
        <v>25533700</v>
      </c>
      <c r="H26" s="3">
        <v>119412921</v>
      </c>
      <c r="I26" s="3">
        <v>141905000</v>
      </c>
      <c r="J26" s="3">
        <v>261317921</v>
      </c>
      <c r="K26" s="3">
        <f>Highest_Hollywood_Grossing_Movies[[#This Row],[World Wide Sales (in $)]]-Highest_Hollywood_Grossing_Movies[[#This Row],[Budget (in $)]]</f>
        <v>196317921</v>
      </c>
      <c r="L26" t="s">
        <v>2040</v>
      </c>
      <c r="M26" t="s">
        <v>2102</v>
      </c>
      <c r="N26" t="s">
        <v>2087</v>
      </c>
      <c r="O26" t="s">
        <v>31</v>
      </c>
      <c r="P26" t="str">
        <f t="shared" si="0"/>
        <v>Action</v>
      </c>
      <c r="Q26" t="s">
        <v>529</v>
      </c>
      <c r="R26" t="s">
        <v>557</v>
      </c>
    </row>
    <row r="27" spans="1:18" x14ac:dyDescent="0.35">
      <c r="A27">
        <v>882</v>
      </c>
      <c r="B27" t="s">
        <v>601</v>
      </c>
      <c r="C27" t="s">
        <v>1793</v>
      </c>
      <c r="D27">
        <v>1990</v>
      </c>
      <c r="E27" t="s">
        <v>88</v>
      </c>
      <c r="F27" s="6">
        <v>13500000</v>
      </c>
      <c r="G27" s="7">
        <v>25398367</v>
      </c>
      <c r="H27" s="3">
        <v>135384756</v>
      </c>
      <c r="I27" s="3">
        <v>66700000</v>
      </c>
      <c r="J27" s="3">
        <v>202084756</v>
      </c>
      <c r="K27" s="3">
        <f>Highest_Hollywood_Grossing_Movies[[#This Row],[World Wide Sales (in $)]]-Highest_Hollywood_Grossing_Movies[[#This Row],[Budget (in $)]]</f>
        <v>188584756</v>
      </c>
      <c r="L27" t="s">
        <v>2071</v>
      </c>
      <c r="M27" t="s">
        <v>2018</v>
      </c>
      <c r="N27" t="s">
        <v>2087</v>
      </c>
      <c r="O27" t="s">
        <v>1794</v>
      </c>
      <c r="P27" t="str">
        <f t="shared" si="0"/>
        <v>Action</v>
      </c>
      <c r="Q27" t="s">
        <v>189</v>
      </c>
      <c r="R27" t="s">
        <v>557</v>
      </c>
    </row>
    <row r="28" spans="1:18" x14ac:dyDescent="0.35">
      <c r="A28">
        <v>706</v>
      </c>
      <c r="B28" t="s">
        <v>1488</v>
      </c>
      <c r="C28" t="s">
        <v>1489</v>
      </c>
      <c r="D28">
        <v>1990</v>
      </c>
      <c r="E28" t="s">
        <v>15</v>
      </c>
      <c r="F28" s="6">
        <v>70000000</v>
      </c>
      <c r="G28" s="7">
        <v>21744661</v>
      </c>
      <c r="H28" s="3">
        <v>117540947</v>
      </c>
      <c r="I28" s="3">
        <v>122490327</v>
      </c>
      <c r="J28" s="3">
        <v>240031274</v>
      </c>
      <c r="K28" s="3">
        <f>Highest_Hollywood_Grossing_Movies[[#This Row],[World Wide Sales (in $)]]-Highest_Hollywood_Grossing_Movies[[#This Row],[Budget (in $)]]</f>
        <v>170031274</v>
      </c>
      <c r="L28" t="s">
        <v>2036</v>
      </c>
      <c r="M28" t="s">
        <v>2103</v>
      </c>
      <c r="N28" t="s">
        <v>2087</v>
      </c>
      <c r="O28" t="s">
        <v>759</v>
      </c>
      <c r="P28" t="str">
        <f t="shared" si="0"/>
        <v>Action</v>
      </c>
      <c r="Q28" t="s">
        <v>37</v>
      </c>
      <c r="R28" t="s">
        <v>557</v>
      </c>
    </row>
    <row r="29" spans="1:18" x14ac:dyDescent="0.35">
      <c r="A29">
        <v>687</v>
      </c>
      <c r="B29" t="s">
        <v>1448</v>
      </c>
      <c r="C29" t="s">
        <v>1449</v>
      </c>
      <c r="D29">
        <v>1990</v>
      </c>
      <c r="E29" t="s">
        <v>36</v>
      </c>
      <c r="F29" s="6">
        <v>40000000</v>
      </c>
      <c r="G29" s="7">
        <v>19089645</v>
      </c>
      <c r="H29" s="3">
        <v>88277583</v>
      </c>
      <c r="I29" s="3">
        <v>156800000</v>
      </c>
      <c r="J29" s="3">
        <v>245077583</v>
      </c>
      <c r="K29" s="3">
        <f>Highest_Hollywood_Grossing_Movies[[#This Row],[World Wide Sales (in $)]]-Highest_Hollywood_Grossing_Movies[[#This Row],[Budget (in $)]]</f>
        <v>205077583</v>
      </c>
      <c r="L29" t="s">
        <v>2039</v>
      </c>
      <c r="M29" t="s">
        <v>2010</v>
      </c>
      <c r="N29" t="s">
        <v>2087</v>
      </c>
      <c r="O29" t="s">
        <v>1450</v>
      </c>
      <c r="P29" t="str">
        <f t="shared" si="0"/>
        <v>Adventure</v>
      </c>
      <c r="Q29" t="s">
        <v>41</v>
      </c>
      <c r="R29" t="s">
        <v>557</v>
      </c>
    </row>
    <row r="30" spans="1:18" x14ac:dyDescent="0.35">
      <c r="A30">
        <v>889</v>
      </c>
      <c r="B30" t="s">
        <v>1810</v>
      </c>
      <c r="C30" t="s">
        <v>1811</v>
      </c>
      <c r="D30">
        <v>1990</v>
      </c>
      <c r="E30" t="s">
        <v>26</v>
      </c>
      <c r="F30" s="6">
        <v>30000000</v>
      </c>
      <c r="G30" s="7">
        <v>17161835</v>
      </c>
      <c r="H30" s="3">
        <v>122012643</v>
      </c>
      <c r="I30" s="3">
        <v>78500000</v>
      </c>
      <c r="J30" s="3">
        <v>200512643</v>
      </c>
      <c r="K30" s="3">
        <f>Highest_Hollywood_Grossing_Movies[[#This Row],[World Wide Sales (in $)]]-Highest_Hollywood_Grossing_Movies[[#This Row],[Budget (in $)]]</f>
        <v>170512643</v>
      </c>
      <c r="L30" t="s">
        <v>2059</v>
      </c>
      <c r="M30" t="s">
        <v>2018</v>
      </c>
      <c r="N30" t="s">
        <v>2087</v>
      </c>
      <c r="O30" t="s">
        <v>93</v>
      </c>
      <c r="P30" t="str">
        <f t="shared" si="0"/>
        <v>Action</v>
      </c>
      <c r="Q30" t="s">
        <v>356</v>
      </c>
      <c r="R30" t="s">
        <v>557</v>
      </c>
    </row>
    <row r="31" spans="1:18" x14ac:dyDescent="0.35">
      <c r="A31">
        <v>257</v>
      </c>
      <c r="B31" t="s">
        <v>617</v>
      </c>
      <c r="C31" t="s">
        <v>618</v>
      </c>
      <c r="D31">
        <v>1990</v>
      </c>
      <c r="E31" t="s">
        <v>15</v>
      </c>
      <c r="F31" s="6">
        <v>18000000</v>
      </c>
      <c r="G31" s="7">
        <v>17081997</v>
      </c>
      <c r="H31" s="3">
        <v>285761243</v>
      </c>
      <c r="I31" s="3">
        <v>190923432</v>
      </c>
      <c r="J31" s="3">
        <v>476684675</v>
      </c>
      <c r="K31" s="3">
        <f>Highest_Hollywood_Grossing_Movies[[#This Row],[World Wide Sales (in $)]]-Highest_Hollywood_Grossing_Movies[[#This Row],[Budget (in $)]]</f>
        <v>458684675</v>
      </c>
      <c r="L31" t="s">
        <v>2026</v>
      </c>
      <c r="M31" t="s">
        <v>2023</v>
      </c>
      <c r="N31" t="s">
        <v>2087</v>
      </c>
      <c r="O31" t="s">
        <v>619</v>
      </c>
      <c r="P31" t="str">
        <f t="shared" si="0"/>
        <v>Comedy</v>
      </c>
      <c r="Q31" t="s">
        <v>54</v>
      </c>
      <c r="R31" t="s">
        <v>557</v>
      </c>
    </row>
    <row r="32" spans="1:18" x14ac:dyDescent="0.35">
      <c r="A32">
        <v>234</v>
      </c>
      <c r="B32" t="s">
        <v>566</v>
      </c>
      <c r="C32" t="s">
        <v>567</v>
      </c>
      <c r="D32">
        <v>1990</v>
      </c>
      <c r="E32" t="s">
        <v>26</v>
      </c>
      <c r="F32" s="6">
        <v>22000000</v>
      </c>
      <c r="G32" s="7">
        <v>12191540</v>
      </c>
      <c r="H32" s="3">
        <v>217631306</v>
      </c>
      <c r="I32" s="3">
        <v>288072251</v>
      </c>
      <c r="J32" s="3">
        <v>505703557</v>
      </c>
      <c r="K32" s="3">
        <f>Highest_Hollywood_Grossing_Movies[[#This Row],[World Wide Sales (in $)]]-Highest_Hollywood_Grossing_Movies[[#This Row],[Budget (in $)]]</f>
        <v>483703557</v>
      </c>
      <c r="L32" t="s">
        <v>2043</v>
      </c>
      <c r="M32" t="s">
        <v>2103</v>
      </c>
      <c r="N32" t="s">
        <v>2087</v>
      </c>
      <c r="O32" t="s">
        <v>568</v>
      </c>
      <c r="P32" t="str">
        <f t="shared" si="0"/>
        <v>Drama</v>
      </c>
      <c r="Q32" t="s">
        <v>107</v>
      </c>
      <c r="R32" t="s">
        <v>557</v>
      </c>
    </row>
    <row r="33" spans="1:18" x14ac:dyDescent="0.35">
      <c r="A33">
        <v>275</v>
      </c>
      <c r="B33" t="s">
        <v>657</v>
      </c>
      <c r="C33" t="s">
        <v>658</v>
      </c>
      <c r="D33">
        <v>1990</v>
      </c>
      <c r="E33" t="s">
        <v>21</v>
      </c>
      <c r="F33" s="6">
        <v>14000000</v>
      </c>
      <c r="G33" s="7">
        <v>11280591</v>
      </c>
      <c r="H33" s="3">
        <v>178406268</v>
      </c>
      <c r="I33" s="3">
        <v>285000000</v>
      </c>
      <c r="J33" s="3">
        <v>463406268</v>
      </c>
      <c r="K33" s="3">
        <f>Highest_Hollywood_Grossing_Movies[[#This Row],[World Wide Sales (in $)]]-Highest_Hollywood_Grossing_Movies[[#This Row],[Budget (in $)]]</f>
        <v>449406268</v>
      </c>
      <c r="L33" t="s">
        <v>2075</v>
      </c>
      <c r="M33" t="s">
        <v>2018</v>
      </c>
      <c r="N33" t="s">
        <v>2087</v>
      </c>
      <c r="O33" t="s">
        <v>553</v>
      </c>
      <c r="P33" t="str">
        <f t="shared" si="0"/>
        <v>Comedy</v>
      </c>
      <c r="Q33" t="s">
        <v>159</v>
      </c>
      <c r="R33" t="s">
        <v>121</v>
      </c>
    </row>
    <row r="34" spans="1:18" x14ac:dyDescent="0.35">
      <c r="A34">
        <v>883</v>
      </c>
      <c r="B34" t="s">
        <v>1795</v>
      </c>
      <c r="C34" t="s">
        <v>1796</v>
      </c>
      <c r="D34">
        <v>1990</v>
      </c>
      <c r="E34" t="s">
        <v>36</v>
      </c>
      <c r="F34" s="6">
        <v>15000000</v>
      </c>
      <c r="G34" s="7">
        <v>7918560</v>
      </c>
      <c r="H34" s="3">
        <v>91457688</v>
      </c>
      <c r="I34" s="3">
        <v>110500000</v>
      </c>
      <c r="J34" s="3">
        <v>201957688</v>
      </c>
      <c r="K34" s="3">
        <f>Highest_Hollywood_Grossing_Movies[[#This Row],[World Wide Sales (in $)]]-Highest_Hollywood_Grossing_Movies[[#This Row],[Budget (in $)]]</f>
        <v>186957688</v>
      </c>
      <c r="L34" t="s">
        <v>2042</v>
      </c>
      <c r="M34" t="s">
        <v>2022</v>
      </c>
      <c r="N34" t="s">
        <v>2087</v>
      </c>
      <c r="O34" t="s">
        <v>1043</v>
      </c>
      <c r="P34" t="str">
        <f t="shared" si="0"/>
        <v>Action</v>
      </c>
      <c r="Q34" t="s">
        <v>423</v>
      </c>
      <c r="R34" t="s">
        <v>557</v>
      </c>
    </row>
    <row r="35" spans="1:18" x14ac:dyDescent="0.35">
      <c r="A35">
        <v>316</v>
      </c>
      <c r="B35" t="s">
        <v>740</v>
      </c>
      <c r="C35" t="s">
        <v>741</v>
      </c>
      <c r="D35">
        <v>1990</v>
      </c>
      <c r="E35" t="s">
        <v>742</v>
      </c>
      <c r="F35" s="6">
        <v>22000000</v>
      </c>
      <c r="G35" s="7">
        <v>598257</v>
      </c>
      <c r="H35" s="3">
        <v>184208848</v>
      </c>
      <c r="I35" s="3">
        <v>240000000</v>
      </c>
      <c r="J35" s="3">
        <v>424208848</v>
      </c>
      <c r="K35" s="3">
        <f>Highest_Hollywood_Grossing_Movies[[#This Row],[World Wide Sales (in $)]]-Highest_Hollywood_Grossing_Movies[[#This Row],[Budget (in $)]]</f>
        <v>402208848</v>
      </c>
      <c r="L35" t="s">
        <v>2048</v>
      </c>
      <c r="M35" t="s">
        <v>2023</v>
      </c>
      <c r="N35" t="s">
        <v>2087</v>
      </c>
      <c r="O35" t="s">
        <v>743</v>
      </c>
      <c r="P35" t="str">
        <f t="shared" si="0"/>
        <v>Adventure</v>
      </c>
      <c r="Q35" t="s">
        <v>23</v>
      </c>
      <c r="R35" t="s">
        <v>557</v>
      </c>
    </row>
    <row r="36" spans="1:18" x14ac:dyDescent="0.35">
      <c r="A36">
        <v>231</v>
      </c>
      <c r="B36" t="s">
        <v>560</v>
      </c>
      <c r="C36" t="s">
        <v>561</v>
      </c>
      <c r="D36">
        <v>1991</v>
      </c>
      <c r="E36" t="s">
        <v>562</v>
      </c>
      <c r="F36" s="6">
        <v>102000000</v>
      </c>
      <c r="G36" s="7">
        <v>31765506</v>
      </c>
      <c r="H36" s="3">
        <v>205881154</v>
      </c>
      <c r="I36" s="3">
        <v>312106698</v>
      </c>
      <c r="J36" s="3">
        <v>520881154</v>
      </c>
      <c r="K36" s="3">
        <f>Highest_Hollywood_Grossing_Movies[[#This Row],[World Wide Sales (in $)]]-Highest_Hollywood_Grossing_Movies[[#This Row],[Budget (in $)]]</f>
        <v>418881154</v>
      </c>
      <c r="L36" t="s">
        <v>2047</v>
      </c>
      <c r="M36" t="s">
        <v>2103</v>
      </c>
      <c r="N36" t="s">
        <v>2086</v>
      </c>
      <c r="O36" t="s">
        <v>45</v>
      </c>
      <c r="P36" t="str">
        <f t="shared" si="0"/>
        <v>Action</v>
      </c>
      <c r="Q36" t="s">
        <v>50</v>
      </c>
      <c r="R36" t="s">
        <v>121</v>
      </c>
    </row>
    <row r="37" spans="1:18" x14ac:dyDescent="0.35">
      <c r="A37">
        <v>357</v>
      </c>
      <c r="B37" t="s">
        <v>816</v>
      </c>
      <c r="C37" t="s">
        <v>817</v>
      </c>
      <c r="D37">
        <v>1991</v>
      </c>
      <c r="E37" t="s">
        <v>55</v>
      </c>
      <c r="F37" s="6">
        <v>48000000</v>
      </c>
      <c r="G37" s="7">
        <v>25625602</v>
      </c>
      <c r="H37" s="3">
        <v>165493908</v>
      </c>
      <c r="I37" s="3">
        <v>225000000</v>
      </c>
      <c r="J37" s="3">
        <v>390493908</v>
      </c>
      <c r="K37" s="3">
        <f>Highest_Hollywood_Grossing_Movies[[#This Row],[World Wide Sales (in $)]]-Highest_Hollywood_Grossing_Movies[[#This Row],[Budget (in $)]]</f>
        <v>342493908</v>
      </c>
      <c r="L37" t="s">
        <v>2062</v>
      </c>
      <c r="M37" t="s">
        <v>2102</v>
      </c>
      <c r="N37" t="s">
        <v>2086</v>
      </c>
      <c r="O37" t="s">
        <v>818</v>
      </c>
      <c r="P37" t="str">
        <f t="shared" si="0"/>
        <v>Action</v>
      </c>
      <c r="Q37" t="s">
        <v>46</v>
      </c>
      <c r="R37" t="s">
        <v>557</v>
      </c>
    </row>
    <row r="38" spans="1:18" x14ac:dyDescent="0.35">
      <c r="A38">
        <v>931</v>
      </c>
      <c r="B38" t="s">
        <v>1767</v>
      </c>
      <c r="C38" t="s">
        <v>1880</v>
      </c>
      <c r="D38">
        <v>1991</v>
      </c>
      <c r="E38" t="s">
        <v>26</v>
      </c>
      <c r="F38" s="6">
        <v>30000000</v>
      </c>
      <c r="G38" s="7">
        <v>24203754</v>
      </c>
      <c r="H38" s="3">
        <v>113502426</v>
      </c>
      <c r="I38" s="3">
        <v>78000000</v>
      </c>
      <c r="J38" s="3">
        <v>191502426</v>
      </c>
      <c r="K38" s="3">
        <f>Highest_Hollywood_Grossing_Movies[[#This Row],[World Wide Sales (in $)]]-Highest_Hollywood_Grossing_Movies[[#This Row],[Budget (in $)]]</f>
        <v>161502426</v>
      </c>
      <c r="L38" t="s">
        <v>2042</v>
      </c>
      <c r="M38" t="s">
        <v>2023</v>
      </c>
      <c r="N38" t="s">
        <v>2086</v>
      </c>
      <c r="O38" t="s">
        <v>605</v>
      </c>
      <c r="P38" t="str">
        <f t="shared" si="0"/>
        <v>Comedy</v>
      </c>
      <c r="Q38" t="s">
        <v>1094</v>
      </c>
      <c r="R38" t="s">
        <v>557</v>
      </c>
    </row>
    <row r="39" spans="1:18" x14ac:dyDescent="0.35">
      <c r="A39">
        <v>603</v>
      </c>
      <c r="B39" t="s">
        <v>1291</v>
      </c>
      <c r="C39" t="s">
        <v>1292</v>
      </c>
      <c r="D39">
        <v>1991</v>
      </c>
      <c r="E39" t="s">
        <v>742</v>
      </c>
      <c r="F39" s="6">
        <v>19000000</v>
      </c>
      <c r="G39" s="7">
        <v>13766814</v>
      </c>
      <c r="H39" s="3">
        <v>130742922</v>
      </c>
      <c r="I39" s="3">
        <v>142000000</v>
      </c>
      <c r="J39" s="3">
        <v>272742922</v>
      </c>
      <c r="K39" s="3">
        <f>Highest_Hollywood_Grossing_Movies[[#This Row],[World Wide Sales (in $)]]-Highest_Hollywood_Grossing_Movies[[#This Row],[Budget (in $)]]</f>
        <v>253742922</v>
      </c>
      <c r="L39" t="s">
        <v>2062</v>
      </c>
      <c r="M39" t="s">
        <v>2017</v>
      </c>
      <c r="N39" t="s">
        <v>2086</v>
      </c>
      <c r="O39" t="s">
        <v>119</v>
      </c>
      <c r="P39" t="str">
        <f t="shared" si="0"/>
        <v>Crime</v>
      </c>
      <c r="Q39" t="s">
        <v>41</v>
      </c>
      <c r="R39" t="s">
        <v>557</v>
      </c>
    </row>
    <row r="40" spans="1:18" x14ac:dyDescent="0.35">
      <c r="A40">
        <v>539</v>
      </c>
      <c r="B40" t="s">
        <v>1164</v>
      </c>
      <c r="C40" t="s">
        <v>1165</v>
      </c>
      <c r="D40">
        <v>1991</v>
      </c>
      <c r="E40" t="s">
        <v>562</v>
      </c>
      <c r="F40" s="6">
        <v>70000000</v>
      </c>
      <c r="G40" s="7">
        <v>13522535</v>
      </c>
      <c r="H40" s="3">
        <v>119654823</v>
      </c>
      <c r="I40" s="3">
        <v>181200000</v>
      </c>
      <c r="J40" s="3">
        <v>300854823</v>
      </c>
      <c r="K40" s="3">
        <f>Highest_Hollywood_Grossing_Movies[[#This Row],[World Wide Sales (in $)]]-Highest_Hollywood_Grossing_Movies[[#This Row],[Budget (in $)]]</f>
        <v>230854823</v>
      </c>
      <c r="L40" t="s">
        <v>2037</v>
      </c>
      <c r="M40" t="s">
        <v>2022</v>
      </c>
      <c r="N40" t="s">
        <v>2086</v>
      </c>
      <c r="O40" t="s">
        <v>767</v>
      </c>
      <c r="P40" t="str">
        <f t="shared" si="0"/>
        <v>Adventure</v>
      </c>
      <c r="Q40" t="s">
        <v>273</v>
      </c>
      <c r="R40" t="s">
        <v>557</v>
      </c>
    </row>
    <row r="41" spans="1:18" x14ac:dyDescent="0.35">
      <c r="A41">
        <v>991</v>
      </c>
      <c r="B41" t="s">
        <v>1971</v>
      </c>
      <c r="C41" t="s">
        <v>1972</v>
      </c>
      <c r="D41">
        <v>1991</v>
      </c>
      <c r="E41" t="s">
        <v>15</v>
      </c>
      <c r="F41" s="6">
        <v>26000000</v>
      </c>
      <c r="G41" s="7">
        <v>10848182</v>
      </c>
      <c r="H41" s="3">
        <v>69467617</v>
      </c>
      <c r="I41" s="3">
        <v>111628547</v>
      </c>
      <c r="J41" s="3">
        <v>181096164</v>
      </c>
      <c r="K41" s="3">
        <f>Highest_Hollywood_Grossing_Movies[[#This Row],[World Wide Sales (in $)]]-Highest_Hollywood_Grossing_Movies[[#This Row],[Budget (in $)]]</f>
        <v>155096164</v>
      </c>
      <c r="L41" t="s">
        <v>2081</v>
      </c>
      <c r="M41" t="s">
        <v>2103</v>
      </c>
      <c r="N41" t="s">
        <v>2086</v>
      </c>
      <c r="O41" t="s">
        <v>296</v>
      </c>
      <c r="P41" t="str">
        <f t="shared" si="0"/>
        <v>Action</v>
      </c>
      <c r="Q41" t="s">
        <v>739</v>
      </c>
      <c r="R41" t="s">
        <v>557</v>
      </c>
    </row>
    <row r="42" spans="1:18" x14ac:dyDescent="0.35">
      <c r="A42">
        <v>315</v>
      </c>
      <c r="B42" t="s">
        <v>69</v>
      </c>
      <c r="C42" t="s">
        <v>737</v>
      </c>
      <c r="D42">
        <v>1991</v>
      </c>
      <c r="E42" t="s">
        <v>21</v>
      </c>
      <c r="F42" s="6">
        <v>25000000</v>
      </c>
      <c r="G42" s="7">
        <v>162146</v>
      </c>
      <c r="H42" s="3">
        <v>218967620</v>
      </c>
      <c r="I42" s="3">
        <v>186043788</v>
      </c>
      <c r="J42" s="3">
        <v>424967620</v>
      </c>
      <c r="K42" s="3">
        <f>Highest_Hollywood_Grossing_Movies[[#This Row],[World Wide Sales (in $)]]-Highest_Hollywood_Grossing_Movies[[#This Row],[Budget (in $)]]</f>
        <v>399967620</v>
      </c>
      <c r="L42" t="s">
        <v>2067</v>
      </c>
      <c r="M42" t="s">
        <v>2023</v>
      </c>
      <c r="N42" t="s">
        <v>2086</v>
      </c>
      <c r="O42" t="s">
        <v>738</v>
      </c>
      <c r="P42" t="str">
        <f t="shared" si="0"/>
        <v>Animation</v>
      </c>
      <c r="Q42" t="s">
        <v>739</v>
      </c>
      <c r="R42" t="s">
        <v>557</v>
      </c>
    </row>
    <row r="43" spans="1:18" x14ac:dyDescent="0.35">
      <c r="A43">
        <v>617</v>
      </c>
      <c r="B43" t="s">
        <v>1319</v>
      </c>
      <c r="C43" t="s">
        <v>1320</v>
      </c>
      <c r="D43">
        <v>1992</v>
      </c>
      <c r="E43" t="s">
        <v>55</v>
      </c>
      <c r="F43" s="6">
        <v>80000000</v>
      </c>
      <c r="G43" s="7">
        <v>45687711</v>
      </c>
      <c r="H43" s="3">
        <v>162924631</v>
      </c>
      <c r="I43" s="3">
        <v>103990656</v>
      </c>
      <c r="J43" s="3">
        <v>266915287</v>
      </c>
      <c r="K43" s="3">
        <f>Highest_Hollywood_Grossing_Movies[[#This Row],[World Wide Sales (in $)]]-Highest_Hollywood_Grossing_Movies[[#This Row],[Budget (in $)]]</f>
        <v>186915287</v>
      </c>
      <c r="L43" t="s">
        <v>2032</v>
      </c>
      <c r="M43" t="s">
        <v>2102</v>
      </c>
      <c r="N43" t="s">
        <v>2088</v>
      </c>
      <c r="O43" t="s">
        <v>1321</v>
      </c>
      <c r="P43" t="str">
        <f t="shared" si="0"/>
        <v>Action</v>
      </c>
      <c r="Q43" t="s">
        <v>464</v>
      </c>
      <c r="R43" t="s">
        <v>18</v>
      </c>
    </row>
    <row r="44" spans="1:18" x14ac:dyDescent="0.35">
      <c r="A44">
        <v>493</v>
      </c>
      <c r="B44" t="s">
        <v>1082</v>
      </c>
      <c r="C44" t="s">
        <v>1083</v>
      </c>
      <c r="D44">
        <v>1992</v>
      </c>
      <c r="E44" t="s">
        <v>55</v>
      </c>
      <c r="F44" s="6">
        <v>35000000</v>
      </c>
      <c r="G44" s="7">
        <v>33243086</v>
      </c>
      <c r="H44" s="3">
        <v>144731527</v>
      </c>
      <c r="I44" s="3">
        <v>177000000</v>
      </c>
      <c r="J44" s="3">
        <v>321731527</v>
      </c>
      <c r="K44" s="3">
        <f>Highest_Hollywood_Grossing_Movies[[#This Row],[World Wide Sales (in $)]]-Highest_Hollywood_Grossing_Movies[[#This Row],[Budget (in $)]]</f>
        <v>286731527</v>
      </c>
      <c r="L44" t="s">
        <v>2067</v>
      </c>
      <c r="M44" t="s">
        <v>2010</v>
      </c>
      <c r="N44" t="s">
        <v>2088</v>
      </c>
      <c r="O44" t="s">
        <v>49</v>
      </c>
      <c r="P44" t="str">
        <f t="shared" si="0"/>
        <v>Action</v>
      </c>
      <c r="Q44" t="s">
        <v>41</v>
      </c>
      <c r="R44" t="s">
        <v>121</v>
      </c>
    </row>
    <row r="45" spans="1:18" x14ac:dyDescent="0.35">
      <c r="A45">
        <v>804</v>
      </c>
      <c r="B45" t="s">
        <v>1649</v>
      </c>
      <c r="C45" t="s">
        <v>1650</v>
      </c>
      <c r="D45">
        <v>1992</v>
      </c>
      <c r="E45" t="s">
        <v>367</v>
      </c>
      <c r="F45" s="6">
        <v>40000000</v>
      </c>
      <c r="G45" s="7">
        <v>30521679</v>
      </c>
      <c r="H45" s="3">
        <v>82522790</v>
      </c>
      <c r="I45" s="3">
        <v>133339902</v>
      </c>
      <c r="J45" s="3">
        <v>215862692</v>
      </c>
      <c r="K45" s="3">
        <f>Highest_Hollywood_Grossing_Movies[[#This Row],[World Wide Sales (in $)]]-Highest_Hollywood_Grossing_Movies[[#This Row],[Budget (in $)]]</f>
        <v>175862692</v>
      </c>
      <c r="L45" t="s">
        <v>2043</v>
      </c>
      <c r="M45" t="s">
        <v>2023</v>
      </c>
      <c r="N45" t="s">
        <v>2088</v>
      </c>
      <c r="O45" t="s">
        <v>1651</v>
      </c>
      <c r="P45" t="str">
        <f t="shared" si="0"/>
        <v>Drama</v>
      </c>
      <c r="Q45" t="s">
        <v>64</v>
      </c>
      <c r="R45" t="s">
        <v>121</v>
      </c>
    </row>
    <row r="46" spans="1:18" x14ac:dyDescent="0.35">
      <c r="A46">
        <v>977</v>
      </c>
      <c r="B46" t="s">
        <v>1954</v>
      </c>
      <c r="C46" t="s">
        <v>1955</v>
      </c>
      <c r="D46">
        <v>1992</v>
      </c>
      <c r="E46" t="s">
        <v>26</v>
      </c>
      <c r="F46" s="6">
        <v>20000000</v>
      </c>
      <c r="G46" s="7">
        <v>18122710</v>
      </c>
      <c r="H46" s="3">
        <v>121697323</v>
      </c>
      <c r="I46" s="3">
        <v>61400000</v>
      </c>
      <c r="J46" s="3">
        <v>183097323</v>
      </c>
      <c r="K46" s="3">
        <f>Highest_Hollywood_Grossing_Movies[[#This Row],[World Wide Sales (in $)]]-Highest_Hollywood_Grossing_Movies[[#This Row],[Budget (in $)]]</f>
        <v>163097323</v>
      </c>
      <c r="L46" t="s">
        <v>2062</v>
      </c>
      <c r="M46" t="s">
        <v>2017</v>
      </c>
      <c r="N46" t="s">
        <v>2088</v>
      </c>
      <c r="O46" t="s">
        <v>1232</v>
      </c>
      <c r="P46" t="str">
        <f t="shared" si="0"/>
        <v>Comedy</v>
      </c>
      <c r="Q46" t="s">
        <v>211</v>
      </c>
      <c r="R46" t="s">
        <v>18</v>
      </c>
    </row>
    <row r="47" spans="1:18" x14ac:dyDescent="0.35">
      <c r="A47">
        <v>693</v>
      </c>
      <c r="B47" t="s">
        <v>1461</v>
      </c>
      <c r="C47" t="s">
        <v>1462</v>
      </c>
      <c r="D47">
        <v>1992</v>
      </c>
      <c r="E47" t="s">
        <v>367</v>
      </c>
      <c r="F47" s="6">
        <v>41000000</v>
      </c>
      <c r="G47" s="7">
        <v>15517468</v>
      </c>
      <c r="H47" s="3">
        <v>141340178</v>
      </c>
      <c r="I47" s="3">
        <v>101900000</v>
      </c>
      <c r="J47" s="3">
        <v>243240178</v>
      </c>
      <c r="K47" s="3">
        <f>Highest_Hollywood_Grossing_Movies[[#This Row],[World Wide Sales (in $)]]-Highest_Hollywood_Grossing_Movies[[#This Row],[Budget (in $)]]</f>
        <v>202240178</v>
      </c>
      <c r="L47" t="s">
        <v>2037</v>
      </c>
      <c r="M47" t="s">
        <v>2022</v>
      </c>
      <c r="N47" t="s">
        <v>2088</v>
      </c>
      <c r="O47" t="s">
        <v>1051</v>
      </c>
      <c r="P47" t="str">
        <f t="shared" si="0"/>
        <v>Drama</v>
      </c>
      <c r="Q47" t="s">
        <v>32</v>
      </c>
      <c r="R47" t="s">
        <v>121</v>
      </c>
    </row>
    <row r="48" spans="1:18" x14ac:dyDescent="0.35">
      <c r="A48">
        <v>429</v>
      </c>
      <c r="B48" t="s">
        <v>954</v>
      </c>
      <c r="C48" t="s">
        <v>955</v>
      </c>
      <c r="D48">
        <v>1992</v>
      </c>
      <c r="E48" t="s">
        <v>562</v>
      </c>
      <c r="F48" s="6">
        <v>49000000</v>
      </c>
      <c r="G48" s="7">
        <v>15129385</v>
      </c>
      <c r="H48" s="3">
        <v>117727224</v>
      </c>
      <c r="I48" s="3">
        <v>235200000</v>
      </c>
      <c r="J48" s="3">
        <v>352927224</v>
      </c>
      <c r="K48" s="3">
        <f>Highest_Hollywood_Grossing_Movies[[#This Row],[World Wide Sales (in $)]]-Highest_Hollywood_Grossing_Movies[[#This Row],[Budget (in $)]]</f>
        <v>303927224</v>
      </c>
      <c r="L48" t="s">
        <v>2041</v>
      </c>
      <c r="M48" t="s">
        <v>2018</v>
      </c>
      <c r="N48" t="s">
        <v>2088</v>
      </c>
      <c r="O48" t="s">
        <v>377</v>
      </c>
      <c r="P48" t="str">
        <f t="shared" si="0"/>
        <v>Drama</v>
      </c>
      <c r="Q48" t="s">
        <v>107</v>
      </c>
      <c r="R48" t="s">
        <v>121</v>
      </c>
    </row>
    <row r="49" spans="1:18" x14ac:dyDescent="0.35">
      <c r="A49">
        <v>235</v>
      </c>
      <c r="B49" t="s">
        <v>136</v>
      </c>
      <c r="C49" t="s">
        <v>137</v>
      </c>
      <c r="D49">
        <v>1992</v>
      </c>
      <c r="E49" t="s">
        <v>21</v>
      </c>
      <c r="F49" s="6">
        <v>28000000</v>
      </c>
      <c r="G49" s="7">
        <v>196664</v>
      </c>
      <c r="H49" s="3">
        <v>217350219</v>
      </c>
      <c r="I49" s="3">
        <v>286700000</v>
      </c>
      <c r="J49" s="3">
        <v>504050219</v>
      </c>
      <c r="K49" s="3">
        <f>Highest_Hollywood_Grossing_Movies[[#This Row],[World Wide Sales (in $)]]-Highest_Hollywood_Grossing_Movies[[#This Row],[Budget (in $)]]</f>
        <v>476050219</v>
      </c>
      <c r="L49" t="s">
        <v>2043</v>
      </c>
      <c r="M49" t="s">
        <v>2023</v>
      </c>
      <c r="N49" t="s">
        <v>2088</v>
      </c>
      <c r="O49" t="s">
        <v>451</v>
      </c>
      <c r="P49" t="str">
        <f t="shared" si="0"/>
        <v>Adventure</v>
      </c>
      <c r="Q49" t="s">
        <v>386</v>
      </c>
      <c r="R49" t="s">
        <v>557</v>
      </c>
    </row>
    <row r="50" spans="1:18" x14ac:dyDescent="0.35">
      <c r="A50">
        <v>33</v>
      </c>
      <c r="B50" t="s">
        <v>104</v>
      </c>
      <c r="C50" t="s">
        <v>105</v>
      </c>
      <c r="D50">
        <v>1993</v>
      </c>
      <c r="E50" t="s">
        <v>36</v>
      </c>
      <c r="F50" s="6">
        <v>63000000</v>
      </c>
      <c r="G50" s="7">
        <v>47026828</v>
      </c>
      <c r="H50" s="3">
        <v>407185075</v>
      </c>
      <c r="I50" s="3">
        <v>705953473</v>
      </c>
      <c r="J50" s="3">
        <v>1113138548</v>
      </c>
      <c r="K50" s="3">
        <f>Highest_Hollywood_Grossing_Movies[[#This Row],[World Wide Sales (in $)]]-Highest_Hollywood_Grossing_Movies[[#This Row],[Budget (in $)]]</f>
        <v>1050138548</v>
      </c>
      <c r="L50" t="s">
        <v>2037</v>
      </c>
      <c r="M50" t="s">
        <v>2102</v>
      </c>
      <c r="N50" t="s">
        <v>2056</v>
      </c>
      <c r="O50" t="s">
        <v>106</v>
      </c>
      <c r="P50" t="str">
        <f t="shared" si="0"/>
        <v>Action</v>
      </c>
      <c r="Q50" t="s">
        <v>107</v>
      </c>
      <c r="R50" t="s">
        <v>18</v>
      </c>
    </row>
    <row r="51" spans="1:18" x14ac:dyDescent="0.35">
      <c r="A51">
        <v>298</v>
      </c>
      <c r="B51" t="s">
        <v>704</v>
      </c>
      <c r="C51" t="s">
        <v>705</v>
      </c>
      <c r="D51">
        <v>1993</v>
      </c>
      <c r="E51" t="s">
        <v>15</v>
      </c>
      <c r="F51" s="6">
        <v>25000000</v>
      </c>
      <c r="G51" s="7">
        <v>20468847</v>
      </c>
      <c r="H51" s="3">
        <v>219195243</v>
      </c>
      <c r="I51" s="3">
        <v>222090952</v>
      </c>
      <c r="J51" s="3">
        <v>441286195</v>
      </c>
      <c r="K51" s="3">
        <f>Highest_Hollywood_Grossing_Movies[[#This Row],[World Wide Sales (in $)]]-Highest_Hollywood_Grossing_Movies[[#This Row],[Budget (in $)]]</f>
        <v>416286195</v>
      </c>
      <c r="L51" t="s">
        <v>2029</v>
      </c>
      <c r="M51" t="s">
        <v>2023</v>
      </c>
      <c r="N51" t="s">
        <v>2056</v>
      </c>
      <c r="O51" t="s">
        <v>706</v>
      </c>
      <c r="P51" t="str">
        <f t="shared" si="0"/>
        <v>Comedy</v>
      </c>
      <c r="Q51" t="s">
        <v>474</v>
      </c>
      <c r="R51" t="s">
        <v>18</v>
      </c>
    </row>
    <row r="52" spans="1:18" x14ac:dyDescent="0.35">
      <c r="A52">
        <v>745</v>
      </c>
      <c r="B52" t="s">
        <v>1544</v>
      </c>
      <c r="C52" t="s">
        <v>1545</v>
      </c>
      <c r="D52">
        <v>1993</v>
      </c>
      <c r="E52" t="s">
        <v>562</v>
      </c>
      <c r="F52" s="6">
        <v>21000000</v>
      </c>
      <c r="G52" s="7">
        <v>17253733</v>
      </c>
      <c r="H52" s="3">
        <v>126808165</v>
      </c>
      <c r="I52" s="3">
        <v>101119000</v>
      </c>
      <c r="J52" s="3">
        <v>227927165</v>
      </c>
      <c r="K52" s="3">
        <f>Highest_Hollywood_Grossing_Movies[[#This Row],[World Wide Sales (in $)]]-Highest_Hollywood_Grossing_Movies[[#This Row],[Budget (in $)]]</f>
        <v>206927165</v>
      </c>
      <c r="L52" t="s">
        <v>2039</v>
      </c>
      <c r="M52" t="s">
        <v>2102</v>
      </c>
      <c r="N52" t="s">
        <v>2056</v>
      </c>
      <c r="O52" t="s">
        <v>752</v>
      </c>
      <c r="P52" t="str">
        <f t="shared" si="0"/>
        <v>Comedy</v>
      </c>
      <c r="Q52" t="s">
        <v>510</v>
      </c>
      <c r="R52" t="s">
        <v>42</v>
      </c>
    </row>
    <row r="53" spans="1:18" x14ac:dyDescent="0.35">
      <c r="A53">
        <v>651</v>
      </c>
      <c r="B53" t="s">
        <v>1380</v>
      </c>
      <c r="C53" t="s">
        <v>1381</v>
      </c>
      <c r="D53">
        <v>1993</v>
      </c>
      <c r="E53" t="s">
        <v>562</v>
      </c>
      <c r="F53" s="6">
        <v>70000000</v>
      </c>
      <c r="G53" s="7">
        <v>16176967</v>
      </c>
      <c r="H53" s="3">
        <v>84049211</v>
      </c>
      <c r="I53" s="3">
        <v>170951000</v>
      </c>
      <c r="J53" s="3">
        <v>255000211</v>
      </c>
      <c r="K53" s="3">
        <f>Highest_Hollywood_Grossing_Movies[[#This Row],[World Wide Sales (in $)]]-Highest_Hollywood_Grossing_Movies[[#This Row],[Budget (in $)]]</f>
        <v>185000211</v>
      </c>
      <c r="L53" t="s">
        <v>2053</v>
      </c>
      <c r="M53" t="s">
        <v>2010</v>
      </c>
      <c r="N53" t="s">
        <v>2056</v>
      </c>
      <c r="O53" t="s">
        <v>93</v>
      </c>
      <c r="P53" t="str">
        <f t="shared" si="0"/>
        <v>Action</v>
      </c>
      <c r="Q53" t="s">
        <v>529</v>
      </c>
      <c r="R53" t="s">
        <v>121</v>
      </c>
    </row>
    <row r="54" spans="1:18" x14ac:dyDescent="0.35">
      <c r="A54">
        <v>489</v>
      </c>
      <c r="B54" t="s">
        <v>1071</v>
      </c>
      <c r="C54" t="s">
        <v>1072</v>
      </c>
      <c r="D54">
        <v>1993</v>
      </c>
      <c r="E54" t="s">
        <v>36</v>
      </c>
      <c r="F54" s="6">
        <v>22000000</v>
      </c>
      <c r="G54" s="7">
        <v>656636</v>
      </c>
      <c r="H54" s="3">
        <v>96898818</v>
      </c>
      <c r="I54" s="3">
        <v>225262427</v>
      </c>
      <c r="J54" s="3">
        <v>322161245</v>
      </c>
      <c r="K54" s="3">
        <f>Highest_Hollywood_Grossing_Movies[[#This Row],[World Wide Sales (in $)]]-Highest_Hollywood_Grossing_Movies[[#This Row],[Budget (in $)]]</f>
        <v>300161245</v>
      </c>
      <c r="L54" t="s">
        <v>2067</v>
      </c>
      <c r="M54" t="s">
        <v>2022</v>
      </c>
      <c r="N54" t="s">
        <v>2056</v>
      </c>
      <c r="O54" t="s">
        <v>609</v>
      </c>
      <c r="P54" t="str">
        <f t="shared" si="0"/>
        <v>Biography</v>
      </c>
      <c r="Q54" t="s">
        <v>1073</v>
      </c>
      <c r="R54" t="s">
        <v>121</v>
      </c>
    </row>
    <row r="55" spans="1:18" x14ac:dyDescent="0.35">
      <c r="A55">
        <v>852</v>
      </c>
      <c r="B55" t="s">
        <v>1740</v>
      </c>
      <c r="C55" t="s">
        <v>1741</v>
      </c>
      <c r="D55">
        <v>1993</v>
      </c>
      <c r="E55" t="s">
        <v>562</v>
      </c>
      <c r="F55" s="6">
        <v>26000000</v>
      </c>
      <c r="G55" s="7">
        <v>143433</v>
      </c>
      <c r="H55" s="3">
        <v>77446440</v>
      </c>
      <c r="I55" s="3">
        <v>129232000</v>
      </c>
      <c r="J55" s="3">
        <v>206678440</v>
      </c>
      <c r="K55" s="3">
        <f>Highest_Hollywood_Grossing_Movies[[#This Row],[World Wide Sales (in $)]]-Highest_Hollywood_Grossing_Movies[[#This Row],[Budget (in $)]]</f>
        <v>180678440</v>
      </c>
      <c r="L55" t="s">
        <v>2029</v>
      </c>
      <c r="M55" t="s">
        <v>2022</v>
      </c>
      <c r="N55" t="s">
        <v>2056</v>
      </c>
      <c r="O55" t="s">
        <v>436</v>
      </c>
      <c r="P55" t="str">
        <f t="shared" si="0"/>
        <v>Drama</v>
      </c>
      <c r="Q55" t="s">
        <v>474</v>
      </c>
      <c r="R55" t="s">
        <v>18</v>
      </c>
    </row>
    <row r="56" spans="1:18" x14ac:dyDescent="0.35">
      <c r="A56">
        <v>765</v>
      </c>
      <c r="B56" t="s">
        <v>1579</v>
      </c>
      <c r="C56" t="s">
        <v>1580</v>
      </c>
      <c r="D56">
        <v>1994</v>
      </c>
      <c r="E56" t="s">
        <v>55</v>
      </c>
      <c r="F56" s="6">
        <v>60000000</v>
      </c>
      <c r="G56" s="7">
        <v>36389705</v>
      </c>
      <c r="H56" s="3">
        <v>105264608</v>
      </c>
      <c r="I56" s="3">
        <v>118400000</v>
      </c>
      <c r="J56" s="3">
        <v>223664608</v>
      </c>
      <c r="K56" s="3">
        <f>Highest_Hollywood_Grossing_Movies[[#This Row],[World Wide Sales (in $)]]-Highest_Hollywood_Grossing_Movies[[#This Row],[Budget (in $)]]</f>
        <v>163664608</v>
      </c>
      <c r="L56" t="s">
        <v>2037</v>
      </c>
      <c r="M56" t="s">
        <v>2023</v>
      </c>
      <c r="N56" t="s">
        <v>2068</v>
      </c>
      <c r="O56" t="s">
        <v>637</v>
      </c>
      <c r="P56" t="str">
        <f t="shared" si="0"/>
        <v>Drama</v>
      </c>
      <c r="Q56" t="s">
        <v>99</v>
      </c>
      <c r="R56" t="s">
        <v>121</v>
      </c>
    </row>
    <row r="57" spans="1:18" x14ac:dyDescent="0.35">
      <c r="A57">
        <v>455</v>
      </c>
      <c r="B57" t="s">
        <v>1009</v>
      </c>
      <c r="C57" t="s">
        <v>1010</v>
      </c>
      <c r="D57">
        <v>1994</v>
      </c>
      <c r="E57" t="s">
        <v>36</v>
      </c>
      <c r="F57" s="6">
        <v>46000000</v>
      </c>
      <c r="G57" s="7">
        <v>29688730</v>
      </c>
      <c r="H57" s="3">
        <v>130531208</v>
      </c>
      <c r="I57" s="3">
        <v>211100000</v>
      </c>
      <c r="J57" s="3">
        <v>341631208</v>
      </c>
      <c r="K57" s="3">
        <f>Highest_Hollywood_Grossing_Movies[[#This Row],[World Wide Sales (in $)]]-Highest_Hollywood_Grossing_Movies[[#This Row],[Budget (in $)]]</f>
        <v>295631208</v>
      </c>
      <c r="L57" t="s">
        <v>2049</v>
      </c>
      <c r="M57" t="s">
        <v>2010</v>
      </c>
      <c r="N57" t="s">
        <v>2068</v>
      </c>
      <c r="O57" t="s">
        <v>1002</v>
      </c>
      <c r="P57" t="str">
        <f t="shared" si="0"/>
        <v>Comedy</v>
      </c>
      <c r="Q57" t="s">
        <v>82</v>
      </c>
      <c r="R57" t="s">
        <v>42</v>
      </c>
    </row>
    <row r="58" spans="1:18" x14ac:dyDescent="0.35">
      <c r="A58">
        <v>378</v>
      </c>
      <c r="B58" t="s">
        <v>852</v>
      </c>
      <c r="C58" t="s">
        <v>853</v>
      </c>
      <c r="D58">
        <v>1994</v>
      </c>
      <c r="E58" t="s">
        <v>15</v>
      </c>
      <c r="F58" s="6">
        <v>115000000</v>
      </c>
      <c r="G58" s="7">
        <v>25869770</v>
      </c>
      <c r="H58" s="3">
        <v>146282411</v>
      </c>
      <c r="I58" s="3">
        <v>232600000</v>
      </c>
      <c r="J58" s="3">
        <v>378882411</v>
      </c>
      <c r="K58" s="3">
        <f>Highest_Hollywood_Grossing_Movies[[#This Row],[World Wide Sales (in $)]]-Highest_Hollywood_Grossing_Movies[[#This Row],[Budget (in $)]]</f>
        <v>263882411</v>
      </c>
      <c r="L58" t="s">
        <v>2067</v>
      </c>
      <c r="M58" t="s">
        <v>2103</v>
      </c>
      <c r="N58" t="s">
        <v>2068</v>
      </c>
      <c r="O58" t="s">
        <v>854</v>
      </c>
      <c r="P58" t="str">
        <f t="shared" si="0"/>
        <v>Action</v>
      </c>
      <c r="Q58" t="s">
        <v>58</v>
      </c>
      <c r="R58" t="s">
        <v>121</v>
      </c>
    </row>
    <row r="59" spans="1:18" x14ac:dyDescent="0.35">
      <c r="A59">
        <v>150</v>
      </c>
      <c r="B59" t="s">
        <v>371</v>
      </c>
      <c r="C59" t="s">
        <v>372</v>
      </c>
      <c r="D59">
        <v>1994</v>
      </c>
      <c r="E59" t="s">
        <v>26</v>
      </c>
      <c r="F59" s="6">
        <v>55000000</v>
      </c>
      <c r="G59" s="7">
        <v>24450602</v>
      </c>
      <c r="H59" s="3">
        <v>330455270</v>
      </c>
      <c r="I59" s="3">
        <v>347771195</v>
      </c>
      <c r="J59" s="3">
        <v>678226465</v>
      </c>
      <c r="K59" s="3">
        <f>Highest_Hollywood_Grossing_Movies[[#This Row],[World Wide Sales (in $)]]-Highest_Hollywood_Grossing_Movies[[#This Row],[Budget (in $)]]</f>
        <v>623226465</v>
      </c>
      <c r="L59" t="s">
        <v>2036</v>
      </c>
      <c r="M59" t="s">
        <v>2103</v>
      </c>
      <c r="N59" t="s">
        <v>2068</v>
      </c>
      <c r="O59" t="s">
        <v>27</v>
      </c>
      <c r="P59" t="str">
        <f t="shared" si="0"/>
        <v>Drama</v>
      </c>
      <c r="Q59" t="s">
        <v>273</v>
      </c>
      <c r="R59" t="s">
        <v>18</v>
      </c>
    </row>
    <row r="60" spans="1:18" x14ac:dyDescent="0.35">
      <c r="A60">
        <v>437</v>
      </c>
      <c r="B60" t="s">
        <v>972</v>
      </c>
      <c r="C60" t="s">
        <v>973</v>
      </c>
      <c r="D60">
        <v>1994</v>
      </c>
      <c r="E60" t="s">
        <v>88</v>
      </c>
      <c r="F60" s="6">
        <v>23000000</v>
      </c>
      <c r="G60" s="7">
        <v>23117068</v>
      </c>
      <c r="H60" s="3">
        <v>119938730</v>
      </c>
      <c r="I60" s="3">
        <v>231644677</v>
      </c>
      <c r="J60" s="3">
        <v>351583407</v>
      </c>
      <c r="K60" s="3">
        <f>Highest_Hollywood_Grossing_Movies[[#This Row],[World Wide Sales (in $)]]-Highest_Hollywood_Grossing_Movies[[#This Row],[Budget (in $)]]</f>
        <v>328583407</v>
      </c>
      <c r="L60" t="s">
        <v>2054</v>
      </c>
      <c r="M60" t="s">
        <v>2103</v>
      </c>
      <c r="N60" t="s">
        <v>2068</v>
      </c>
      <c r="O60" t="s">
        <v>974</v>
      </c>
      <c r="P60" t="str">
        <f t="shared" si="0"/>
        <v>Action</v>
      </c>
      <c r="Q60" t="s">
        <v>468</v>
      </c>
      <c r="R60" t="s">
        <v>18</v>
      </c>
    </row>
    <row r="61" spans="1:18" x14ac:dyDescent="0.35">
      <c r="A61">
        <v>801</v>
      </c>
      <c r="B61" t="s">
        <v>1643</v>
      </c>
      <c r="C61" t="s">
        <v>1644</v>
      </c>
      <c r="D61">
        <v>1994</v>
      </c>
      <c r="E61" t="s">
        <v>26</v>
      </c>
      <c r="F61" s="6">
        <v>62000000</v>
      </c>
      <c r="G61" s="7">
        <v>20348017</v>
      </c>
      <c r="H61" s="3">
        <v>122187717</v>
      </c>
      <c r="I61" s="3">
        <v>93700000</v>
      </c>
      <c r="J61" s="3">
        <v>215887717</v>
      </c>
      <c r="K61" s="3">
        <f>Highest_Hollywood_Grossing_Movies[[#This Row],[World Wide Sales (in $)]]-Highest_Hollywood_Grossing_Movies[[#This Row],[Budget (in $)]]</f>
        <v>153887717</v>
      </c>
      <c r="L61" t="s">
        <v>2063</v>
      </c>
      <c r="M61" t="s">
        <v>2020</v>
      </c>
      <c r="N61" t="s">
        <v>2068</v>
      </c>
      <c r="O61" t="s">
        <v>155</v>
      </c>
      <c r="P61" t="str">
        <f t="shared" si="0"/>
        <v>Action</v>
      </c>
      <c r="Q61" t="s">
        <v>58</v>
      </c>
      <c r="R61" t="s">
        <v>18</v>
      </c>
    </row>
    <row r="62" spans="1:18" x14ac:dyDescent="0.35">
      <c r="A62">
        <v>933</v>
      </c>
      <c r="B62" t="s">
        <v>1884</v>
      </c>
      <c r="C62" t="s">
        <v>1885</v>
      </c>
      <c r="D62">
        <v>1994</v>
      </c>
      <c r="E62" t="s">
        <v>21</v>
      </c>
      <c r="F62" s="6">
        <v>22000000</v>
      </c>
      <c r="G62" s="7">
        <v>19321992</v>
      </c>
      <c r="H62" s="3">
        <v>145539357</v>
      </c>
      <c r="I62" s="3">
        <v>45000000</v>
      </c>
      <c r="J62" s="3">
        <v>190539357</v>
      </c>
      <c r="K62" s="3">
        <f>Highest_Hollywood_Grossing_Movies[[#This Row],[World Wide Sales (in $)]]-Highest_Hollywood_Grossing_Movies[[#This Row],[Budget (in $)]]</f>
        <v>168539357</v>
      </c>
      <c r="L62" t="s">
        <v>2037</v>
      </c>
      <c r="M62" t="s">
        <v>2023</v>
      </c>
      <c r="N62" t="s">
        <v>2068</v>
      </c>
      <c r="O62" t="s">
        <v>1886</v>
      </c>
      <c r="P62" t="str">
        <f t="shared" si="0"/>
        <v>Comedy</v>
      </c>
      <c r="Q62" t="s">
        <v>310</v>
      </c>
      <c r="R62" t="s">
        <v>42</v>
      </c>
    </row>
    <row r="63" spans="1:18" x14ac:dyDescent="0.35">
      <c r="A63">
        <v>675</v>
      </c>
      <c r="B63" t="s">
        <v>1424</v>
      </c>
      <c r="C63" t="s">
        <v>1425</v>
      </c>
      <c r="D63">
        <v>1994</v>
      </c>
      <c r="E63" t="s">
        <v>88</v>
      </c>
      <c r="F63" s="6">
        <v>17000000</v>
      </c>
      <c r="G63" s="7">
        <v>16363442</v>
      </c>
      <c r="H63" s="3">
        <v>127190327</v>
      </c>
      <c r="I63" s="3">
        <v>120100000</v>
      </c>
      <c r="J63" s="3">
        <v>247290327</v>
      </c>
      <c r="K63" s="3">
        <f>Highest_Hollywood_Grossing_Movies[[#This Row],[World Wide Sales (in $)]]-Highest_Hollywood_Grossing_Movies[[#This Row],[Budget (in $)]]</f>
        <v>230290327</v>
      </c>
      <c r="L63" t="s">
        <v>2026</v>
      </c>
      <c r="M63" t="s">
        <v>2022</v>
      </c>
      <c r="N63" t="s">
        <v>2068</v>
      </c>
      <c r="O63" t="s">
        <v>461</v>
      </c>
      <c r="P63" t="str">
        <f t="shared" si="0"/>
        <v>Comedy</v>
      </c>
      <c r="Q63" t="s">
        <v>378</v>
      </c>
      <c r="R63" t="s">
        <v>557</v>
      </c>
    </row>
    <row r="64" spans="1:18" x14ac:dyDescent="0.35">
      <c r="A64">
        <v>439</v>
      </c>
      <c r="B64" t="s">
        <v>978</v>
      </c>
      <c r="C64" t="s">
        <v>979</v>
      </c>
      <c r="D64">
        <v>1994</v>
      </c>
      <c r="E64" t="s">
        <v>15</v>
      </c>
      <c r="F64" s="6">
        <v>30000000</v>
      </c>
      <c r="G64" s="7">
        <v>14456194</v>
      </c>
      <c r="H64" s="3">
        <v>121248145</v>
      </c>
      <c r="I64" s="3">
        <v>229200000</v>
      </c>
      <c r="J64" s="3">
        <v>350448145</v>
      </c>
      <c r="K64" s="3">
        <f>Highest_Hollywood_Grossing_Movies[[#This Row],[World Wide Sales (in $)]]-Highest_Hollywood_Grossing_Movies[[#This Row],[Budget (in $)]]</f>
        <v>320448145</v>
      </c>
      <c r="L64" t="s">
        <v>2035</v>
      </c>
      <c r="M64" t="s">
        <v>2102</v>
      </c>
      <c r="N64" t="s">
        <v>2068</v>
      </c>
      <c r="O64" t="s">
        <v>93</v>
      </c>
      <c r="P64" t="str">
        <f t="shared" si="0"/>
        <v>Action</v>
      </c>
      <c r="Q64" t="s">
        <v>448</v>
      </c>
      <c r="R64" t="s">
        <v>121</v>
      </c>
    </row>
    <row r="65" spans="1:18" x14ac:dyDescent="0.35">
      <c r="A65">
        <v>816</v>
      </c>
      <c r="B65" t="s">
        <v>1673</v>
      </c>
      <c r="C65" t="s">
        <v>1674</v>
      </c>
      <c r="D65">
        <v>1994</v>
      </c>
      <c r="E65" t="s">
        <v>55</v>
      </c>
      <c r="F65" s="6">
        <v>55000000</v>
      </c>
      <c r="G65" s="7">
        <v>10068126</v>
      </c>
      <c r="H65" s="3">
        <v>83015089</v>
      </c>
      <c r="I65" s="3">
        <v>131000000</v>
      </c>
      <c r="J65" s="3">
        <v>214015089</v>
      </c>
      <c r="K65" s="3">
        <f>Highest_Hollywood_Grossing_Movies[[#This Row],[World Wide Sales (in $)]]-Highest_Hollywood_Grossing_Movies[[#This Row],[Budget (in $)]]</f>
        <v>159015089</v>
      </c>
      <c r="L65" t="s">
        <v>2048</v>
      </c>
      <c r="M65" t="s">
        <v>2022</v>
      </c>
      <c r="N65" t="s">
        <v>2068</v>
      </c>
      <c r="O65" t="s">
        <v>1051</v>
      </c>
      <c r="P65" t="str">
        <f t="shared" si="0"/>
        <v>Drama</v>
      </c>
      <c r="Q65" t="s">
        <v>64</v>
      </c>
      <c r="R65" t="s">
        <v>121</v>
      </c>
    </row>
    <row r="66" spans="1:18" x14ac:dyDescent="0.35">
      <c r="A66">
        <v>818</v>
      </c>
      <c r="B66" t="s">
        <v>1678</v>
      </c>
      <c r="C66" t="s">
        <v>1679</v>
      </c>
      <c r="D66">
        <v>1994</v>
      </c>
      <c r="E66" t="s">
        <v>1034</v>
      </c>
      <c r="F66" s="6">
        <v>8000000</v>
      </c>
      <c r="G66" s="7">
        <v>9311882</v>
      </c>
      <c r="H66" s="3">
        <v>107928762</v>
      </c>
      <c r="I66" s="3">
        <v>106000000</v>
      </c>
      <c r="J66" s="3">
        <v>213928762</v>
      </c>
      <c r="K66" s="3">
        <f>Highest_Hollywood_Grossing_Movies[[#This Row],[World Wide Sales (in $)]]-Highest_Hollywood_Grossing_Movies[[#This Row],[Budget (in $)]]</f>
        <v>205928762</v>
      </c>
      <c r="L66" t="s">
        <v>2062</v>
      </c>
      <c r="M66" t="s">
        <v>2024</v>
      </c>
      <c r="N66" t="s">
        <v>2068</v>
      </c>
      <c r="O66" t="s">
        <v>1401</v>
      </c>
      <c r="P66" t="str">
        <f t="shared" ref="P66:P129" si="1">LEFT(RIGHT(O66,LEN(O66)-FIND("'",O66,1)),FIND("'",RIGHT(O66,LEN(O66)-FIND("'",O66,1)),1)-1)</f>
        <v>Crime</v>
      </c>
      <c r="Q66" t="s">
        <v>103</v>
      </c>
      <c r="R66" t="s">
        <v>121</v>
      </c>
    </row>
    <row r="67" spans="1:18" x14ac:dyDescent="0.35">
      <c r="A67">
        <v>56</v>
      </c>
      <c r="B67" t="s">
        <v>38</v>
      </c>
      <c r="C67" t="s">
        <v>163</v>
      </c>
      <c r="D67">
        <v>1994</v>
      </c>
      <c r="E67" t="s">
        <v>21</v>
      </c>
      <c r="F67" s="6">
        <v>45000000</v>
      </c>
      <c r="G67" s="7">
        <v>1586753</v>
      </c>
      <c r="H67" s="3">
        <v>422783777</v>
      </c>
      <c r="I67" s="3">
        <v>545728028</v>
      </c>
      <c r="J67" s="3">
        <v>968511805</v>
      </c>
      <c r="K67" s="3">
        <f>Highest_Hollywood_Grossing_Movies[[#This Row],[World Wide Sales (in $)]]-Highest_Hollywood_Grossing_Movies[[#This Row],[Budget (in $)]]</f>
        <v>923511805</v>
      </c>
      <c r="L67" t="s">
        <v>2067</v>
      </c>
      <c r="M67" t="s">
        <v>2102</v>
      </c>
      <c r="N67" t="s">
        <v>2068</v>
      </c>
      <c r="O67" t="s">
        <v>164</v>
      </c>
      <c r="P67" t="str">
        <f t="shared" si="1"/>
        <v>Adventure</v>
      </c>
      <c r="Q67" t="s">
        <v>165</v>
      </c>
      <c r="R67" t="s">
        <v>126</v>
      </c>
    </row>
    <row r="68" spans="1:18" x14ac:dyDescent="0.35">
      <c r="A68">
        <v>680</v>
      </c>
      <c r="B68" t="s">
        <v>1436</v>
      </c>
      <c r="C68" t="s">
        <v>1437</v>
      </c>
      <c r="D68">
        <v>1994</v>
      </c>
      <c r="E68" t="s">
        <v>1397</v>
      </c>
      <c r="F68" s="6">
        <v>4400000</v>
      </c>
      <c r="G68" s="7">
        <v>138486</v>
      </c>
      <c r="H68" s="3">
        <v>52700832</v>
      </c>
      <c r="I68" s="3">
        <v>193000000</v>
      </c>
      <c r="J68" s="3">
        <v>245700832</v>
      </c>
      <c r="K68" s="3">
        <f>Highest_Hollywood_Grossing_Movies[[#This Row],[World Wide Sales (in $)]]-Highest_Hollywood_Grossing_Movies[[#This Row],[Budget (in $)]]</f>
        <v>241300832</v>
      </c>
      <c r="L68" t="s">
        <v>2037</v>
      </c>
      <c r="M68" t="s">
        <v>2018</v>
      </c>
      <c r="N68" t="s">
        <v>2068</v>
      </c>
      <c r="O68" t="s">
        <v>752</v>
      </c>
      <c r="P68" t="str">
        <f t="shared" si="1"/>
        <v>Comedy</v>
      </c>
      <c r="Q68" t="s">
        <v>341</v>
      </c>
      <c r="R68" t="s">
        <v>121</v>
      </c>
    </row>
    <row r="69" spans="1:18" x14ac:dyDescent="0.35">
      <c r="A69">
        <v>460</v>
      </c>
      <c r="B69" t="s">
        <v>1018</v>
      </c>
      <c r="C69" t="s">
        <v>1019</v>
      </c>
      <c r="D69">
        <v>1995</v>
      </c>
      <c r="E69" t="s">
        <v>55</v>
      </c>
      <c r="F69" s="6">
        <v>100000000</v>
      </c>
      <c r="G69" s="7">
        <v>52784433</v>
      </c>
      <c r="H69" s="3">
        <v>184069126</v>
      </c>
      <c r="I69" s="3">
        <v>152498032</v>
      </c>
      <c r="J69" s="3">
        <v>336567158</v>
      </c>
      <c r="K69" s="3">
        <f>Highest_Hollywood_Grossing_Movies[[#This Row],[World Wide Sales (in $)]]-Highest_Hollywood_Grossing_Movies[[#This Row],[Budget (in $)]]</f>
        <v>236567158</v>
      </c>
      <c r="L69" t="s">
        <v>2026</v>
      </c>
      <c r="M69" t="s">
        <v>2102</v>
      </c>
      <c r="N69" t="s">
        <v>2096</v>
      </c>
      <c r="O69" t="s">
        <v>286</v>
      </c>
      <c r="P69" t="str">
        <f t="shared" si="1"/>
        <v>Action</v>
      </c>
      <c r="Q69" t="s">
        <v>255</v>
      </c>
      <c r="R69" t="s">
        <v>18</v>
      </c>
    </row>
    <row r="70" spans="1:18" x14ac:dyDescent="0.35">
      <c r="A70">
        <v>402</v>
      </c>
      <c r="B70" t="s">
        <v>904</v>
      </c>
      <c r="C70" t="s">
        <v>905</v>
      </c>
      <c r="D70">
        <v>1995</v>
      </c>
      <c r="E70" t="s">
        <v>15</v>
      </c>
      <c r="F70" s="6">
        <v>90000000</v>
      </c>
      <c r="G70" s="7">
        <v>22162245</v>
      </c>
      <c r="H70" s="3">
        <v>100012499</v>
      </c>
      <c r="I70" s="3">
        <v>266089167</v>
      </c>
      <c r="J70" s="3">
        <v>366101666</v>
      </c>
      <c r="K70" s="3">
        <f>Highest_Hollywood_Grossing_Movies[[#This Row],[World Wide Sales (in $)]]-Highest_Hollywood_Grossing_Movies[[#This Row],[Budget (in $)]]</f>
        <v>276101666</v>
      </c>
      <c r="L70" t="s">
        <v>2032</v>
      </c>
      <c r="M70" t="s">
        <v>2010</v>
      </c>
      <c r="N70" t="s">
        <v>2096</v>
      </c>
      <c r="O70" t="s">
        <v>93</v>
      </c>
      <c r="P70" t="str">
        <f t="shared" si="1"/>
        <v>Action</v>
      </c>
      <c r="Q70" t="s">
        <v>64</v>
      </c>
      <c r="R70" t="s">
        <v>121</v>
      </c>
    </row>
    <row r="71" spans="1:18" x14ac:dyDescent="0.35">
      <c r="A71">
        <v>622</v>
      </c>
      <c r="B71" t="s">
        <v>1328</v>
      </c>
      <c r="C71" t="s">
        <v>1329</v>
      </c>
      <c r="D71">
        <v>1995</v>
      </c>
      <c r="E71" t="s">
        <v>36</v>
      </c>
      <c r="F71" s="6">
        <v>175000000</v>
      </c>
      <c r="G71" s="7">
        <v>21171780</v>
      </c>
      <c r="H71" s="3">
        <v>88246220</v>
      </c>
      <c r="I71" s="3">
        <v>175972000</v>
      </c>
      <c r="J71" s="3">
        <v>264218220</v>
      </c>
      <c r="K71" s="3">
        <f>Highest_Hollywood_Grossing_Movies[[#This Row],[World Wide Sales (in $)]]-Highest_Hollywood_Grossing_Movies[[#This Row],[Budget (in $)]]</f>
        <v>89218220</v>
      </c>
      <c r="L71" t="s">
        <v>2053</v>
      </c>
      <c r="M71" t="s">
        <v>2103</v>
      </c>
      <c r="N71" t="s">
        <v>2096</v>
      </c>
      <c r="O71" t="s">
        <v>31</v>
      </c>
      <c r="P71" t="str">
        <f t="shared" si="1"/>
        <v>Action</v>
      </c>
      <c r="Q71" t="s">
        <v>356</v>
      </c>
      <c r="R71" t="s">
        <v>18</v>
      </c>
    </row>
    <row r="72" spans="1:18" x14ac:dyDescent="0.35">
      <c r="A72">
        <v>483</v>
      </c>
      <c r="B72" t="s">
        <v>1057</v>
      </c>
      <c r="C72" t="s">
        <v>1058</v>
      </c>
      <c r="D72">
        <v>1995</v>
      </c>
      <c r="E72" t="s">
        <v>88</v>
      </c>
      <c r="F72" s="6">
        <v>33000000</v>
      </c>
      <c r="G72" s="7">
        <v>13949807</v>
      </c>
      <c r="H72" s="3">
        <v>100125643</v>
      </c>
      <c r="I72" s="3">
        <v>227207916</v>
      </c>
      <c r="J72" s="3">
        <v>327333559</v>
      </c>
      <c r="K72" s="3">
        <f>Highest_Hollywood_Grossing_Movies[[#This Row],[World Wide Sales (in $)]]-Highest_Hollywood_Grossing_Movies[[#This Row],[Budget (in $)]]</f>
        <v>294333559</v>
      </c>
      <c r="L72" t="s">
        <v>2042</v>
      </c>
      <c r="M72" t="s">
        <v>2021</v>
      </c>
      <c r="N72" t="s">
        <v>2096</v>
      </c>
      <c r="O72" t="s">
        <v>1059</v>
      </c>
      <c r="P72" t="str">
        <f t="shared" si="1"/>
        <v>Crime</v>
      </c>
      <c r="Q72" t="s">
        <v>107</v>
      </c>
      <c r="R72" t="s">
        <v>121</v>
      </c>
    </row>
    <row r="73" spans="1:18" x14ac:dyDescent="0.35">
      <c r="A73">
        <v>626</v>
      </c>
      <c r="B73" t="s">
        <v>1332</v>
      </c>
      <c r="C73" t="s">
        <v>1333</v>
      </c>
      <c r="D73">
        <v>1995</v>
      </c>
      <c r="E73" t="s">
        <v>33</v>
      </c>
      <c r="F73" s="6">
        <v>65000000</v>
      </c>
      <c r="G73" s="7">
        <v>11084370</v>
      </c>
      <c r="H73" s="3">
        <v>100499940</v>
      </c>
      <c r="I73" s="3">
        <v>162322000</v>
      </c>
      <c r="J73" s="3">
        <v>262821940</v>
      </c>
      <c r="K73" s="3">
        <f>Highest_Hollywood_Grossing_Movies[[#This Row],[World Wide Sales (in $)]]-Highest_Hollywood_Grossing_Movies[[#This Row],[Budget (in $)]]</f>
        <v>197821940</v>
      </c>
      <c r="L73" t="s">
        <v>2067</v>
      </c>
      <c r="M73" t="s">
        <v>2022</v>
      </c>
      <c r="N73" t="s">
        <v>2096</v>
      </c>
      <c r="O73" t="s">
        <v>767</v>
      </c>
      <c r="P73" t="str">
        <f t="shared" si="1"/>
        <v>Adventure</v>
      </c>
      <c r="Q73" t="s">
        <v>547</v>
      </c>
      <c r="R73" t="s">
        <v>42</v>
      </c>
    </row>
    <row r="74" spans="1:18" x14ac:dyDescent="0.35">
      <c r="A74">
        <v>985</v>
      </c>
      <c r="B74" t="s">
        <v>1965</v>
      </c>
      <c r="C74" t="s">
        <v>1966</v>
      </c>
      <c r="D74">
        <v>1995</v>
      </c>
      <c r="E74" t="s">
        <v>55</v>
      </c>
      <c r="F74" s="6">
        <v>24000000</v>
      </c>
      <c r="G74" s="7">
        <v>10519257</v>
      </c>
      <c r="H74" s="3">
        <v>71516617</v>
      </c>
      <c r="I74" s="3">
        <v>110500000</v>
      </c>
      <c r="J74" s="3">
        <v>182016617</v>
      </c>
      <c r="K74" s="3">
        <f>Highest_Hollywood_Grossing_Movies[[#This Row],[World Wide Sales (in $)]]-Highest_Hollywood_Grossing_Movies[[#This Row],[Budget (in $)]]</f>
        <v>158016617</v>
      </c>
      <c r="L74" t="s">
        <v>2059</v>
      </c>
      <c r="M74" t="s">
        <v>2102</v>
      </c>
      <c r="N74" t="s">
        <v>2096</v>
      </c>
      <c r="O74" t="s">
        <v>27</v>
      </c>
      <c r="P74" t="str">
        <f t="shared" si="1"/>
        <v>Drama</v>
      </c>
      <c r="Q74" t="s">
        <v>356</v>
      </c>
      <c r="R74" t="s">
        <v>18</v>
      </c>
    </row>
    <row r="75" spans="1:18" x14ac:dyDescent="0.35">
      <c r="A75">
        <v>820</v>
      </c>
      <c r="B75" t="s">
        <v>1683</v>
      </c>
      <c r="C75" t="s">
        <v>1684</v>
      </c>
      <c r="D75">
        <v>1995</v>
      </c>
      <c r="E75" t="s">
        <v>26</v>
      </c>
      <c r="F75" s="6">
        <v>72000000</v>
      </c>
      <c r="G75" s="7">
        <v>9938276</v>
      </c>
      <c r="H75" s="3">
        <v>75609945</v>
      </c>
      <c r="I75" s="3">
        <v>137606271</v>
      </c>
      <c r="J75" s="3">
        <v>213216216</v>
      </c>
      <c r="K75" s="3">
        <f>Highest_Hollywood_Grossing_Movies[[#This Row],[World Wide Sales (in $)]]-Highest_Hollywood_Grossing_Movies[[#This Row],[Budget (in $)]]</f>
        <v>141216216</v>
      </c>
      <c r="L75" t="s">
        <v>2029</v>
      </c>
      <c r="M75" t="s">
        <v>2010</v>
      </c>
      <c r="N75" t="s">
        <v>2096</v>
      </c>
      <c r="O75" t="s">
        <v>1270</v>
      </c>
      <c r="P75" t="str">
        <f t="shared" si="1"/>
        <v>Biography</v>
      </c>
      <c r="Q75" t="s">
        <v>199</v>
      </c>
      <c r="R75" t="s">
        <v>121</v>
      </c>
    </row>
    <row r="76" spans="1:18" x14ac:dyDescent="0.35">
      <c r="A76">
        <v>984</v>
      </c>
      <c r="B76" t="s">
        <v>1963</v>
      </c>
      <c r="C76" t="s">
        <v>1964</v>
      </c>
      <c r="D76">
        <v>1995</v>
      </c>
      <c r="E76" t="s">
        <v>21</v>
      </c>
      <c r="F76" s="6">
        <v>17000000</v>
      </c>
      <c r="G76" s="7">
        <v>9288915</v>
      </c>
      <c r="H76" s="3">
        <v>81057016</v>
      </c>
      <c r="I76" s="3">
        <v>101000000</v>
      </c>
      <c r="J76" s="3">
        <v>182057016</v>
      </c>
      <c r="K76" s="3">
        <f>Highest_Hollywood_Grossing_Movies[[#This Row],[World Wide Sales (in $)]]-Highest_Hollywood_Grossing_Movies[[#This Row],[Budget (in $)]]</f>
        <v>165057016</v>
      </c>
      <c r="L76" t="s">
        <v>2078</v>
      </c>
      <c r="M76" t="s">
        <v>2019</v>
      </c>
      <c r="N76" t="s">
        <v>2096</v>
      </c>
      <c r="O76" t="s">
        <v>752</v>
      </c>
      <c r="P76" t="str">
        <f t="shared" si="1"/>
        <v>Comedy</v>
      </c>
      <c r="Q76" t="s">
        <v>54</v>
      </c>
      <c r="R76" t="s">
        <v>42</v>
      </c>
    </row>
    <row r="77" spans="1:18" x14ac:dyDescent="0.35">
      <c r="A77">
        <v>96</v>
      </c>
      <c r="B77" t="s">
        <v>261</v>
      </c>
      <c r="C77" t="s">
        <v>262</v>
      </c>
      <c r="D77">
        <v>1996</v>
      </c>
      <c r="E77" t="s">
        <v>15</v>
      </c>
      <c r="F77" s="6">
        <v>75000000</v>
      </c>
      <c r="G77" s="7">
        <v>50228264</v>
      </c>
      <c r="H77" s="3">
        <v>306169268</v>
      </c>
      <c r="I77" s="3">
        <v>511231623</v>
      </c>
      <c r="J77" s="3">
        <v>817400891</v>
      </c>
      <c r="K77" s="3">
        <f>Highest_Hollywood_Grossing_Movies[[#This Row],[World Wide Sales (in $)]]-Highest_Hollywood_Grossing_Movies[[#This Row],[Budget (in $)]]</f>
        <v>742400891</v>
      </c>
      <c r="L77" t="s">
        <v>2047</v>
      </c>
      <c r="M77" t="s">
        <v>2103</v>
      </c>
      <c r="N77" t="s">
        <v>2076</v>
      </c>
      <c r="O77" t="s">
        <v>31</v>
      </c>
      <c r="P77" t="str">
        <f t="shared" si="1"/>
        <v>Action</v>
      </c>
      <c r="Q77" t="s">
        <v>263</v>
      </c>
      <c r="R77" t="s">
        <v>18</v>
      </c>
    </row>
    <row r="78" spans="1:18" x14ac:dyDescent="0.35">
      <c r="A78">
        <v>281</v>
      </c>
      <c r="B78" t="s">
        <v>666</v>
      </c>
      <c r="C78" t="s">
        <v>667</v>
      </c>
      <c r="D78">
        <v>1996</v>
      </c>
      <c r="E78" t="s">
        <v>26</v>
      </c>
      <c r="F78" s="6">
        <v>80000000</v>
      </c>
      <c r="G78" s="7">
        <v>45436830</v>
      </c>
      <c r="H78" s="3">
        <v>180981856</v>
      </c>
      <c r="I78" s="3">
        <v>276714535</v>
      </c>
      <c r="J78" s="3">
        <v>457696391</v>
      </c>
      <c r="K78" s="3">
        <f>Highest_Hollywood_Grossing_Movies[[#This Row],[World Wide Sales (in $)]]-Highest_Hollywood_Grossing_Movies[[#This Row],[Budget (in $)]]</f>
        <v>377696391</v>
      </c>
      <c r="L78" t="s">
        <v>2042</v>
      </c>
      <c r="M78" t="s">
        <v>2010</v>
      </c>
      <c r="N78" t="s">
        <v>2076</v>
      </c>
      <c r="O78" t="s">
        <v>93</v>
      </c>
      <c r="P78" t="str">
        <f t="shared" si="1"/>
        <v>Action</v>
      </c>
      <c r="Q78" t="s">
        <v>668</v>
      </c>
      <c r="R78" t="s">
        <v>18</v>
      </c>
    </row>
    <row r="79" spans="1:18" x14ac:dyDescent="0.35">
      <c r="A79">
        <v>241</v>
      </c>
      <c r="B79" t="s">
        <v>582</v>
      </c>
      <c r="C79" t="s">
        <v>583</v>
      </c>
      <c r="D79">
        <v>1996</v>
      </c>
      <c r="E79" t="s">
        <v>55</v>
      </c>
      <c r="F79" s="6">
        <v>92000000</v>
      </c>
      <c r="G79" s="7">
        <v>41059405</v>
      </c>
      <c r="H79" s="3">
        <v>241830615</v>
      </c>
      <c r="I79" s="3">
        <v>252750000</v>
      </c>
      <c r="J79" s="3">
        <v>494580615</v>
      </c>
      <c r="K79" s="3">
        <f>Highest_Hollywood_Grossing_Movies[[#This Row],[World Wide Sales (in $)]]-Highest_Hollywood_Grossing_Movies[[#This Row],[Budget (in $)]]</f>
        <v>402580615</v>
      </c>
      <c r="L79" t="s">
        <v>2035</v>
      </c>
      <c r="M79" t="s">
        <v>2010</v>
      </c>
      <c r="N79" t="s">
        <v>2076</v>
      </c>
      <c r="O79" t="s">
        <v>93</v>
      </c>
      <c r="P79" t="str">
        <f t="shared" si="1"/>
        <v>Action</v>
      </c>
      <c r="Q79" t="s">
        <v>529</v>
      </c>
      <c r="R79" t="s">
        <v>557</v>
      </c>
    </row>
    <row r="80" spans="1:18" x14ac:dyDescent="0.35">
      <c r="A80">
        <v>599</v>
      </c>
      <c r="B80" t="s">
        <v>1280</v>
      </c>
      <c r="C80" t="s">
        <v>1281</v>
      </c>
      <c r="D80">
        <v>1996</v>
      </c>
      <c r="E80" t="s">
        <v>36</v>
      </c>
      <c r="F80" s="6">
        <v>54000000</v>
      </c>
      <c r="G80" s="7">
        <v>25411725</v>
      </c>
      <c r="H80" s="3">
        <v>128814019</v>
      </c>
      <c r="I80" s="3">
        <v>145147000</v>
      </c>
      <c r="J80" s="3">
        <v>273961019</v>
      </c>
      <c r="K80" s="3">
        <f>Highest_Hollywood_Grossing_Movies[[#This Row],[World Wide Sales (in $)]]-Highest_Hollywood_Grossing_Movies[[#This Row],[Budget (in $)]]</f>
        <v>219961019</v>
      </c>
      <c r="L80" t="s">
        <v>2053</v>
      </c>
      <c r="M80" t="s">
        <v>2102</v>
      </c>
      <c r="N80" t="s">
        <v>2076</v>
      </c>
      <c r="O80" t="s">
        <v>1282</v>
      </c>
      <c r="P80" t="str">
        <f t="shared" si="1"/>
        <v>Comedy</v>
      </c>
      <c r="Q80" t="s">
        <v>237</v>
      </c>
      <c r="R80" t="s">
        <v>18</v>
      </c>
    </row>
    <row r="81" spans="1:18" x14ac:dyDescent="0.35">
      <c r="A81">
        <v>464</v>
      </c>
      <c r="B81" t="s">
        <v>1028</v>
      </c>
      <c r="C81" t="s">
        <v>1029</v>
      </c>
      <c r="D81">
        <v>1996</v>
      </c>
      <c r="E81" t="s">
        <v>21</v>
      </c>
      <c r="F81" s="6">
        <v>75000000</v>
      </c>
      <c r="G81" s="7">
        <v>25069525</v>
      </c>
      <c r="H81" s="3">
        <v>134069511</v>
      </c>
      <c r="I81" s="3">
        <v>200993110</v>
      </c>
      <c r="J81" s="3">
        <v>335062621</v>
      </c>
      <c r="K81" s="3">
        <f>Highest_Hollywood_Grossing_Movies[[#This Row],[World Wide Sales (in $)]]-Highest_Hollywood_Grossing_Movies[[#This Row],[Budget (in $)]]</f>
        <v>260062621</v>
      </c>
      <c r="L81" t="s">
        <v>2038</v>
      </c>
      <c r="M81" t="s">
        <v>2102</v>
      </c>
      <c r="N81" t="s">
        <v>2076</v>
      </c>
      <c r="O81" t="s">
        <v>93</v>
      </c>
      <c r="P81" t="str">
        <f t="shared" si="1"/>
        <v>Action</v>
      </c>
      <c r="Q81" t="s">
        <v>75</v>
      </c>
      <c r="R81" t="s">
        <v>121</v>
      </c>
    </row>
    <row r="82" spans="1:18" x14ac:dyDescent="0.35">
      <c r="A82">
        <v>698</v>
      </c>
      <c r="B82" t="s">
        <v>1470</v>
      </c>
      <c r="C82" t="s">
        <v>1471</v>
      </c>
      <c r="D82">
        <v>1996</v>
      </c>
      <c r="E82" t="s">
        <v>55</v>
      </c>
      <c r="F82" s="6">
        <v>100000000</v>
      </c>
      <c r="G82" s="7">
        <v>24566446</v>
      </c>
      <c r="H82" s="3">
        <v>101295562</v>
      </c>
      <c r="I82" s="3">
        <v>141000000</v>
      </c>
      <c r="J82" s="3">
        <v>242295562</v>
      </c>
      <c r="K82" s="3">
        <f>Highest_Hollywood_Grossing_Movies[[#This Row],[World Wide Sales (in $)]]-Highest_Hollywood_Grossing_Movies[[#This Row],[Budget (in $)]]</f>
        <v>142295562</v>
      </c>
      <c r="L82" t="s">
        <v>2078</v>
      </c>
      <c r="M82" t="s">
        <v>2102</v>
      </c>
      <c r="N82" t="s">
        <v>2076</v>
      </c>
      <c r="O82" t="s">
        <v>49</v>
      </c>
      <c r="P82" t="str">
        <f t="shared" si="1"/>
        <v>Action</v>
      </c>
      <c r="Q82" t="s">
        <v>247</v>
      </c>
      <c r="R82" t="s">
        <v>121</v>
      </c>
    </row>
    <row r="83" spans="1:18" x14ac:dyDescent="0.35">
      <c r="A83">
        <v>486</v>
      </c>
      <c r="B83" t="s">
        <v>1064</v>
      </c>
      <c r="C83" t="s">
        <v>1065</v>
      </c>
      <c r="D83">
        <v>1996</v>
      </c>
      <c r="E83" t="s">
        <v>21</v>
      </c>
      <c r="F83" s="6">
        <v>100000000</v>
      </c>
      <c r="G83" s="7">
        <v>21037414</v>
      </c>
      <c r="H83" s="3">
        <v>100138851</v>
      </c>
      <c r="I83" s="3">
        <v>225200000</v>
      </c>
      <c r="J83" s="3">
        <v>325338851</v>
      </c>
      <c r="K83" s="3">
        <f>Highest_Hollywood_Grossing_Movies[[#This Row],[World Wide Sales (in $)]]-Highest_Hollywood_Grossing_Movies[[#This Row],[Budget (in $)]]</f>
        <v>225338851</v>
      </c>
      <c r="L83" t="s">
        <v>2078</v>
      </c>
      <c r="M83" t="s">
        <v>2102</v>
      </c>
      <c r="N83" t="s">
        <v>2076</v>
      </c>
      <c r="O83" t="s">
        <v>1066</v>
      </c>
      <c r="P83" t="str">
        <f t="shared" si="1"/>
        <v>Animation</v>
      </c>
      <c r="Q83" t="s">
        <v>82</v>
      </c>
      <c r="R83" t="s">
        <v>557</v>
      </c>
    </row>
    <row r="84" spans="1:18" x14ac:dyDescent="0.35">
      <c r="A84">
        <v>600</v>
      </c>
      <c r="B84" t="s">
        <v>1283</v>
      </c>
      <c r="C84" t="s">
        <v>1284</v>
      </c>
      <c r="D84">
        <v>1996</v>
      </c>
      <c r="E84" t="s">
        <v>33</v>
      </c>
      <c r="F84" s="6">
        <v>50000000</v>
      </c>
      <c r="G84" s="7">
        <v>17084296</v>
      </c>
      <c r="H84" s="3">
        <v>153952592</v>
      </c>
      <c r="I84" s="3">
        <v>119600000</v>
      </c>
      <c r="J84" s="3">
        <v>273552592</v>
      </c>
      <c r="K84" s="3">
        <f>Highest_Hollywood_Grossing_Movies[[#This Row],[World Wide Sales (in $)]]-Highest_Hollywood_Grossing_Movies[[#This Row],[Budget (in $)]]</f>
        <v>223552592</v>
      </c>
      <c r="L84" t="s">
        <v>2043</v>
      </c>
      <c r="M84" t="s">
        <v>2022</v>
      </c>
      <c r="N84" t="s">
        <v>2076</v>
      </c>
      <c r="O84" t="s">
        <v>1285</v>
      </c>
      <c r="P84" t="str">
        <f t="shared" si="1"/>
        <v>Comedy</v>
      </c>
      <c r="Q84" t="s">
        <v>205</v>
      </c>
      <c r="R84" t="s">
        <v>121</v>
      </c>
    </row>
    <row r="85" spans="1:18" x14ac:dyDescent="0.35">
      <c r="A85">
        <v>733</v>
      </c>
      <c r="B85" t="s">
        <v>1527</v>
      </c>
      <c r="C85" t="s">
        <v>1528</v>
      </c>
      <c r="D85">
        <v>1996</v>
      </c>
      <c r="E85" t="s">
        <v>1034</v>
      </c>
      <c r="F85" s="6">
        <v>27000000</v>
      </c>
      <c r="G85" s="7">
        <v>278439</v>
      </c>
      <c r="H85" s="3">
        <v>78676425</v>
      </c>
      <c r="I85" s="3">
        <v>153300000</v>
      </c>
      <c r="J85" s="3">
        <v>231976425</v>
      </c>
      <c r="K85" s="3">
        <f>Highest_Hollywood_Grossing_Movies[[#This Row],[World Wide Sales (in $)]]-Highest_Hollywood_Grossing_Movies[[#This Row],[Budget (in $)]]</f>
        <v>204976425</v>
      </c>
      <c r="L85" t="s">
        <v>2067</v>
      </c>
      <c r="M85" t="s">
        <v>2023</v>
      </c>
      <c r="N85" t="s">
        <v>2076</v>
      </c>
      <c r="O85" t="s">
        <v>1529</v>
      </c>
      <c r="P85" t="str">
        <f t="shared" si="1"/>
        <v>Drama</v>
      </c>
      <c r="Q85" t="s">
        <v>17</v>
      </c>
      <c r="R85" t="s">
        <v>121</v>
      </c>
    </row>
    <row r="86" spans="1:18" x14ac:dyDescent="0.35">
      <c r="A86">
        <v>176</v>
      </c>
      <c r="B86" t="s">
        <v>429</v>
      </c>
      <c r="C86" t="s">
        <v>430</v>
      </c>
      <c r="D86">
        <v>1997</v>
      </c>
      <c r="E86" t="s">
        <v>36</v>
      </c>
      <c r="F86" s="6">
        <v>73000000</v>
      </c>
      <c r="G86" s="7">
        <v>72132785</v>
      </c>
      <c r="H86" s="3">
        <v>229086679</v>
      </c>
      <c r="I86" s="3">
        <v>389552320</v>
      </c>
      <c r="J86" s="3">
        <v>618638999</v>
      </c>
      <c r="K86" s="3">
        <f>Highest_Hollywood_Grossing_Movies[[#This Row],[World Wide Sales (in $)]]-Highest_Hollywood_Grossing_Movies[[#This Row],[Budget (in $)]]</f>
        <v>545638999</v>
      </c>
      <c r="L86" t="s">
        <v>2075</v>
      </c>
      <c r="M86" t="s">
        <v>2010</v>
      </c>
      <c r="N86" t="s">
        <v>2033</v>
      </c>
      <c r="O86" t="s">
        <v>31</v>
      </c>
      <c r="P86" t="str">
        <f t="shared" si="1"/>
        <v>Action</v>
      </c>
      <c r="Q86" t="s">
        <v>72</v>
      </c>
      <c r="R86" t="s">
        <v>18</v>
      </c>
    </row>
    <row r="87" spans="1:18" x14ac:dyDescent="0.35">
      <c r="A87">
        <v>186</v>
      </c>
      <c r="B87" t="s">
        <v>455</v>
      </c>
      <c r="C87" t="s">
        <v>456</v>
      </c>
      <c r="D87">
        <v>1997</v>
      </c>
      <c r="E87" t="s">
        <v>33</v>
      </c>
      <c r="F87" s="6">
        <v>90000000</v>
      </c>
      <c r="G87" s="7">
        <v>51068455</v>
      </c>
      <c r="H87" s="3">
        <v>250690539</v>
      </c>
      <c r="I87" s="3">
        <v>338700000</v>
      </c>
      <c r="J87" s="3">
        <v>589390539</v>
      </c>
      <c r="K87" s="3">
        <f>Highest_Hollywood_Grossing_Movies[[#This Row],[World Wide Sales (in $)]]-Highest_Hollywood_Grossing_Movies[[#This Row],[Budget (in $)]]</f>
        <v>499390539</v>
      </c>
      <c r="L87" t="s">
        <v>2059</v>
      </c>
      <c r="M87" t="s">
        <v>2103</v>
      </c>
      <c r="N87" t="s">
        <v>2033</v>
      </c>
      <c r="O87" t="s">
        <v>96</v>
      </c>
      <c r="P87" t="str">
        <f t="shared" si="1"/>
        <v>Action</v>
      </c>
      <c r="Q87" t="s">
        <v>162</v>
      </c>
      <c r="R87" t="s">
        <v>18</v>
      </c>
    </row>
    <row r="88" spans="1:18" x14ac:dyDescent="0.35">
      <c r="A88">
        <v>710</v>
      </c>
      <c r="B88" t="s">
        <v>1492</v>
      </c>
      <c r="C88" t="s">
        <v>1493</v>
      </c>
      <c r="D88">
        <v>1997</v>
      </c>
      <c r="E88" t="s">
        <v>55</v>
      </c>
      <c r="F88" s="6">
        <v>125000000</v>
      </c>
      <c r="G88" s="7">
        <v>42872605</v>
      </c>
      <c r="H88" s="3">
        <v>107353792</v>
      </c>
      <c r="I88" s="3">
        <v>130881927</v>
      </c>
      <c r="J88" s="3">
        <v>238235719</v>
      </c>
      <c r="K88" s="3">
        <f>Highest_Hollywood_Grossing_Movies[[#This Row],[World Wide Sales (in $)]]-Highest_Hollywood_Grossing_Movies[[#This Row],[Budget (in $)]]</f>
        <v>113235719</v>
      </c>
      <c r="L88" t="s">
        <v>2041</v>
      </c>
      <c r="M88" t="s">
        <v>2102</v>
      </c>
      <c r="N88" t="s">
        <v>2033</v>
      </c>
      <c r="O88" t="s">
        <v>45</v>
      </c>
      <c r="P88" t="str">
        <f t="shared" si="1"/>
        <v>Action</v>
      </c>
      <c r="Q88" t="s">
        <v>474</v>
      </c>
      <c r="R88" t="s">
        <v>18</v>
      </c>
    </row>
    <row r="89" spans="1:18" x14ac:dyDescent="0.35">
      <c r="A89">
        <v>505</v>
      </c>
      <c r="B89" t="s">
        <v>1104</v>
      </c>
      <c r="C89" t="s">
        <v>1105</v>
      </c>
      <c r="D89">
        <v>1997</v>
      </c>
      <c r="E89" t="s">
        <v>33</v>
      </c>
      <c r="F89" s="6">
        <v>85000000</v>
      </c>
      <c r="G89" s="7">
        <v>37132505</v>
      </c>
      <c r="H89" s="3">
        <v>172956409</v>
      </c>
      <c r="I89" s="3">
        <v>142200000</v>
      </c>
      <c r="J89" s="3">
        <v>315156409</v>
      </c>
      <c r="K89" s="3">
        <f>Highest_Hollywood_Grossing_Movies[[#This Row],[World Wide Sales (in $)]]-Highest_Hollywood_Grossing_Movies[[#This Row],[Budget (in $)]]</f>
        <v>230156409</v>
      </c>
      <c r="L89" t="s">
        <v>2039</v>
      </c>
      <c r="M89" t="s">
        <v>2103</v>
      </c>
      <c r="N89" t="s">
        <v>2033</v>
      </c>
      <c r="O89" t="s">
        <v>113</v>
      </c>
      <c r="P89" t="str">
        <f t="shared" si="1"/>
        <v>Action</v>
      </c>
      <c r="Q89" t="s">
        <v>37</v>
      </c>
      <c r="R89" t="s">
        <v>121</v>
      </c>
    </row>
    <row r="90" spans="1:18" x14ac:dyDescent="0.35">
      <c r="A90">
        <v>3</v>
      </c>
      <c r="B90" t="s">
        <v>24</v>
      </c>
      <c r="C90" t="s">
        <v>25</v>
      </c>
      <c r="D90">
        <v>1997</v>
      </c>
      <c r="E90" t="s">
        <v>26</v>
      </c>
      <c r="F90" s="6">
        <v>200000000</v>
      </c>
      <c r="G90" s="7">
        <v>28638131</v>
      </c>
      <c r="H90" s="3">
        <v>674292608</v>
      </c>
      <c r="I90" s="3">
        <v>1590450697</v>
      </c>
      <c r="J90" s="3">
        <v>2264743305</v>
      </c>
      <c r="K90" s="3">
        <f>Highest_Hollywood_Grossing_Movies[[#This Row],[World Wide Sales (in $)]]-Highest_Hollywood_Grossing_Movies[[#This Row],[Budget (in $)]]</f>
        <v>2064743305</v>
      </c>
      <c r="L90" t="s">
        <v>2032</v>
      </c>
      <c r="M90" t="s">
        <v>2022</v>
      </c>
      <c r="N90" t="s">
        <v>2033</v>
      </c>
      <c r="O90" t="s">
        <v>27</v>
      </c>
      <c r="P90" t="str">
        <f t="shared" si="1"/>
        <v>Drama</v>
      </c>
      <c r="Q90" t="s">
        <v>28</v>
      </c>
      <c r="R90" t="s">
        <v>18</v>
      </c>
    </row>
    <row r="91" spans="1:18" x14ac:dyDescent="0.35">
      <c r="A91">
        <v>764</v>
      </c>
      <c r="B91" t="s">
        <v>1577</v>
      </c>
      <c r="C91" t="s">
        <v>1578</v>
      </c>
      <c r="D91">
        <v>1997</v>
      </c>
      <c r="E91" t="s">
        <v>21</v>
      </c>
      <c r="F91" s="6">
        <v>75000000</v>
      </c>
      <c r="G91" s="7">
        <v>24131738</v>
      </c>
      <c r="H91" s="3">
        <v>101117573</v>
      </c>
      <c r="I91" s="3">
        <v>122894661</v>
      </c>
      <c r="J91" s="3">
        <v>224012234</v>
      </c>
      <c r="K91" s="3">
        <f>Highest_Hollywood_Grossing_Movies[[#This Row],[World Wide Sales (in $)]]-Highest_Hollywood_Grossing_Movies[[#This Row],[Budget (in $)]]</f>
        <v>149012234</v>
      </c>
      <c r="L91" t="s">
        <v>2036</v>
      </c>
      <c r="M91" t="s">
        <v>2102</v>
      </c>
      <c r="N91" t="s">
        <v>2033</v>
      </c>
      <c r="O91" t="s">
        <v>49</v>
      </c>
      <c r="P91" t="str">
        <f t="shared" si="1"/>
        <v>Action</v>
      </c>
      <c r="Q91" t="s">
        <v>247</v>
      </c>
      <c r="R91" t="s">
        <v>121</v>
      </c>
    </row>
    <row r="92" spans="1:18" x14ac:dyDescent="0.35">
      <c r="A92">
        <v>681</v>
      </c>
      <c r="B92" t="s">
        <v>1438</v>
      </c>
      <c r="C92" t="s">
        <v>1439</v>
      </c>
      <c r="D92">
        <v>1997</v>
      </c>
      <c r="E92" t="s">
        <v>26</v>
      </c>
      <c r="F92" s="6">
        <v>80000000</v>
      </c>
      <c r="G92" s="7">
        <v>23387530</v>
      </c>
      <c r="H92" s="3">
        <v>112276146</v>
      </c>
      <c r="I92" s="3">
        <v>133400000</v>
      </c>
      <c r="J92" s="3">
        <v>245676146</v>
      </c>
      <c r="K92" s="3">
        <f>Highest_Hollywood_Grossing_Movies[[#This Row],[World Wide Sales (in $)]]-Highest_Hollywood_Grossing_Movies[[#This Row],[Budget (in $)]]</f>
        <v>165676146</v>
      </c>
      <c r="L92" t="s">
        <v>2049</v>
      </c>
      <c r="M92" t="s">
        <v>2102</v>
      </c>
      <c r="N92" t="s">
        <v>2033</v>
      </c>
      <c r="O92" t="s">
        <v>1440</v>
      </c>
      <c r="P92" t="str">
        <f t="shared" si="1"/>
        <v>Action</v>
      </c>
      <c r="Q92" t="s">
        <v>32</v>
      </c>
      <c r="R92" t="s">
        <v>121</v>
      </c>
    </row>
    <row r="93" spans="1:18" x14ac:dyDescent="0.35">
      <c r="A93">
        <v>548</v>
      </c>
      <c r="B93" t="s">
        <v>1177</v>
      </c>
      <c r="C93" t="s">
        <v>1178</v>
      </c>
      <c r="D93">
        <v>1997</v>
      </c>
      <c r="E93" t="s">
        <v>33</v>
      </c>
      <c r="F93" s="6">
        <v>38000000</v>
      </c>
      <c r="G93" s="7">
        <v>21678377</v>
      </c>
      <c r="H93" s="3">
        <v>127120029</v>
      </c>
      <c r="I93" s="3">
        <v>172168576</v>
      </c>
      <c r="J93" s="3">
        <v>299288605</v>
      </c>
      <c r="K93" s="3">
        <f>Highest_Hollywood_Grossing_Movies[[#This Row],[World Wide Sales (in $)]]-Highest_Hollywood_Grossing_Movies[[#This Row],[Budget (in $)]]</f>
        <v>261288605</v>
      </c>
      <c r="L93" t="s">
        <v>2041</v>
      </c>
      <c r="M93" t="s">
        <v>2102</v>
      </c>
      <c r="N93" t="s">
        <v>2033</v>
      </c>
      <c r="O93" t="s">
        <v>752</v>
      </c>
      <c r="P93" t="str">
        <f t="shared" si="1"/>
        <v>Comedy</v>
      </c>
      <c r="Q93" t="s">
        <v>510</v>
      </c>
      <c r="R93" t="s">
        <v>18</v>
      </c>
    </row>
    <row r="94" spans="1:18" x14ac:dyDescent="0.35">
      <c r="A94">
        <v>509</v>
      </c>
      <c r="B94" t="s">
        <v>1110</v>
      </c>
      <c r="C94" t="s">
        <v>1111</v>
      </c>
      <c r="D94">
        <v>1997</v>
      </c>
      <c r="E94" t="s">
        <v>33</v>
      </c>
      <c r="F94" s="6">
        <v>50000000</v>
      </c>
      <c r="G94" s="7">
        <v>12606928</v>
      </c>
      <c r="H94" s="3">
        <v>148478011</v>
      </c>
      <c r="I94" s="3">
        <v>165700000</v>
      </c>
      <c r="J94" s="3">
        <v>314178011</v>
      </c>
      <c r="K94" s="3">
        <f>Highest_Hollywood_Grossing_Movies[[#This Row],[World Wide Sales (in $)]]-Highest_Hollywood_Grossing_Movies[[#This Row],[Budget (in $)]]</f>
        <v>264178011</v>
      </c>
      <c r="L94" t="s">
        <v>2075</v>
      </c>
      <c r="M94" t="s">
        <v>2022</v>
      </c>
      <c r="N94" t="s">
        <v>2033</v>
      </c>
      <c r="O94" t="s">
        <v>752</v>
      </c>
      <c r="P94" t="str">
        <f t="shared" si="1"/>
        <v>Comedy</v>
      </c>
      <c r="Q94" t="s">
        <v>205</v>
      </c>
      <c r="R94" t="s">
        <v>18</v>
      </c>
    </row>
    <row r="95" spans="1:18" x14ac:dyDescent="0.35">
      <c r="A95">
        <v>661</v>
      </c>
      <c r="B95" t="s">
        <v>1395</v>
      </c>
      <c r="C95" t="s">
        <v>1396</v>
      </c>
      <c r="D95">
        <v>1997</v>
      </c>
      <c r="E95" t="s">
        <v>1397</v>
      </c>
      <c r="F95" s="6">
        <v>18000000</v>
      </c>
      <c r="G95" s="7">
        <v>2255233</v>
      </c>
      <c r="H95" s="3">
        <v>45319423</v>
      </c>
      <c r="I95" s="3">
        <v>205893247</v>
      </c>
      <c r="J95" s="3">
        <v>251212670</v>
      </c>
      <c r="K95" s="3">
        <f>Highest_Hollywood_Grossing_Movies[[#This Row],[World Wide Sales (in $)]]-Highest_Hollywood_Grossing_Movies[[#This Row],[Budget (in $)]]</f>
        <v>233212670</v>
      </c>
      <c r="L95" t="s">
        <v>2051</v>
      </c>
      <c r="M95" t="s">
        <v>2024</v>
      </c>
      <c r="N95" t="s">
        <v>2033</v>
      </c>
      <c r="O95" t="s">
        <v>1398</v>
      </c>
      <c r="P95" t="str">
        <f t="shared" si="1"/>
        <v>Adventure</v>
      </c>
      <c r="Q95" t="s">
        <v>143</v>
      </c>
      <c r="R95" t="s">
        <v>18</v>
      </c>
    </row>
    <row r="96" spans="1:18" x14ac:dyDescent="0.35">
      <c r="A96">
        <v>657</v>
      </c>
      <c r="B96" t="s">
        <v>1387</v>
      </c>
      <c r="C96" t="s">
        <v>1388</v>
      </c>
      <c r="D96">
        <v>1997</v>
      </c>
      <c r="E96" t="s">
        <v>21</v>
      </c>
      <c r="F96" s="6">
        <v>85000000</v>
      </c>
      <c r="G96" s="7">
        <v>249567</v>
      </c>
      <c r="H96" s="3">
        <v>99112101</v>
      </c>
      <c r="I96" s="3">
        <v>153600000</v>
      </c>
      <c r="J96" s="3">
        <v>252712101</v>
      </c>
      <c r="K96" s="3">
        <f>Highest_Hollywood_Grossing_Movies[[#This Row],[World Wide Sales (in $)]]-Highest_Hollywood_Grossing_Movies[[#This Row],[Budget (in $)]]</f>
        <v>167712101</v>
      </c>
      <c r="L96" t="s">
        <v>2067</v>
      </c>
      <c r="M96" t="s">
        <v>2102</v>
      </c>
      <c r="N96" t="s">
        <v>2033</v>
      </c>
      <c r="O96" t="s">
        <v>451</v>
      </c>
      <c r="P96" t="str">
        <f t="shared" si="1"/>
        <v>Adventure</v>
      </c>
      <c r="Q96" t="s">
        <v>189</v>
      </c>
      <c r="R96" t="s">
        <v>557</v>
      </c>
    </row>
    <row r="97" spans="1:18" x14ac:dyDescent="0.35">
      <c r="A97">
        <v>640</v>
      </c>
      <c r="B97" t="s">
        <v>1363</v>
      </c>
      <c r="C97" t="s">
        <v>1364</v>
      </c>
      <c r="D97">
        <v>1997</v>
      </c>
      <c r="E97" t="s">
        <v>857</v>
      </c>
      <c r="F97" s="6">
        <v>3500000</v>
      </c>
      <c r="G97" s="7">
        <v>176585</v>
      </c>
      <c r="H97" s="3">
        <v>45950122</v>
      </c>
      <c r="I97" s="3">
        <v>211988527</v>
      </c>
      <c r="J97" s="3">
        <v>257938649</v>
      </c>
      <c r="K97" s="3">
        <f>Highest_Hollywood_Grossing_Movies[[#This Row],[World Wide Sales (in $)]]-Highest_Hollywood_Grossing_Movies[[#This Row],[Budget (in $)]]</f>
        <v>254438649</v>
      </c>
      <c r="L97" t="s">
        <v>2067</v>
      </c>
      <c r="M97" t="s">
        <v>2020</v>
      </c>
      <c r="N97" t="s">
        <v>2033</v>
      </c>
      <c r="O97" t="s">
        <v>706</v>
      </c>
      <c r="P97" t="str">
        <f t="shared" si="1"/>
        <v>Comedy</v>
      </c>
      <c r="Q97" t="s">
        <v>82</v>
      </c>
      <c r="R97" t="s">
        <v>121</v>
      </c>
    </row>
    <row r="98" spans="1:18" x14ac:dyDescent="0.35">
      <c r="A98">
        <v>377</v>
      </c>
      <c r="B98" t="s">
        <v>543</v>
      </c>
      <c r="C98" t="s">
        <v>851</v>
      </c>
      <c r="D98">
        <v>1998</v>
      </c>
      <c r="E98" t="s">
        <v>33</v>
      </c>
      <c r="F98" s="6">
        <v>130000000</v>
      </c>
      <c r="G98" s="7">
        <v>44047541</v>
      </c>
      <c r="H98" s="3">
        <v>136314294</v>
      </c>
      <c r="I98" s="3">
        <v>242700000</v>
      </c>
      <c r="J98" s="3">
        <v>379014294</v>
      </c>
      <c r="K98" s="3">
        <f>Highest_Hollywood_Grossing_Movies[[#This Row],[World Wide Sales (in $)]]-Highest_Hollywood_Grossing_Movies[[#This Row],[Budget (in $)]]</f>
        <v>249014294</v>
      </c>
      <c r="L98" t="s">
        <v>2041</v>
      </c>
      <c r="M98" t="s">
        <v>2010</v>
      </c>
      <c r="N98" t="s">
        <v>2083</v>
      </c>
      <c r="O98" t="s">
        <v>647</v>
      </c>
      <c r="P98" t="str">
        <f t="shared" si="1"/>
        <v>Action</v>
      </c>
      <c r="Q98" t="s">
        <v>205</v>
      </c>
      <c r="R98" t="s">
        <v>18</v>
      </c>
    </row>
    <row r="99" spans="1:18" x14ac:dyDescent="0.35">
      <c r="A99">
        <v>960</v>
      </c>
      <c r="B99" t="s">
        <v>1925</v>
      </c>
      <c r="C99" t="s">
        <v>1926</v>
      </c>
      <c r="D99">
        <v>1998</v>
      </c>
      <c r="E99" t="s">
        <v>21</v>
      </c>
      <c r="F99" s="6">
        <v>23000000</v>
      </c>
      <c r="G99" s="7">
        <v>39414071</v>
      </c>
      <c r="H99" s="3">
        <v>161491646</v>
      </c>
      <c r="I99" s="3">
        <v>24500000</v>
      </c>
      <c r="J99" s="3">
        <v>185991646</v>
      </c>
      <c r="K99" s="3">
        <f>Highest_Hollywood_Grossing_Movies[[#This Row],[World Wide Sales (in $)]]-Highest_Hollywood_Grossing_Movies[[#This Row],[Budget (in $)]]</f>
        <v>162991646</v>
      </c>
      <c r="L99" t="s">
        <v>2036</v>
      </c>
      <c r="M99" t="s">
        <v>2023</v>
      </c>
      <c r="N99" t="s">
        <v>2083</v>
      </c>
      <c r="O99" t="s">
        <v>1927</v>
      </c>
      <c r="P99" t="str">
        <f t="shared" si="1"/>
        <v>Comedy</v>
      </c>
      <c r="Q99" t="s">
        <v>386</v>
      </c>
      <c r="R99" t="s">
        <v>18</v>
      </c>
    </row>
    <row r="100" spans="1:18" x14ac:dyDescent="0.35">
      <c r="A100">
        <v>203</v>
      </c>
      <c r="B100" t="s">
        <v>492</v>
      </c>
      <c r="C100" t="s">
        <v>493</v>
      </c>
      <c r="D100">
        <v>1998</v>
      </c>
      <c r="E100" t="s">
        <v>21</v>
      </c>
      <c r="F100" s="6">
        <v>140000000</v>
      </c>
      <c r="G100" s="7">
        <v>36089972</v>
      </c>
      <c r="H100" s="3">
        <v>201578182</v>
      </c>
      <c r="I100" s="3">
        <v>352131606</v>
      </c>
      <c r="J100" s="3">
        <v>553709788</v>
      </c>
      <c r="K100" s="3">
        <f>Highest_Hollywood_Grossing_Movies[[#This Row],[World Wide Sales (in $)]]-Highest_Hollywood_Grossing_Movies[[#This Row],[Budget (in $)]]</f>
        <v>413709788</v>
      </c>
      <c r="L100" t="s">
        <v>2040</v>
      </c>
      <c r="M100" t="s">
        <v>2103</v>
      </c>
      <c r="N100" t="s">
        <v>2083</v>
      </c>
      <c r="O100" t="s">
        <v>106</v>
      </c>
      <c r="P100" t="str">
        <f t="shared" si="1"/>
        <v>Action</v>
      </c>
      <c r="Q100" t="s">
        <v>132</v>
      </c>
      <c r="R100" t="s">
        <v>18</v>
      </c>
    </row>
    <row r="101" spans="1:18" x14ac:dyDescent="0.35">
      <c r="A101">
        <v>582</v>
      </c>
      <c r="B101" t="s">
        <v>1241</v>
      </c>
      <c r="C101" t="s">
        <v>1242</v>
      </c>
      <c r="D101">
        <v>1998</v>
      </c>
      <c r="E101" t="s">
        <v>55</v>
      </c>
      <c r="F101" s="6">
        <v>140000000</v>
      </c>
      <c r="G101" s="7">
        <v>34048124</v>
      </c>
      <c r="H101" s="3">
        <v>130444603</v>
      </c>
      <c r="I101" s="3">
        <v>155000000</v>
      </c>
      <c r="J101" s="3">
        <v>285444603</v>
      </c>
      <c r="K101" s="3">
        <f>Highest_Hollywood_Grossing_Movies[[#This Row],[World Wide Sales (in $)]]-Highest_Hollywood_Grossing_Movies[[#This Row],[Budget (in $)]]</f>
        <v>145444603</v>
      </c>
      <c r="L101" t="s">
        <v>2035</v>
      </c>
      <c r="M101" t="s">
        <v>2103</v>
      </c>
      <c r="N101" t="s">
        <v>2083</v>
      </c>
      <c r="O101" t="s">
        <v>49</v>
      </c>
      <c r="P101" t="str">
        <f t="shared" si="1"/>
        <v>Action</v>
      </c>
      <c r="Q101" t="s">
        <v>107</v>
      </c>
      <c r="R101" t="s">
        <v>121</v>
      </c>
    </row>
    <row r="102" spans="1:18" x14ac:dyDescent="0.35">
      <c r="A102">
        <v>690</v>
      </c>
      <c r="B102" t="s">
        <v>1454</v>
      </c>
      <c r="C102" t="s">
        <v>1455</v>
      </c>
      <c r="D102">
        <v>1998</v>
      </c>
      <c r="E102" t="s">
        <v>88</v>
      </c>
      <c r="F102" s="6">
        <v>33000000</v>
      </c>
      <c r="G102" s="7">
        <v>33001803</v>
      </c>
      <c r="H102" s="3">
        <v>141186864</v>
      </c>
      <c r="I102" s="3">
        <v>103534200</v>
      </c>
      <c r="J102" s="3">
        <v>244721064</v>
      </c>
      <c r="K102" s="3">
        <f>Highest_Hollywood_Grossing_Movies[[#This Row],[World Wide Sales (in $)]]-Highest_Hollywood_Grossing_Movies[[#This Row],[Budget (in $)]]</f>
        <v>211721064</v>
      </c>
      <c r="L102" t="s">
        <v>2058</v>
      </c>
      <c r="M102" t="s">
        <v>2021</v>
      </c>
      <c r="N102" t="s">
        <v>2083</v>
      </c>
      <c r="O102" t="s">
        <v>596</v>
      </c>
      <c r="P102" t="str">
        <f t="shared" si="1"/>
        <v>Action</v>
      </c>
      <c r="Q102" t="s">
        <v>162</v>
      </c>
      <c r="R102" t="s">
        <v>18</v>
      </c>
    </row>
    <row r="103" spans="1:18" x14ac:dyDescent="0.35">
      <c r="A103">
        <v>254</v>
      </c>
      <c r="B103" t="s">
        <v>612</v>
      </c>
      <c r="C103" t="s">
        <v>613</v>
      </c>
      <c r="D103">
        <v>1998</v>
      </c>
      <c r="E103" t="s">
        <v>187</v>
      </c>
      <c r="F103" s="6">
        <v>70000000</v>
      </c>
      <c r="G103" s="7">
        <v>30576104</v>
      </c>
      <c r="H103" s="3">
        <v>217049603</v>
      </c>
      <c r="I103" s="3">
        <v>265300000</v>
      </c>
      <c r="J103" s="3">
        <v>482349603</v>
      </c>
      <c r="K103" s="3">
        <f>Highest_Hollywood_Grossing_Movies[[#This Row],[World Wide Sales (in $)]]-Highest_Hollywood_Grossing_Movies[[#This Row],[Budget (in $)]]</f>
        <v>412349603</v>
      </c>
      <c r="L103" t="s">
        <v>2029</v>
      </c>
      <c r="M103" t="s">
        <v>2103</v>
      </c>
      <c r="N103" t="s">
        <v>2083</v>
      </c>
      <c r="O103" t="s">
        <v>614</v>
      </c>
      <c r="P103" t="str">
        <f t="shared" si="1"/>
        <v>Drama</v>
      </c>
      <c r="Q103" t="s">
        <v>172</v>
      </c>
      <c r="R103" t="s">
        <v>121</v>
      </c>
    </row>
    <row r="104" spans="1:18" x14ac:dyDescent="0.35">
      <c r="A104">
        <v>881</v>
      </c>
      <c r="B104" t="s">
        <v>1790</v>
      </c>
      <c r="C104" t="s">
        <v>1791</v>
      </c>
      <c r="D104">
        <v>1998</v>
      </c>
      <c r="E104" t="s">
        <v>36</v>
      </c>
      <c r="F104" s="6">
        <v>90000000</v>
      </c>
      <c r="G104" s="7">
        <v>25262280</v>
      </c>
      <c r="H104" s="3">
        <v>135026902</v>
      </c>
      <c r="I104" s="3">
        <v>67266000</v>
      </c>
      <c r="J104" s="3">
        <v>202292902</v>
      </c>
      <c r="K104" s="3">
        <f>Highest_Hollywood_Grossing_Movies[[#This Row],[World Wide Sales (in $)]]-Highest_Hollywood_Grossing_Movies[[#This Row],[Budget (in $)]]</f>
        <v>112292902</v>
      </c>
      <c r="L104" t="s">
        <v>2039</v>
      </c>
      <c r="M104" t="s">
        <v>2022</v>
      </c>
      <c r="N104" t="s">
        <v>2083</v>
      </c>
      <c r="O104" t="s">
        <v>1792</v>
      </c>
      <c r="P104" t="str">
        <f t="shared" si="1"/>
        <v>Biography</v>
      </c>
      <c r="Q104" t="s">
        <v>247</v>
      </c>
      <c r="R104" t="s">
        <v>18</v>
      </c>
    </row>
    <row r="105" spans="1:18" x14ac:dyDescent="0.35">
      <c r="A105">
        <v>668</v>
      </c>
      <c r="B105" t="s">
        <v>1411</v>
      </c>
      <c r="C105" t="s">
        <v>1412</v>
      </c>
      <c r="D105">
        <v>1998</v>
      </c>
      <c r="E105" t="s">
        <v>33</v>
      </c>
      <c r="F105" s="6">
        <v>95000000</v>
      </c>
      <c r="G105" s="7">
        <v>22525855</v>
      </c>
      <c r="H105" s="3">
        <v>94095523</v>
      </c>
      <c r="I105" s="3">
        <v>156193000</v>
      </c>
      <c r="J105" s="3">
        <v>250288523</v>
      </c>
      <c r="K105" s="3">
        <f>Highest_Hollywood_Grossing_Movies[[#This Row],[World Wide Sales (in $)]]-Highest_Hollywood_Grossing_Movies[[#This Row],[Budget (in $)]]</f>
        <v>155288523</v>
      </c>
      <c r="L105" t="s">
        <v>2051</v>
      </c>
      <c r="M105" t="s">
        <v>2103</v>
      </c>
      <c r="N105" t="s">
        <v>2083</v>
      </c>
      <c r="O105" t="s">
        <v>1413</v>
      </c>
      <c r="P105" t="str">
        <f t="shared" si="1"/>
        <v>Action</v>
      </c>
      <c r="Q105" t="s">
        <v>75</v>
      </c>
      <c r="R105" t="s">
        <v>18</v>
      </c>
    </row>
    <row r="106" spans="1:18" x14ac:dyDescent="0.35">
      <c r="A106">
        <v>663</v>
      </c>
      <c r="B106" t="s">
        <v>1402</v>
      </c>
      <c r="C106" t="s">
        <v>1403</v>
      </c>
      <c r="D106">
        <v>1998</v>
      </c>
      <c r="E106" t="s">
        <v>21</v>
      </c>
      <c r="F106" s="6">
        <v>90000000</v>
      </c>
      <c r="G106" s="7">
        <v>20038573</v>
      </c>
      <c r="H106" s="3">
        <v>111549836</v>
      </c>
      <c r="I106" s="3">
        <v>139299953</v>
      </c>
      <c r="J106" s="3">
        <v>250849789</v>
      </c>
      <c r="K106" s="3">
        <f>Highest_Hollywood_Grossing_Movies[[#This Row],[World Wide Sales (in $)]]-Highest_Hollywood_Grossing_Movies[[#This Row],[Budget (in $)]]</f>
        <v>160849789</v>
      </c>
      <c r="L106" t="s">
        <v>2041</v>
      </c>
      <c r="M106" t="s">
        <v>2023</v>
      </c>
      <c r="N106" t="s">
        <v>2083</v>
      </c>
      <c r="O106" t="s">
        <v>759</v>
      </c>
      <c r="P106" t="str">
        <f t="shared" si="1"/>
        <v>Action</v>
      </c>
      <c r="Q106" t="s">
        <v>266</v>
      </c>
      <c r="R106" t="s">
        <v>121</v>
      </c>
    </row>
    <row r="107" spans="1:18" x14ac:dyDescent="0.35">
      <c r="A107">
        <v>664</v>
      </c>
      <c r="B107" t="s">
        <v>1404</v>
      </c>
      <c r="C107" t="s">
        <v>1405</v>
      </c>
      <c r="D107">
        <v>1998</v>
      </c>
      <c r="E107" t="s">
        <v>55</v>
      </c>
      <c r="F107" s="6">
        <v>65000000</v>
      </c>
      <c r="G107" s="7">
        <v>18426749</v>
      </c>
      <c r="H107" s="3">
        <v>115821495</v>
      </c>
      <c r="I107" s="3">
        <v>135000000</v>
      </c>
      <c r="J107" s="3">
        <v>250821495</v>
      </c>
      <c r="K107" s="3">
        <f>Highest_Hollywood_Grossing_Movies[[#This Row],[World Wide Sales (in $)]]-Highest_Hollywood_Grossing_Movies[[#This Row],[Budget (in $)]]</f>
        <v>185821495</v>
      </c>
      <c r="L107" t="s">
        <v>2058</v>
      </c>
      <c r="M107" t="s">
        <v>2022</v>
      </c>
      <c r="N107" t="s">
        <v>2083</v>
      </c>
      <c r="O107" t="s">
        <v>752</v>
      </c>
      <c r="P107" t="str">
        <f t="shared" si="1"/>
        <v>Comedy</v>
      </c>
      <c r="Q107" t="s">
        <v>159</v>
      </c>
      <c r="R107" t="s">
        <v>42</v>
      </c>
    </row>
    <row r="108" spans="1:18" x14ac:dyDescent="0.35">
      <c r="A108">
        <v>786</v>
      </c>
      <c r="B108" t="s">
        <v>1615</v>
      </c>
      <c r="C108" t="s">
        <v>1616</v>
      </c>
      <c r="D108">
        <v>1998</v>
      </c>
      <c r="E108" t="s">
        <v>187</v>
      </c>
      <c r="F108" s="6">
        <v>70000000</v>
      </c>
      <c r="G108" s="7">
        <v>14524321</v>
      </c>
      <c r="H108" s="3">
        <v>101413188</v>
      </c>
      <c r="I108" s="3">
        <v>117200000</v>
      </c>
      <c r="J108" s="3">
        <v>218613188</v>
      </c>
      <c r="K108" s="3">
        <f>Highest_Hollywood_Grossing_Movies[[#This Row],[World Wide Sales (in $)]]-Highest_Hollywood_Grossing_Movies[[#This Row],[Budget (in $)]]</f>
        <v>148613188</v>
      </c>
      <c r="L108" t="s">
        <v>2058</v>
      </c>
      <c r="M108" t="s">
        <v>2022</v>
      </c>
      <c r="N108" t="s">
        <v>2083</v>
      </c>
      <c r="O108" t="s">
        <v>1617</v>
      </c>
      <c r="P108" t="str">
        <f t="shared" si="1"/>
        <v>Adventure</v>
      </c>
      <c r="Q108" t="s">
        <v>1094</v>
      </c>
      <c r="R108" t="s">
        <v>42</v>
      </c>
    </row>
    <row r="109" spans="1:18" x14ac:dyDescent="0.35">
      <c r="A109">
        <v>395</v>
      </c>
      <c r="B109" t="s">
        <v>891</v>
      </c>
      <c r="C109" t="s">
        <v>892</v>
      </c>
      <c r="D109">
        <v>1998</v>
      </c>
      <c r="E109" t="s">
        <v>15</v>
      </c>
      <c r="F109" s="6">
        <v>23000000</v>
      </c>
      <c r="G109" s="7">
        <v>13740644</v>
      </c>
      <c r="H109" s="3">
        <v>176484651</v>
      </c>
      <c r="I109" s="3">
        <v>193400000</v>
      </c>
      <c r="J109" s="3">
        <v>369884651</v>
      </c>
      <c r="K109" s="3">
        <f>Highest_Hollywood_Grossing_Movies[[#This Row],[World Wide Sales (in $)]]-Highest_Hollywood_Grossing_Movies[[#This Row],[Budget (in $)]]</f>
        <v>346884651</v>
      </c>
      <c r="L109" t="s">
        <v>2067</v>
      </c>
      <c r="M109" t="s">
        <v>2103</v>
      </c>
      <c r="N109" t="s">
        <v>2083</v>
      </c>
      <c r="O109" t="s">
        <v>553</v>
      </c>
      <c r="P109" t="str">
        <f t="shared" si="1"/>
        <v>Comedy</v>
      </c>
      <c r="Q109" t="s">
        <v>159</v>
      </c>
      <c r="R109" t="s">
        <v>121</v>
      </c>
    </row>
    <row r="110" spans="1:18" x14ac:dyDescent="0.35">
      <c r="A110">
        <v>407</v>
      </c>
      <c r="B110" t="s">
        <v>914</v>
      </c>
      <c r="C110" t="s">
        <v>915</v>
      </c>
      <c r="D110">
        <v>1998</v>
      </c>
      <c r="E110" t="s">
        <v>21</v>
      </c>
      <c r="F110" s="6">
        <v>120000000</v>
      </c>
      <c r="G110" s="7">
        <v>291121</v>
      </c>
      <c r="H110" s="3">
        <v>162798565</v>
      </c>
      <c r="I110" s="3">
        <v>200460294</v>
      </c>
      <c r="J110" s="3">
        <v>363258859</v>
      </c>
      <c r="K110" s="3">
        <f>Highest_Hollywood_Grossing_Movies[[#This Row],[World Wide Sales (in $)]]-Highest_Hollywood_Grossing_Movies[[#This Row],[Budget (in $)]]</f>
        <v>243258859</v>
      </c>
      <c r="L110" t="s">
        <v>2041</v>
      </c>
      <c r="M110" t="s">
        <v>2023</v>
      </c>
      <c r="N110" t="s">
        <v>2083</v>
      </c>
      <c r="O110" t="s">
        <v>181</v>
      </c>
      <c r="P110" t="str">
        <f t="shared" si="1"/>
        <v>Adventure</v>
      </c>
      <c r="Q110" t="s">
        <v>237</v>
      </c>
      <c r="R110" t="s">
        <v>557</v>
      </c>
    </row>
    <row r="111" spans="1:18" x14ac:dyDescent="0.35">
      <c r="A111">
        <v>570</v>
      </c>
      <c r="B111" t="s">
        <v>1218</v>
      </c>
      <c r="C111" t="s">
        <v>1219</v>
      </c>
      <c r="D111">
        <v>1998</v>
      </c>
      <c r="E111" t="s">
        <v>1034</v>
      </c>
      <c r="F111" s="6">
        <v>25000000</v>
      </c>
      <c r="G111" s="7">
        <v>224012</v>
      </c>
      <c r="H111" s="3">
        <v>100317794</v>
      </c>
      <c r="I111" s="3">
        <v>189000000</v>
      </c>
      <c r="J111" s="3">
        <v>289317794</v>
      </c>
      <c r="K111" s="3">
        <f>Highest_Hollywood_Grossing_Movies[[#This Row],[World Wide Sales (in $)]]-Highest_Hollywood_Grossing_Movies[[#This Row],[Budget (in $)]]</f>
        <v>264317794</v>
      </c>
      <c r="L111" t="s">
        <v>2037</v>
      </c>
      <c r="M111" t="s">
        <v>2022</v>
      </c>
      <c r="N111" t="s">
        <v>2083</v>
      </c>
      <c r="O111" t="s">
        <v>1220</v>
      </c>
      <c r="P111" t="str">
        <f t="shared" si="1"/>
        <v>Comedy</v>
      </c>
      <c r="Q111" t="s">
        <v>99</v>
      </c>
      <c r="R111" t="s">
        <v>121</v>
      </c>
    </row>
    <row r="112" spans="1:18" x14ac:dyDescent="0.35">
      <c r="A112">
        <v>46</v>
      </c>
      <c r="B112" t="s">
        <v>144</v>
      </c>
      <c r="C112" t="s">
        <v>145</v>
      </c>
      <c r="D112">
        <v>1999</v>
      </c>
      <c r="E112" t="s">
        <v>15</v>
      </c>
      <c r="F112" s="6">
        <v>115000000</v>
      </c>
      <c r="G112" s="7">
        <v>64820970</v>
      </c>
      <c r="H112" s="3">
        <v>474544677</v>
      </c>
      <c r="I112" s="3">
        <v>552538030</v>
      </c>
      <c r="J112" s="3">
        <v>1027082707</v>
      </c>
      <c r="K112" s="3">
        <f>Highest_Hollywood_Grossing_Movies[[#This Row],[World Wide Sales (in $)]]-Highest_Hollywood_Grossing_Movies[[#This Row],[Budget (in $)]]</f>
        <v>912082707</v>
      </c>
      <c r="L112" t="s">
        <v>2032</v>
      </c>
      <c r="M112" t="s">
        <v>2010</v>
      </c>
      <c r="N112" t="s">
        <v>2064</v>
      </c>
      <c r="O112" t="s">
        <v>16</v>
      </c>
      <c r="P112" t="str">
        <f t="shared" si="1"/>
        <v>Action</v>
      </c>
      <c r="Q112" t="s">
        <v>75</v>
      </c>
      <c r="R112" t="s">
        <v>42</v>
      </c>
    </row>
    <row r="113" spans="1:18" x14ac:dyDescent="0.35">
      <c r="A113">
        <v>510</v>
      </c>
      <c r="B113" t="s">
        <v>1112</v>
      </c>
      <c r="C113" t="s">
        <v>1113</v>
      </c>
      <c r="D113">
        <v>1999</v>
      </c>
      <c r="E113" t="s">
        <v>88</v>
      </c>
      <c r="F113" s="6">
        <v>33000000</v>
      </c>
      <c r="G113" s="7">
        <v>54917604</v>
      </c>
      <c r="H113" s="3">
        <v>206040086</v>
      </c>
      <c r="I113" s="3">
        <v>107661208</v>
      </c>
      <c r="J113" s="3">
        <v>313701294</v>
      </c>
      <c r="K113" s="3">
        <f>Highest_Hollywood_Grossing_Movies[[#This Row],[World Wide Sales (in $)]]-Highest_Hollywood_Grossing_Movies[[#This Row],[Budget (in $)]]</f>
        <v>280701294</v>
      </c>
      <c r="L113" t="s">
        <v>2048</v>
      </c>
      <c r="M113" t="s">
        <v>2102</v>
      </c>
      <c r="N113" t="s">
        <v>2064</v>
      </c>
      <c r="O113" t="s">
        <v>1114</v>
      </c>
      <c r="P113" t="str">
        <f t="shared" si="1"/>
        <v>Action</v>
      </c>
      <c r="Q113" t="s">
        <v>237</v>
      </c>
      <c r="R113" t="s">
        <v>18</v>
      </c>
    </row>
    <row r="114" spans="1:18" x14ac:dyDescent="0.35">
      <c r="A114">
        <v>321</v>
      </c>
      <c r="B114" t="s">
        <v>753</v>
      </c>
      <c r="C114" t="s">
        <v>754</v>
      </c>
      <c r="D114">
        <v>1999</v>
      </c>
      <c r="E114" t="s">
        <v>36</v>
      </c>
      <c r="F114" s="6">
        <v>80000000</v>
      </c>
      <c r="G114" s="7">
        <v>43369635</v>
      </c>
      <c r="H114" s="3">
        <v>155385488</v>
      </c>
      <c r="I114" s="3">
        <v>260547918</v>
      </c>
      <c r="J114" s="3">
        <v>415933406</v>
      </c>
      <c r="K114" s="3">
        <f>Highest_Hollywood_Grossing_Movies[[#This Row],[World Wide Sales (in $)]]-Highest_Hollywood_Grossing_Movies[[#This Row],[Budget (in $)]]</f>
        <v>335933406</v>
      </c>
      <c r="L114" t="s">
        <v>2038</v>
      </c>
      <c r="M114" t="s">
        <v>2010</v>
      </c>
      <c r="N114" t="s">
        <v>2064</v>
      </c>
      <c r="O114" t="s">
        <v>131</v>
      </c>
      <c r="P114" t="str">
        <f t="shared" si="1"/>
        <v>Action</v>
      </c>
      <c r="Q114" t="s">
        <v>37</v>
      </c>
      <c r="R114" t="s">
        <v>18</v>
      </c>
    </row>
    <row r="115" spans="1:18" x14ac:dyDescent="0.35">
      <c r="A115">
        <v>723</v>
      </c>
      <c r="B115" t="s">
        <v>1513</v>
      </c>
      <c r="C115" t="s">
        <v>1514</v>
      </c>
      <c r="D115">
        <v>1999</v>
      </c>
      <c r="E115" t="s">
        <v>33</v>
      </c>
      <c r="F115" s="6">
        <v>34200000</v>
      </c>
      <c r="G115" s="7">
        <v>41536370</v>
      </c>
      <c r="H115" s="3">
        <v>163479795</v>
      </c>
      <c r="I115" s="3">
        <v>71322100</v>
      </c>
      <c r="J115" s="3">
        <v>234801895</v>
      </c>
      <c r="K115" s="3">
        <f>Highest_Hollywood_Grossing_Movies[[#This Row],[World Wide Sales (in $)]]-Highest_Hollywood_Grossing_Movies[[#This Row],[Budget (in $)]]</f>
        <v>200601895</v>
      </c>
      <c r="L115" t="s">
        <v>2039</v>
      </c>
      <c r="M115" t="s">
        <v>2102</v>
      </c>
      <c r="N115" t="s">
        <v>2064</v>
      </c>
      <c r="O115" t="s">
        <v>706</v>
      </c>
      <c r="P115" t="str">
        <f t="shared" si="1"/>
        <v>Comedy</v>
      </c>
      <c r="Q115" t="s">
        <v>189</v>
      </c>
      <c r="R115" t="s">
        <v>18</v>
      </c>
    </row>
    <row r="116" spans="1:18" x14ac:dyDescent="0.35">
      <c r="A116">
        <v>412</v>
      </c>
      <c r="B116" t="s">
        <v>925</v>
      </c>
      <c r="C116" t="s">
        <v>926</v>
      </c>
      <c r="D116">
        <v>1999</v>
      </c>
      <c r="E116" t="s">
        <v>299</v>
      </c>
      <c r="F116" s="6">
        <v>135000000</v>
      </c>
      <c r="G116" s="7">
        <v>35519007</v>
      </c>
      <c r="H116" s="3">
        <v>126943684</v>
      </c>
      <c r="I116" s="3">
        <v>234888716</v>
      </c>
      <c r="J116" s="3">
        <v>361832400</v>
      </c>
      <c r="K116" s="3">
        <f>Highest_Hollywood_Grossing_Movies[[#This Row],[World Wide Sales (in $)]]-Highest_Hollywood_Grossing_Movies[[#This Row],[Budget (in $)]]</f>
        <v>226832400</v>
      </c>
      <c r="L116" t="s">
        <v>2032</v>
      </c>
      <c r="M116" t="s">
        <v>2023</v>
      </c>
      <c r="N116" t="s">
        <v>2064</v>
      </c>
      <c r="O116" t="s">
        <v>93</v>
      </c>
      <c r="P116" t="str">
        <f t="shared" si="1"/>
        <v>Action</v>
      </c>
      <c r="Q116" t="s">
        <v>64</v>
      </c>
      <c r="R116" t="s">
        <v>18</v>
      </c>
    </row>
    <row r="117" spans="1:18" x14ac:dyDescent="0.35">
      <c r="A117">
        <v>519</v>
      </c>
      <c r="B117" t="s">
        <v>1131</v>
      </c>
      <c r="C117" t="s">
        <v>1132</v>
      </c>
      <c r="D117">
        <v>1999</v>
      </c>
      <c r="E117" t="s">
        <v>26</v>
      </c>
      <c r="F117" s="6">
        <v>70000000</v>
      </c>
      <c r="G117" s="7">
        <v>35055556</v>
      </c>
      <c r="H117" s="3">
        <v>152257509</v>
      </c>
      <c r="I117" s="3">
        <v>157202783</v>
      </c>
      <c r="J117" s="3">
        <v>309460292</v>
      </c>
      <c r="K117" s="3">
        <f>Highest_Hollywood_Grossing_Movies[[#This Row],[World Wide Sales (in $)]]-Highest_Hollywood_Grossing_Movies[[#This Row],[Budget (in $)]]</f>
        <v>239460292</v>
      </c>
      <c r="L117" t="s">
        <v>2071</v>
      </c>
      <c r="M117" t="s">
        <v>2103</v>
      </c>
      <c r="N117" t="s">
        <v>2064</v>
      </c>
      <c r="O117" t="s">
        <v>553</v>
      </c>
      <c r="P117" t="str">
        <f t="shared" si="1"/>
        <v>Comedy</v>
      </c>
      <c r="Q117" t="s">
        <v>448</v>
      </c>
      <c r="R117" t="s">
        <v>42</v>
      </c>
    </row>
    <row r="118" spans="1:18" x14ac:dyDescent="0.35">
      <c r="A118">
        <v>291</v>
      </c>
      <c r="B118" t="s">
        <v>687</v>
      </c>
      <c r="C118" t="s">
        <v>688</v>
      </c>
      <c r="D118">
        <v>1999</v>
      </c>
      <c r="E118" t="s">
        <v>21</v>
      </c>
      <c r="F118" s="6">
        <v>130000000</v>
      </c>
      <c r="G118" s="7">
        <v>34221968</v>
      </c>
      <c r="H118" s="3">
        <v>171091819</v>
      </c>
      <c r="I118" s="3">
        <v>277100000</v>
      </c>
      <c r="J118" s="3">
        <v>448191819</v>
      </c>
      <c r="K118" s="3">
        <f>Highest_Hollywood_Grossing_Movies[[#This Row],[World Wide Sales (in $)]]-Highest_Hollywood_Grossing_Movies[[#This Row],[Budget (in $)]]</f>
        <v>318191819</v>
      </c>
      <c r="L118" t="s">
        <v>2026</v>
      </c>
      <c r="M118" t="s">
        <v>2102</v>
      </c>
      <c r="N118" t="s">
        <v>2064</v>
      </c>
      <c r="O118" t="s">
        <v>689</v>
      </c>
      <c r="P118" t="str">
        <f t="shared" si="1"/>
        <v>Adventure</v>
      </c>
      <c r="Q118" t="s">
        <v>165</v>
      </c>
      <c r="R118" t="s">
        <v>126</v>
      </c>
    </row>
    <row r="119" spans="1:18" x14ac:dyDescent="0.35">
      <c r="A119">
        <v>854</v>
      </c>
      <c r="B119" t="s">
        <v>1742</v>
      </c>
      <c r="C119" t="s">
        <v>1743</v>
      </c>
      <c r="D119">
        <v>1999</v>
      </c>
      <c r="E119" t="s">
        <v>26</v>
      </c>
      <c r="F119" s="6">
        <v>100000000</v>
      </c>
      <c r="G119" s="7">
        <v>30060467</v>
      </c>
      <c r="H119" s="3">
        <v>101071502</v>
      </c>
      <c r="I119" s="3">
        <v>105000000</v>
      </c>
      <c r="J119" s="3">
        <v>206071502</v>
      </c>
      <c r="K119" s="3">
        <f>Highest_Hollywood_Grossing_Movies[[#This Row],[World Wide Sales (in $)]]-Highest_Hollywood_Grossing_Movies[[#This Row],[Budget (in $)]]</f>
        <v>106071502</v>
      </c>
      <c r="L119" t="s">
        <v>2032</v>
      </c>
      <c r="M119" t="s">
        <v>2023</v>
      </c>
      <c r="N119" t="s">
        <v>2064</v>
      </c>
      <c r="O119" t="s">
        <v>1744</v>
      </c>
      <c r="P119" t="str">
        <f t="shared" si="1"/>
        <v>Fantasy</v>
      </c>
      <c r="Q119" t="s">
        <v>510</v>
      </c>
      <c r="R119" t="s">
        <v>121</v>
      </c>
    </row>
    <row r="120" spans="1:18" x14ac:dyDescent="0.35">
      <c r="A120">
        <v>274</v>
      </c>
      <c r="B120" t="s">
        <v>655</v>
      </c>
      <c r="C120" t="s">
        <v>656</v>
      </c>
      <c r="D120">
        <v>1999</v>
      </c>
      <c r="E120" t="s">
        <v>55</v>
      </c>
      <c r="F120" s="6">
        <v>63000000</v>
      </c>
      <c r="G120" s="7">
        <v>27788331</v>
      </c>
      <c r="H120" s="3">
        <v>172076928</v>
      </c>
      <c r="I120" s="3">
        <v>295145800</v>
      </c>
      <c r="J120" s="3">
        <v>467222728</v>
      </c>
      <c r="K120" s="3">
        <f>Highest_Hollywood_Grossing_Movies[[#This Row],[World Wide Sales (in $)]]-Highest_Hollywood_Grossing_Movies[[#This Row],[Budget (in $)]]</f>
        <v>404222728</v>
      </c>
      <c r="L120" t="s">
        <v>2081</v>
      </c>
      <c r="M120" t="s">
        <v>2018</v>
      </c>
      <c r="N120" t="s">
        <v>2064</v>
      </c>
      <c r="O120" t="s">
        <v>45</v>
      </c>
      <c r="P120" t="str">
        <f t="shared" si="1"/>
        <v>Action</v>
      </c>
      <c r="Q120" t="s">
        <v>75</v>
      </c>
      <c r="R120" t="s">
        <v>121</v>
      </c>
    </row>
    <row r="121" spans="1:18" x14ac:dyDescent="0.35">
      <c r="A121">
        <v>771</v>
      </c>
      <c r="B121" t="s">
        <v>1588</v>
      </c>
      <c r="C121" t="s">
        <v>1589</v>
      </c>
      <c r="D121">
        <v>1999</v>
      </c>
      <c r="E121" t="s">
        <v>55</v>
      </c>
      <c r="F121" s="6">
        <v>170000000</v>
      </c>
      <c r="G121" s="7">
        <v>27687484</v>
      </c>
      <c r="H121" s="3">
        <v>113804681</v>
      </c>
      <c r="I121" s="3">
        <v>108300000</v>
      </c>
      <c r="J121" s="3">
        <v>222104681</v>
      </c>
      <c r="K121" s="3">
        <f>Highest_Hollywood_Grossing_Movies[[#This Row],[World Wide Sales (in $)]]-Highest_Hollywood_Grossing_Movies[[#This Row],[Budget (in $)]]</f>
        <v>52104681</v>
      </c>
      <c r="L121" t="s">
        <v>2071</v>
      </c>
      <c r="M121" t="s">
        <v>2102</v>
      </c>
      <c r="N121" t="s">
        <v>2064</v>
      </c>
      <c r="O121" t="s">
        <v>1590</v>
      </c>
      <c r="P121" t="str">
        <f t="shared" si="1"/>
        <v>Action</v>
      </c>
      <c r="Q121" t="s">
        <v>169</v>
      </c>
      <c r="R121" t="s">
        <v>18</v>
      </c>
    </row>
    <row r="122" spans="1:18" x14ac:dyDescent="0.35">
      <c r="A122">
        <v>152</v>
      </c>
      <c r="B122" t="s">
        <v>375</v>
      </c>
      <c r="C122" t="s">
        <v>376</v>
      </c>
      <c r="D122">
        <v>1999</v>
      </c>
      <c r="E122" t="s">
        <v>21</v>
      </c>
      <c r="F122" s="6">
        <v>40000000</v>
      </c>
      <c r="G122" s="7">
        <v>26681262</v>
      </c>
      <c r="H122" s="3">
        <v>293506292</v>
      </c>
      <c r="I122" s="3">
        <v>379300140</v>
      </c>
      <c r="J122" s="3">
        <v>672806432</v>
      </c>
      <c r="K122" s="3">
        <f>Highest_Hollywood_Grossing_Movies[[#This Row],[World Wide Sales (in $)]]-Highest_Hollywood_Grossing_Movies[[#This Row],[Budget (in $)]]</f>
        <v>632806432</v>
      </c>
      <c r="L122" t="s">
        <v>2036</v>
      </c>
      <c r="M122" t="s">
        <v>2020</v>
      </c>
      <c r="N122" t="s">
        <v>2064</v>
      </c>
      <c r="O122" t="s">
        <v>377</v>
      </c>
      <c r="P122" t="str">
        <f t="shared" si="1"/>
        <v>Drama</v>
      </c>
      <c r="Q122" t="s">
        <v>378</v>
      </c>
      <c r="R122" t="s">
        <v>18</v>
      </c>
    </row>
    <row r="123" spans="1:18" x14ac:dyDescent="0.35">
      <c r="A123">
        <v>406</v>
      </c>
      <c r="B123" t="s">
        <v>912</v>
      </c>
      <c r="C123" t="s">
        <v>913</v>
      </c>
      <c r="D123">
        <v>1999</v>
      </c>
      <c r="E123" t="s">
        <v>36</v>
      </c>
      <c r="F123" s="6">
        <v>42000000</v>
      </c>
      <c r="G123" s="7">
        <v>21811180</v>
      </c>
      <c r="H123" s="3">
        <v>116089678</v>
      </c>
      <c r="I123" s="3">
        <v>247800000</v>
      </c>
      <c r="J123" s="3">
        <v>363889678</v>
      </c>
      <c r="K123" s="3">
        <f>Highest_Hollywood_Grossing_Movies[[#This Row],[World Wide Sales (in $)]]-Highest_Hollywood_Grossing_Movies[[#This Row],[Budget (in $)]]</f>
        <v>321889678</v>
      </c>
      <c r="L123" t="s">
        <v>2053</v>
      </c>
      <c r="M123" t="s">
        <v>2010</v>
      </c>
      <c r="N123" t="s">
        <v>2064</v>
      </c>
      <c r="O123" t="s">
        <v>752</v>
      </c>
      <c r="P123" t="str">
        <f t="shared" si="1"/>
        <v>Comedy</v>
      </c>
      <c r="Q123" t="s">
        <v>37</v>
      </c>
      <c r="R123" t="s">
        <v>18</v>
      </c>
    </row>
    <row r="124" spans="1:18" x14ac:dyDescent="0.35">
      <c r="A124">
        <v>827</v>
      </c>
      <c r="B124" t="s">
        <v>1697</v>
      </c>
      <c r="C124" t="s">
        <v>1698</v>
      </c>
      <c r="D124">
        <v>1999</v>
      </c>
      <c r="E124" t="s">
        <v>36</v>
      </c>
      <c r="F124" s="6">
        <v>100000000</v>
      </c>
      <c r="G124" s="7">
        <v>20523595</v>
      </c>
      <c r="H124" s="3">
        <v>66889043</v>
      </c>
      <c r="I124" s="3">
        <v>145100000</v>
      </c>
      <c r="J124" s="3">
        <v>211989043</v>
      </c>
      <c r="K124" s="3">
        <f>Highest_Hollywood_Grossing_Movies[[#This Row],[World Wide Sales (in $)]]-Highest_Hollywood_Grossing_Movies[[#This Row],[Budget (in $)]]</f>
        <v>111989043</v>
      </c>
      <c r="L124" t="s">
        <v>2029</v>
      </c>
      <c r="M124" t="s">
        <v>2023</v>
      </c>
      <c r="N124" t="s">
        <v>2064</v>
      </c>
      <c r="O124" t="s">
        <v>1699</v>
      </c>
      <c r="P124" t="str">
        <f t="shared" si="1"/>
        <v>Action</v>
      </c>
      <c r="Q124" t="s">
        <v>120</v>
      </c>
      <c r="R124" t="s">
        <v>121</v>
      </c>
    </row>
    <row r="125" spans="1:18" x14ac:dyDescent="0.35">
      <c r="A125">
        <v>825</v>
      </c>
      <c r="B125" t="s">
        <v>1694</v>
      </c>
      <c r="C125" t="s">
        <v>1695</v>
      </c>
      <c r="D125">
        <v>1999</v>
      </c>
      <c r="E125" t="s">
        <v>15</v>
      </c>
      <c r="F125" s="6">
        <v>66000000</v>
      </c>
      <c r="G125" s="7">
        <v>20145595</v>
      </c>
      <c r="H125" s="3">
        <v>87704396</v>
      </c>
      <c r="I125" s="3">
        <v>124700000</v>
      </c>
      <c r="J125" s="3">
        <v>212404396</v>
      </c>
      <c r="K125" s="3">
        <f>Highest_Hollywood_Grossing_Movies[[#This Row],[World Wide Sales (in $)]]-Highest_Hollywood_Grossing_Movies[[#This Row],[Budget (in $)]]</f>
        <v>146404396</v>
      </c>
      <c r="L125" t="s">
        <v>2071</v>
      </c>
      <c r="M125" t="s">
        <v>2019</v>
      </c>
      <c r="N125" t="s">
        <v>2064</v>
      </c>
      <c r="O125" t="s">
        <v>1696</v>
      </c>
      <c r="P125" t="str">
        <f t="shared" si="1"/>
        <v>Action</v>
      </c>
      <c r="Q125" t="s">
        <v>529</v>
      </c>
      <c r="R125" t="s">
        <v>18</v>
      </c>
    </row>
    <row r="126" spans="1:18" x14ac:dyDescent="0.35">
      <c r="A126">
        <v>721</v>
      </c>
      <c r="B126" t="s">
        <v>1509</v>
      </c>
      <c r="C126" t="s">
        <v>1510</v>
      </c>
      <c r="D126">
        <v>1999</v>
      </c>
      <c r="E126" t="s">
        <v>36</v>
      </c>
      <c r="F126" s="6">
        <v>11000000</v>
      </c>
      <c r="G126" s="7">
        <v>18709680</v>
      </c>
      <c r="H126" s="3">
        <v>102561004</v>
      </c>
      <c r="I126" s="3">
        <v>132922000</v>
      </c>
      <c r="J126" s="3">
        <v>235483004</v>
      </c>
      <c r="K126" s="3">
        <f>Highest_Hollywood_Grossing_Movies[[#This Row],[World Wide Sales (in $)]]-Highest_Hollywood_Grossing_Movies[[#This Row],[Budget (in $)]]</f>
        <v>224483004</v>
      </c>
      <c r="L126" t="s">
        <v>2048</v>
      </c>
      <c r="M126" t="s">
        <v>2103</v>
      </c>
      <c r="N126" t="s">
        <v>2064</v>
      </c>
      <c r="O126" t="s">
        <v>461</v>
      </c>
      <c r="P126" t="str">
        <f t="shared" si="1"/>
        <v>Comedy</v>
      </c>
      <c r="Q126" t="s">
        <v>237</v>
      </c>
      <c r="R126" t="s">
        <v>121</v>
      </c>
    </row>
    <row r="127" spans="1:18" x14ac:dyDescent="0.35">
      <c r="A127">
        <v>579</v>
      </c>
      <c r="B127" t="s">
        <v>1233</v>
      </c>
      <c r="C127" t="s">
        <v>1234</v>
      </c>
      <c r="D127">
        <v>1999</v>
      </c>
      <c r="E127" t="s">
        <v>55</v>
      </c>
      <c r="F127" s="6">
        <v>60000000</v>
      </c>
      <c r="G127" s="7">
        <v>18017152</v>
      </c>
      <c r="H127" s="3">
        <v>136801374</v>
      </c>
      <c r="I127" s="3">
        <v>150000000</v>
      </c>
      <c r="J127" s="3">
        <v>286801374</v>
      </c>
      <c r="K127" s="3">
        <f>Highest_Hollywood_Grossing_Movies[[#This Row],[World Wide Sales (in $)]]-Highest_Hollywood_Grossing_Movies[[#This Row],[Budget (in $)]]</f>
        <v>226801374</v>
      </c>
      <c r="L127" t="s">
        <v>2035</v>
      </c>
      <c r="M127" t="s">
        <v>2022</v>
      </c>
      <c r="N127" t="s">
        <v>2064</v>
      </c>
      <c r="O127" t="s">
        <v>1235</v>
      </c>
      <c r="P127" t="str">
        <f t="shared" si="1"/>
        <v>Crime</v>
      </c>
      <c r="Q127" t="s">
        <v>1236</v>
      </c>
      <c r="R127" t="s">
        <v>121</v>
      </c>
    </row>
    <row r="128" spans="1:18" x14ac:dyDescent="0.35">
      <c r="A128">
        <v>545</v>
      </c>
      <c r="B128" t="s">
        <v>1173</v>
      </c>
      <c r="C128" t="s">
        <v>1174</v>
      </c>
      <c r="D128">
        <v>1999</v>
      </c>
      <c r="E128" t="s">
        <v>33</v>
      </c>
      <c r="F128" s="6">
        <v>133000000</v>
      </c>
      <c r="G128" s="7">
        <v>15018223</v>
      </c>
      <c r="H128" s="3">
        <v>140035367</v>
      </c>
      <c r="I128" s="3">
        <v>160100000</v>
      </c>
      <c r="J128" s="3">
        <v>300135367</v>
      </c>
      <c r="K128" s="3">
        <f>Highest_Hollywood_Grossing_Movies[[#This Row],[World Wide Sales (in $)]]-Highest_Hollywood_Grossing_Movies[[#This Row],[Budget (in $)]]</f>
        <v>167135367</v>
      </c>
      <c r="L128" t="s">
        <v>2051</v>
      </c>
      <c r="M128" t="s">
        <v>2022</v>
      </c>
      <c r="N128" t="s">
        <v>2064</v>
      </c>
      <c r="O128" t="s">
        <v>767</v>
      </c>
      <c r="P128" t="str">
        <f t="shared" si="1"/>
        <v>Adventure</v>
      </c>
      <c r="Q128" t="s">
        <v>739</v>
      </c>
      <c r="R128" t="s">
        <v>42</v>
      </c>
    </row>
    <row r="129" spans="1:18" x14ac:dyDescent="0.35">
      <c r="A129">
        <v>671</v>
      </c>
      <c r="B129" t="s">
        <v>1417</v>
      </c>
      <c r="C129" t="s">
        <v>1418</v>
      </c>
      <c r="D129">
        <v>1999</v>
      </c>
      <c r="E129" t="s">
        <v>1419</v>
      </c>
      <c r="F129" s="6">
        <v>60000</v>
      </c>
      <c r="G129" s="7">
        <v>1512054</v>
      </c>
      <c r="H129" s="3">
        <v>140539099</v>
      </c>
      <c r="I129" s="3">
        <v>108100000</v>
      </c>
      <c r="J129" s="3">
        <v>248639099</v>
      </c>
      <c r="K129" s="3">
        <f>Highest_Hollywood_Grossing_Movies[[#This Row],[World Wide Sales (in $)]]-Highest_Hollywood_Grossing_Movies[[#This Row],[Budget (in $)]]</f>
        <v>248579099</v>
      </c>
      <c r="L129" t="s">
        <v>2026</v>
      </c>
      <c r="M129" t="s">
        <v>2103</v>
      </c>
      <c r="N129" t="s">
        <v>2064</v>
      </c>
      <c r="O129" t="s">
        <v>1416</v>
      </c>
      <c r="P129" t="str">
        <f t="shared" si="1"/>
        <v>Horror</v>
      </c>
      <c r="Q129" t="s">
        <v>844</v>
      </c>
      <c r="R129" t="s">
        <v>121</v>
      </c>
    </row>
    <row r="130" spans="1:18" x14ac:dyDescent="0.35">
      <c r="A130">
        <v>423</v>
      </c>
      <c r="B130" t="s">
        <v>943</v>
      </c>
      <c r="C130" t="s">
        <v>944</v>
      </c>
      <c r="D130">
        <v>1999</v>
      </c>
      <c r="E130" t="s">
        <v>187</v>
      </c>
      <c r="F130" s="6">
        <v>15000000</v>
      </c>
      <c r="G130" s="7">
        <v>861531</v>
      </c>
      <c r="H130" s="3">
        <v>130096601</v>
      </c>
      <c r="I130" s="3">
        <v>226200000</v>
      </c>
      <c r="J130" s="3">
        <v>356296601</v>
      </c>
      <c r="K130" s="3">
        <f>Highest_Hollywood_Grossing_Movies[[#This Row],[World Wide Sales (in $)]]-Highest_Hollywood_Grossing_Movies[[#This Row],[Budget (in $)]]</f>
        <v>341296601</v>
      </c>
      <c r="L130" t="s">
        <v>2067</v>
      </c>
      <c r="M130" t="s">
        <v>2021</v>
      </c>
      <c r="N130" t="s">
        <v>2064</v>
      </c>
      <c r="O130" t="s">
        <v>436</v>
      </c>
      <c r="P130" t="str">
        <f t="shared" ref="P130:P193" si="2">LEFT(RIGHT(O130,LEN(O130)-FIND("'",O130,1)),FIND("'",RIGHT(O130,LEN(O130)-FIND("'",O130,1)),1)-1)</f>
        <v>Drama</v>
      </c>
      <c r="Q130" t="s">
        <v>120</v>
      </c>
      <c r="R130" t="s">
        <v>121</v>
      </c>
    </row>
    <row r="131" spans="1:18" x14ac:dyDescent="0.35">
      <c r="A131">
        <v>239</v>
      </c>
      <c r="B131" t="s">
        <v>578</v>
      </c>
      <c r="C131" t="s">
        <v>579</v>
      </c>
      <c r="D131">
        <v>1999</v>
      </c>
      <c r="E131" t="s">
        <v>21</v>
      </c>
      <c r="F131" s="6">
        <v>90000000</v>
      </c>
      <c r="G131" s="7">
        <v>300163</v>
      </c>
      <c r="H131" s="3">
        <v>245852179</v>
      </c>
      <c r="I131" s="3">
        <v>251523202</v>
      </c>
      <c r="J131" s="3">
        <v>497375381</v>
      </c>
      <c r="K131" s="3">
        <f>Highest_Hollywood_Grossing_Movies[[#This Row],[World Wide Sales (in $)]]-Highest_Hollywood_Grossing_Movies[[#This Row],[Budget (in $)]]</f>
        <v>407375381</v>
      </c>
      <c r="L131" t="s">
        <v>2032</v>
      </c>
      <c r="M131" t="s">
        <v>2023</v>
      </c>
      <c r="N131" t="s">
        <v>2064</v>
      </c>
      <c r="O131" t="s">
        <v>124</v>
      </c>
      <c r="P131" t="str">
        <f t="shared" si="2"/>
        <v>Adventure</v>
      </c>
      <c r="Q131" t="s">
        <v>408</v>
      </c>
      <c r="R131" t="s">
        <v>557</v>
      </c>
    </row>
    <row r="132" spans="1:18" x14ac:dyDescent="0.35">
      <c r="A132">
        <v>207</v>
      </c>
      <c r="B132" t="s">
        <v>501</v>
      </c>
      <c r="C132" t="s">
        <v>502</v>
      </c>
      <c r="D132">
        <v>2000</v>
      </c>
      <c r="E132" t="s">
        <v>26</v>
      </c>
      <c r="F132" s="6">
        <v>125000000</v>
      </c>
      <c r="G132" s="7">
        <v>57845297</v>
      </c>
      <c r="H132" s="3">
        <v>215409889</v>
      </c>
      <c r="I132" s="3">
        <v>330978219</v>
      </c>
      <c r="J132" s="3">
        <v>546388108</v>
      </c>
      <c r="K132" s="3">
        <f>Highest_Hollywood_Grossing_Movies[[#This Row],[World Wide Sales (in $)]]-Highest_Hollywood_Grossing_Movies[[#This Row],[Budget (in $)]]</f>
        <v>421388108</v>
      </c>
      <c r="L132" t="s">
        <v>2029</v>
      </c>
      <c r="M132" t="s">
        <v>2010</v>
      </c>
      <c r="N132" t="s">
        <v>2084</v>
      </c>
      <c r="O132" t="s">
        <v>93</v>
      </c>
      <c r="P132" t="str">
        <f t="shared" si="2"/>
        <v>Action</v>
      </c>
      <c r="Q132" t="s">
        <v>99</v>
      </c>
      <c r="R132" t="s">
        <v>18</v>
      </c>
    </row>
    <row r="133" spans="1:18" x14ac:dyDescent="0.35">
      <c r="A133">
        <v>451</v>
      </c>
      <c r="B133" t="s">
        <v>1000</v>
      </c>
      <c r="C133" t="s">
        <v>1001</v>
      </c>
      <c r="D133">
        <v>2000</v>
      </c>
      <c r="E133" t="s">
        <v>36</v>
      </c>
      <c r="F133" s="6">
        <v>123000000</v>
      </c>
      <c r="G133" s="7">
        <v>55082330</v>
      </c>
      <c r="H133" s="3">
        <v>260715005</v>
      </c>
      <c r="I133" s="3">
        <v>85108027</v>
      </c>
      <c r="J133" s="3">
        <v>345823032</v>
      </c>
      <c r="K133" s="3">
        <f>Highest_Hollywood_Grossing_Movies[[#This Row],[World Wide Sales (in $)]]-Highest_Hollywood_Grossing_Movies[[#This Row],[Budget (in $)]]</f>
        <v>222823032</v>
      </c>
      <c r="L133" t="s">
        <v>2051</v>
      </c>
      <c r="M133" t="s">
        <v>2023</v>
      </c>
      <c r="N133" t="s">
        <v>2084</v>
      </c>
      <c r="O133" t="s">
        <v>1002</v>
      </c>
      <c r="P133" t="str">
        <f t="shared" si="2"/>
        <v>Comedy</v>
      </c>
      <c r="Q133" t="s">
        <v>547</v>
      </c>
      <c r="R133" t="s">
        <v>42</v>
      </c>
    </row>
    <row r="134" spans="1:18" x14ac:dyDescent="0.35">
      <c r="A134">
        <v>558</v>
      </c>
      <c r="B134" t="s">
        <v>1194</v>
      </c>
      <c r="C134" t="s">
        <v>1195</v>
      </c>
      <c r="D134">
        <v>2000</v>
      </c>
      <c r="E134" t="s">
        <v>15</v>
      </c>
      <c r="F134" s="6">
        <v>75000000</v>
      </c>
      <c r="G134" s="7">
        <v>54471475</v>
      </c>
      <c r="H134" s="3">
        <v>157299718</v>
      </c>
      <c r="I134" s="3">
        <v>139039810</v>
      </c>
      <c r="J134" s="3">
        <v>296339528</v>
      </c>
      <c r="K134" s="3">
        <f>Highest_Hollywood_Grossing_Movies[[#This Row],[World Wide Sales (in $)]]-Highest_Hollywood_Grossing_Movies[[#This Row],[Budget (in $)]]</f>
        <v>221339528</v>
      </c>
      <c r="L134" t="s">
        <v>2043</v>
      </c>
      <c r="M134" t="s">
        <v>2103</v>
      </c>
      <c r="N134" t="s">
        <v>2084</v>
      </c>
      <c r="O134" t="s">
        <v>31</v>
      </c>
      <c r="P134" t="str">
        <f t="shared" si="2"/>
        <v>Action</v>
      </c>
      <c r="Q134" t="s">
        <v>547</v>
      </c>
      <c r="R134" t="s">
        <v>18</v>
      </c>
    </row>
    <row r="135" spans="1:18" x14ac:dyDescent="0.35">
      <c r="A135">
        <v>588</v>
      </c>
      <c r="B135" t="s">
        <v>1255</v>
      </c>
      <c r="C135" t="s">
        <v>1256</v>
      </c>
      <c r="D135">
        <v>2000</v>
      </c>
      <c r="E135" t="s">
        <v>1034</v>
      </c>
      <c r="F135" s="6">
        <v>19000000</v>
      </c>
      <c r="G135" s="7">
        <v>42346669</v>
      </c>
      <c r="H135" s="3">
        <v>157019771</v>
      </c>
      <c r="I135" s="3">
        <v>121000000</v>
      </c>
      <c r="J135" s="3">
        <v>278019771</v>
      </c>
      <c r="K135" s="3">
        <f>Highest_Hollywood_Grossing_Movies[[#This Row],[World Wide Sales (in $)]]-Highest_Hollywood_Grossing_Movies[[#This Row],[Budget (in $)]]</f>
        <v>259019771</v>
      </c>
      <c r="L135" t="s">
        <v>2038</v>
      </c>
      <c r="M135" t="s">
        <v>2103</v>
      </c>
      <c r="N135" t="s">
        <v>2084</v>
      </c>
      <c r="O135" t="s">
        <v>461</v>
      </c>
      <c r="P135" t="str">
        <f t="shared" si="2"/>
        <v>Comedy</v>
      </c>
      <c r="Q135" t="s">
        <v>165</v>
      </c>
      <c r="R135" t="s">
        <v>121</v>
      </c>
    </row>
    <row r="136" spans="1:18" x14ac:dyDescent="0.35">
      <c r="A136">
        <v>479</v>
      </c>
      <c r="B136" t="s">
        <v>1052</v>
      </c>
      <c r="C136" t="s">
        <v>1053</v>
      </c>
      <c r="D136">
        <v>2000</v>
      </c>
      <c r="E136" t="s">
        <v>55</v>
      </c>
      <c r="F136" s="6">
        <v>140000000</v>
      </c>
      <c r="G136" s="7">
        <v>41325042</v>
      </c>
      <c r="H136" s="3">
        <v>182618434</v>
      </c>
      <c r="I136" s="3">
        <v>146100000</v>
      </c>
      <c r="J136" s="3">
        <v>328718434</v>
      </c>
      <c r="K136" s="3">
        <f>Highest_Hollywood_Grossing_Movies[[#This Row],[World Wide Sales (in $)]]-Highest_Hollywood_Grossing_Movies[[#This Row],[Budget (in $)]]</f>
        <v>188718434</v>
      </c>
      <c r="L136" t="s">
        <v>2071</v>
      </c>
      <c r="M136" t="s">
        <v>2102</v>
      </c>
      <c r="N136" t="s">
        <v>2084</v>
      </c>
      <c r="O136" t="s">
        <v>1054</v>
      </c>
      <c r="P136" t="str">
        <f t="shared" si="2"/>
        <v>Action</v>
      </c>
      <c r="Q136" t="s">
        <v>78</v>
      </c>
      <c r="R136" t="s">
        <v>18</v>
      </c>
    </row>
    <row r="137" spans="1:18" x14ac:dyDescent="0.35">
      <c r="A137">
        <v>624</v>
      </c>
      <c r="B137" t="s">
        <v>1330</v>
      </c>
      <c r="C137" t="s">
        <v>1331</v>
      </c>
      <c r="D137">
        <v>2000</v>
      </c>
      <c r="E137" t="s">
        <v>33</v>
      </c>
      <c r="F137" s="6">
        <v>93000000</v>
      </c>
      <c r="G137" s="7">
        <v>40128550</v>
      </c>
      <c r="H137" s="3">
        <v>125305545</v>
      </c>
      <c r="I137" s="3">
        <v>138800000</v>
      </c>
      <c r="J137" s="3">
        <v>264105545</v>
      </c>
      <c r="K137" s="3">
        <f>Highest_Hollywood_Grossing_Movies[[#This Row],[World Wide Sales (in $)]]-Highest_Hollywood_Grossing_Movies[[#This Row],[Budget (in $)]]</f>
        <v>171105545</v>
      </c>
      <c r="L137" t="s">
        <v>2047</v>
      </c>
      <c r="M137" t="s">
        <v>2023</v>
      </c>
      <c r="N137" t="s">
        <v>2084</v>
      </c>
      <c r="O137" t="s">
        <v>774</v>
      </c>
      <c r="P137" t="str">
        <f t="shared" si="2"/>
        <v>Action</v>
      </c>
      <c r="Q137" t="s">
        <v>162</v>
      </c>
      <c r="R137" t="s">
        <v>18</v>
      </c>
    </row>
    <row r="138" spans="1:18" x14ac:dyDescent="0.35">
      <c r="A138">
        <v>440</v>
      </c>
      <c r="B138" t="s">
        <v>980</v>
      </c>
      <c r="C138" t="s">
        <v>981</v>
      </c>
      <c r="D138">
        <v>2000</v>
      </c>
      <c r="E138" t="s">
        <v>21</v>
      </c>
      <c r="F138" s="6">
        <v>127500000</v>
      </c>
      <c r="G138" s="7">
        <v>38854851</v>
      </c>
      <c r="H138" s="3">
        <v>137748063</v>
      </c>
      <c r="I138" s="3">
        <v>212074702</v>
      </c>
      <c r="J138" s="3">
        <v>349822765</v>
      </c>
      <c r="K138" s="3">
        <f>Highest_Hollywood_Grossing_Movies[[#This Row],[World Wide Sales (in $)]]-Highest_Hollywood_Grossing_Movies[[#This Row],[Budget (in $)]]</f>
        <v>222322765</v>
      </c>
      <c r="L138" t="s">
        <v>2032</v>
      </c>
      <c r="M138" t="s">
        <v>2010</v>
      </c>
      <c r="N138" t="s">
        <v>2084</v>
      </c>
      <c r="O138" t="s">
        <v>982</v>
      </c>
      <c r="P138" t="str">
        <f t="shared" si="2"/>
        <v>Adventure</v>
      </c>
      <c r="Q138" t="s">
        <v>983</v>
      </c>
      <c r="R138" t="s">
        <v>42</v>
      </c>
    </row>
    <row r="139" spans="1:18" x14ac:dyDescent="0.35">
      <c r="A139">
        <v>236</v>
      </c>
      <c r="B139" t="s">
        <v>569</v>
      </c>
      <c r="C139" t="s">
        <v>570</v>
      </c>
      <c r="D139">
        <v>2000</v>
      </c>
      <c r="E139" t="s">
        <v>187</v>
      </c>
      <c r="F139" s="6">
        <v>103000000</v>
      </c>
      <c r="G139" s="7">
        <v>34819017</v>
      </c>
      <c r="H139" s="3">
        <v>187705427</v>
      </c>
      <c r="I139" s="3">
        <v>315456886</v>
      </c>
      <c r="J139" s="3">
        <v>503162313</v>
      </c>
      <c r="K139" s="3">
        <f>Highest_Hollywood_Grossing_Movies[[#This Row],[World Wide Sales (in $)]]-Highest_Hollywood_Grossing_Movies[[#This Row],[Budget (in $)]]</f>
        <v>400162313</v>
      </c>
      <c r="L139" t="s">
        <v>2030</v>
      </c>
      <c r="M139" t="s">
        <v>2010</v>
      </c>
      <c r="N139" t="s">
        <v>2084</v>
      </c>
      <c r="O139" t="s">
        <v>571</v>
      </c>
      <c r="P139" t="str">
        <f t="shared" si="2"/>
        <v>Action</v>
      </c>
      <c r="Q139" t="s">
        <v>572</v>
      </c>
      <c r="R139" t="s">
        <v>121</v>
      </c>
    </row>
    <row r="140" spans="1:18" x14ac:dyDescent="0.35">
      <c r="A140">
        <v>384</v>
      </c>
      <c r="B140" t="s">
        <v>868</v>
      </c>
      <c r="C140" t="s">
        <v>869</v>
      </c>
      <c r="D140">
        <v>2000</v>
      </c>
      <c r="E140" t="s">
        <v>26</v>
      </c>
      <c r="F140" s="6">
        <v>70000000</v>
      </c>
      <c r="G140" s="7">
        <v>33614543</v>
      </c>
      <c r="H140" s="3">
        <v>182811707</v>
      </c>
      <c r="I140" s="3">
        <v>191300000</v>
      </c>
      <c r="J140" s="3">
        <v>374111707</v>
      </c>
      <c r="K140" s="3">
        <f>Highest_Hollywood_Grossing_Movies[[#This Row],[World Wide Sales (in $)]]-Highest_Hollywood_Grossing_Movies[[#This Row],[Budget (in $)]]</f>
        <v>304111707</v>
      </c>
      <c r="L140" t="s">
        <v>2067</v>
      </c>
      <c r="M140" t="s">
        <v>2022</v>
      </c>
      <c r="N140" t="s">
        <v>2084</v>
      </c>
      <c r="O140" t="s">
        <v>870</v>
      </c>
      <c r="P140" t="str">
        <f t="shared" si="2"/>
        <v>Comedy</v>
      </c>
      <c r="Q140" t="s">
        <v>107</v>
      </c>
      <c r="R140" t="s">
        <v>18</v>
      </c>
    </row>
    <row r="141" spans="1:18" x14ac:dyDescent="0.35">
      <c r="A141">
        <v>672</v>
      </c>
      <c r="B141" t="s">
        <v>1420</v>
      </c>
      <c r="C141" t="s">
        <v>1421</v>
      </c>
      <c r="D141">
        <v>2000</v>
      </c>
      <c r="E141" t="s">
        <v>21</v>
      </c>
      <c r="F141" s="6">
        <v>75000000</v>
      </c>
      <c r="G141" s="7">
        <v>30330771</v>
      </c>
      <c r="H141" s="3">
        <v>95011339</v>
      </c>
      <c r="I141" s="3">
        <v>153106782</v>
      </c>
      <c r="J141" s="3">
        <v>248118121</v>
      </c>
      <c r="K141" s="3">
        <f>Highest_Hollywood_Grossing_Movies[[#This Row],[World Wide Sales (in $)]]-Highest_Hollywood_Grossing_Movies[[#This Row],[Budget (in $)]]</f>
        <v>173118121</v>
      </c>
      <c r="L141" t="s">
        <v>2042</v>
      </c>
      <c r="M141" t="s">
        <v>2023</v>
      </c>
      <c r="N141" t="s">
        <v>2084</v>
      </c>
      <c r="O141" t="s">
        <v>785</v>
      </c>
      <c r="P141" t="str">
        <f t="shared" si="2"/>
        <v>Drama</v>
      </c>
      <c r="Q141" t="s">
        <v>169</v>
      </c>
      <c r="R141" t="s">
        <v>18</v>
      </c>
    </row>
    <row r="142" spans="1:18" x14ac:dyDescent="0.35">
      <c r="A142">
        <v>566</v>
      </c>
      <c r="B142" t="s">
        <v>1208</v>
      </c>
      <c r="C142" t="s">
        <v>1209</v>
      </c>
      <c r="D142">
        <v>2000</v>
      </c>
      <c r="E142" t="s">
        <v>187</v>
      </c>
      <c r="F142" s="6">
        <v>100000000</v>
      </c>
      <c r="G142" s="7">
        <v>29702959</v>
      </c>
      <c r="H142" s="3">
        <v>155464351</v>
      </c>
      <c r="I142" s="3">
        <v>135956000</v>
      </c>
      <c r="J142" s="3">
        <v>291420351</v>
      </c>
      <c r="K142" s="3">
        <f>Highest_Hollywood_Grossing_Movies[[#This Row],[World Wide Sales (in $)]]-Highest_Hollywood_Grossing_Movies[[#This Row],[Budget (in $)]]</f>
        <v>191420351</v>
      </c>
      <c r="L142" t="s">
        <v>2078</v>
      </c>
      <c r="M142" t="s">
        <v>2103</v>
      </c>
      <c r="N142" t="s">
        <v>2084</v>
      </c>
      <c r="O142" t="s">
        <v>1210</v>
      </c>
      <c r="P142" t="str">
        <f t="shared" si="2"/>
        <v>Drama</v>
      </c>
      <c r="Q142" t="s">
        <v>78</v>
      </c>
      <c r="R142" t="s">
        <v>18</v>
      </c>
    </row>
    <row r="143" spans="1:18" x14ac:dyDescent="0.35">
      <c r="A143">
        <v>308</v>
      </c>
      <c r="B143" t="s">
        <v>725</v>
      </c>
      <c r="C143" t="s">
        <v>726</v>
      </c>
      <c r="D143">
        <v>2000</v>
      </c>
      <c r="E143" t="s">
        <v>15</v>
      </c>
      <c r="F143" s="6">
        <v>90000000</v>
      </c>
      <c r="G143" s="7">
        <v>28883406</v>
      </c>
      <c r="H143" s="3">
        <v>233632142</v>
      </c>
      <c r="I143" s="3">
        <v>196000000</v>
      </c>
      <c r="J143" s="3">
        <v>429632142</v>
      </c>
      <c r="K143" s="3">
        <f>Highest_Hollywood_Grossing_Movies[[#This Row],[World Wide Sales (in $)]]-Highest_Hollywood_Grossing_Movies[[#This Row],[Budget (in $)]]</f>
        <v>339632142</v>
      </c>
      <c r="L143" t="s">
        <v>2042</v>
      </c>
      <c r="M143" t="s">
        <v>2022</v>
      </c>
      <c r="N143" t="s">
        <v>2084</v>
      </c>
      <c r="O143" t="s">
        <v>727</v>
      </c>
      <c r="P143" t="str">
        <f t="shared" si="2"/>
        <v>Adventure</v>
      </c>
      <c r="Q143" t="s">
        <v>46</v>
      </c>
      <c r="R143" t="s">
        <v>18</v>
      </c>
    </row>
    <row r="144" spans="1:18" x14ac:dyDescent="0.35">
      <c r="A144">
        <v>476</v>
      </c>
      <c r="B144" t="s">
        <v>1044</v>
      </c>
      <c r="C144" t="s">
        <v>1045</v>
      </c>
      <c r="D144">
        <v>2000</v>
      </c>
      <c r="E144" t="s">
        <v>36</v>
      </c>
      <c r="F144" s="6">
        <v>55000000</v>
      </c>
      <c r="G144" s="7">
        <v>28623300</v>
      </c>
      <c r="H144" s="3">
        <v>166244045</v>
      </c>
      <c r="I144" s="3">
        <v>164200000</v>
      </c>
      <c r="J144" s="3">
        <v>330444045</v>
      </c>
      <c r="K144" s="3">
        <f>Highest_Hollywood_Grossing_Movies[[#This Row],[World Wide Sales (in $)]]-Highest_Hollywood_Grossing_Movies[[#This Row],[Budget (in $)]]</f>
        <v>275444045</v>
      </c>
      <c r="L144" t="s">
        <v>2036</v>
      </c>
      <c r="M144" t="s">
        <v>2024</v>
      </c>
      <c r="N144" t="s">
        <v>2084</v>
      </c>
      <c r="O144" t="s">
        <v>553</v>
      </c>
      <c r="P144" t="str">
        <f t="shared" si="2"/>
        <v>Comedy</v>
      </c>
      <c r="Q144" t="s">
        <v>149</v>
      </c>
      <c r="R144" t="s">
        <v>18</v>
      </c>
    </row>
    <row r="145" spans="1:18" x14ac:dyDescent="0.35">
      <c r="A145">
        <v>646</v>
      </c>
      <c r="B145" t="s">
        <v>1372</v>
      </c>
      <c r="C145" t="s">
        <v>1373</v>
      </c>
      <c r="D145">
        <v>2000</v>
      </c>
      <c r="E145" t="s">
        <v>36</v>
      </c>
      <c r="F145" s="6">
        <v>52000000</v>
      </c>
      <c r="G145" s="7">
        <v>28138465</v>
      </c>
      <c r="H145" s="3">
        <v>125595205</v>
      </c>
      <c r="I145" s="3">
        <v>130676081</v>
      </c>
      <c r="J145" s="3">
        <v>256271286</v>
      </c>
      <c r="K145" s="3">
        <f>Highest_Hollywood_Grossing_Movies[[#This Row],[World Wide Sales (in $)]]-Highest_Hollywood_Grossing_Movies[[#This Row],[Budget (in $)]]</f>
        <v>204271286</v>
      </c>
      <c r="L145" t="s">
        <v>2051</v>
      </c>
      <c r="M145" t="s">
        <v>2018</v>
      </c>
      <c r="N145" t="s">
        <v>2084</v>
      </c>
      <c r="O145" t="s">
        <v>1103</v>
      </c>
      <c r="P145" t="str">
        <f t="shared" si="2"/>
        <v>Biography</v>
      </c>
      <c r="Q145" t="s">
        <v>370</v>
      </c>
      <c r="R145" t="s">
        <v>121</v>
      </c>
    </row>
    <row r="146" spans="1:18" x14ac:dyDescent="0.35">
      <c r="A146">
        <v>937</v>
      </c>
      <c r="B146" t="s">
        <v>1893</v>
      </c>
      <c r="C146" t="s">
        <v>1894</v>
      </c>
      <c r="D146">
        <v>2000</v>
      </c>
      <c r="E146" t="s">
        <v>33</v>
      </c>
      <c r="F146" s="6">
        <v>95000000</v>
      </c>
      <c r="G146" s="7">
        <v>26414386</v>
      </c>
      <c r="H146" s="3">
        <v>73209340</v>
      </c>
      <c r="I146" s="3">
        <v>117004115</v>
      </c>
      <c r="J146" s="3">
        <v>190213455</v>
      </c>
      <c r="K146" s="3">
        <f>Highest_Hollywood_Grossing_Movies[[#This Row],[World Wide Sales (in $)]]-Highest_Hollywood_Grossing_Movies[[#This Row],[Budget (in $)]]</f>
        <v>95213455</v>
      </c>
      <c r="L146" t="s">
        <v>2030</v>
      </c>
      <c r="M146" t="s">
        <v>2020</v>
      </c>
      <c r="N146" t="s">
        <v>2084</v>
      </c>
      <c r="O146" t="s">
        <v>528</v>
      </c>
      <c r="P146" t="str">
        <f t="shared" si="2"/>
        <v>Action</v>
      </c>
      <c r="Q146" t="s">
        <v>240</v>
      </c>
      <c r="R146" t="s">
        <v>121</v>
      </c>
    </row>
    <row r="147" spans="1:18" x14ac:dyDescent="0.35">
      <c r="A147">
        <v>713</v>
      </c>
      <c r="B147" t="s">
        <v>1496</v>
      </c>
      <c r="C147" t="s">
        <v>1497</v>
      </c>
      <c r="D147">
        <v>2000</v>
      </c>
      <c r="E147" t="s">
        <v>21</v>
      </c>
      <c r="F147" s="6">
        <v>90000000</v>
      </c>
      <c r="G147" s="7">
        <v>25336048</v>
      </c>
      <c r="H147" s="3">
        <v>101648571</v>
      </c>
      <c r="I147" s="3">
        <v>135553728</v>
      </c>
      <c r="J147" s="3">
        <v>237202299</v>
      </c>
      <c r="K147" s="3">
        <f>Highest_Hollywood_Grossing_Movies[[#This Row],[World Wide Sales (in $)]]-Highest_Hollywood_Grossing_Movies[[#This Row],[Budget (in $)]]</f>
        <v>147202299</v>
      </c>
      <c r="L147" t="s">
        <v>2048</v>
      </c>
      <c r="M147" t="s">
        <v>2102</v>
      </c>
      <c r="N147" t="s">
        <v>2084</v>
      </c>
      <c r="O147" t="s">
        <v>49</v>
      </c>
      <c r="P147" t="str">
        <f t="shared" si="2"/>
        <v>Action</v>
      </c>
      <c r="Q147" t="s">
        <v>41</v>
      </c>
      <c r="R147" t="s">
        <v>18</v>
      </c>
    </row>
    <row r="148" spans="1:18" x14ac:dyDescent="0.35">
      <c r="A148">
        <v>807</v>
      </c>
      <c r="B148" t="s">
        <v>1655</v>
      </c>
      <c r="C148" t="s">
        <v>1656</v>
      </c>
      <c r="D148">
        <v>2000</v>
      </c>
      <c r="E148" t="s">
        <v>33</v>
      </c>
      <c r="F148" s="6">
        <v>110000000</v>
      </c>
      <c r="G148" s="7">
        <v>22413710</v>
      </c>
      <c r="H148" s="3">
        <v>113330342</v>
      </c>
      <c r="I148" s="3">
        <v>101964000</v>
      </c>
      <c r="J148" s="3">
        <v>215294342</v>
      </c>
      <c r="K148" s="3">
        <f>Highest_Hollywood_Grossing_Movies[[#This Row],[World Wide Sales (in $)]]-Highest_Hollywood_Grossing_Movies[[#This Row],[Budget (in $)]]</f>
        <v>105294342</v>
      </c>
      <c r="L148" t="s">
        <v>2053</v>
      </c>
      <c r="M148" t="s">
        <v>2102</v>
      </c>
      <c r="N148" t="s">
        <v>2084</v>
      </c>
      <c r="O148" t="s">
        <v>1657</v>
      </c>
      <c r="P148" t="str">
        <f t="shared" si="2"/>
        <v>Action</v>
      </c>
      <c r="Q148" t="s">
        <v>110</v>
      </c>
      <c r="R148" t="s">
        <v>121</v>
      </c>
    </row>
    <row r="149" spans="1:18" x14ac:dyDescent="0.35">
      <c r="A149">
        <v>972</v>
      </c>
      <c r="B149" t="s">
        <v>1943</v>
      </c>
      <c r="C149" t="s">
        <v>1944</v>
      </c>
      <c r="D149">
        <v>2000</v>
      </c>
      <c r="E149" t="s">
        <v>21</v>
      </c>
      <c r="F149" s="6">
        <v>85000000</v>
      </c>
      <c r="G149" s="7">
        <v>19883351</v>
      </c>
      <c r="H149" s="3">
        <v>66957026</v>
      </c>
      <c r="I149" s="3">
        <v>116654745</v>
      </c>
      <c r="J149" s="3">
        <v>183611771</v>
      </c>
      <c r="K149" s="3">
        <f>Highest_Hollywood_Grossing_Movies[[#This Row],[World Wide Sales (in $)]]-Highest_Hollywood_Grossing_Movies[[#This Row],[Budget (in $)]]</f>
        <v>98611771</v>
      </c>
      <c r="L149" t="s">
        <v>2042</v>
      </c>
      <c r="M149" t="s">
        <v>2023</v>
      </c>
      <c r="N149" t="s">
        <v>2084</v>
      </c>
      <c r="O149" t="s">
        <v>1398</v>
      </c>
      <c r="P149" t="str">
        <f t="shared" si="2"/>
        <v>Adventure</v>
      </c>
      <c r="Q149" t="s">
        <v>125</v>
      </c>
      <c r="R149" t="s">
        <v>557</v>
      </c>
    </row>
    <row r="150" spans="1:18" x14ac:dyDescent="0.35">
      <c r="A150">
        <v>763</v>
      </c>
      <c r="B150" t="s">
        <v>1575</v>
      </c>
      <c r="C150" t="s">
        <v>1576</v>
      </c>
      <c r="D150">
        <v>2000</v>
      </c>
      <c r="E150" t="s">
        <v>187</v>
      </c>
      <c r="F150" s="6">
        <v>45000000</v>
      </c>
      <c r="G150" s="7">
        <v>17506162</v>
      </c>
      <c r="H150" s="3">
        <v>106834564</v>
      </c>
      <c r="I150" s="3">
        <v>118040396</v>
      </c>
      <c r="J150" s="3">
        <v>224874960</v>
      </c>
      <c r="K150" s="3">
        <f>Highest_Hollywood_Grossing_Movies[[#This Row],[World Wide Sales (in $)]]-Highest_Hollywood_Grossing_Movies[[#This Row],[Budget (in $)]]</f>
        <v>179874960</v>
      </c>
      <c r="L150" t="s">
        <v>2075</v>
      </c>
      <c r="M150" t="s">
        <v>2102</v>
      </c>
      <c r="N150" t="s">
        <v>2084</v>
      </c>
      <c r="O150" t="s">
        <v>332</v>
      </c>
      <c r="P150" t="str">
        <f t="shared" si="2"/>
        <v>Adventure</v>
      </c>
      <c r="Q150" t="s">
        <v>739</v>
      </c>
      <c r="R150" t="s">
        <v>557</v>
      </c>
    </row>
    <row r="151" spans="1:18" x14ac:dyDescent="0.35">
      <c r="A151">
        <v>805</v>
      </c>
      <c r="B151" t="s">
        <v>1652</v>
      </c>
      <c r="C151" t="s">
        <v>1653</v>
      </c>
      <c r="D151">
        <v>2000</v>
      </c>
      <c r="E151" t="s">
        <v>33</v>
      </c>
      <c r="F151" s="6">
        <v>75000000</v>
      </c>
      <c r="G151" s="7">
        <v>15507845</v>
      </c>
      <c r="H151" s="3">
        <v>69243859</v>
      </c>
      <c r="I151" s="3">
        <v>146420000</v>
      </c>
      <c r="J151" s="3">
        <v>215663859</v>
      </c>
      <c r="K151" s="3">
        <f>Highest_Hollywood_Grossing_Movies[[#This Row],[World Wide Sales (in $)]]-Highest_Hollywood_Grossing_Movies[[#This Row],[Budget (in $)]]</f>
        <v>140663859</v>
      </c>
      <c r="L151" t="s">
        <v>2080</v>
      </c>
      <c r="M151" t="s">
        <v>2022</v>
      </c>
      <c r="N151" t="s">
        <v>2084</v>
      </c>
      <c r="O151" t="s">
        <v>1654</v>
      </c>
      <c r="P151" t="str">
        <f t="shared" si="2"/>
        <v>Action</v>
      </c>
      <c r="Q151" t="s">
        <v>37</v>
      </c>
      <c r="R151" t="s">
        <v>18</v>
      </c>
    </row>
    <row r="152" spans="1:18" x14ac:dyDescent="0.35">
      <c r="A152">
        <v>823</v>
      </c>
      <c r="B152" t="s">
        <v>1691</v>
      </c>
      <c r="C152" t="s">
        <v>1692</v>
      </c>
      <c r="D152">
        <v>2000</v>
      </c>
      <c r="E152" t="s">
        <v>55</v>
      </c>
      <c r="F152" s="6">
        <v>45000000</v>
      </c>
      <c r="G152" s="7">
        <v>10046534</v>
      </c>
      <c r="H152" s="3">
        <v>106807667</v>
      </c>
      <c r="I152" s="3">
        <v>105935053</v>
      </c>
      <c r="J152" s="3">
        <v>212742720</v>
      </c>
      <c r="K152" s="3">
        <f>Highest_Hollywood_Grossing_Movies[[#This Row],[World Wide Sales (in $)]]-Highest_Hollywood_Grossing_Movies[[#This Row],[Budget (in $)]]</f>
        <v>167742720</v>
      </c>
      <c r="L152" t="s">
        <v>2042</v>
      </c>
      <c r="M152" t="s">
        <v>2022</v>
      </c>
      <c r="N152" t="s">
        <v>2084</v>
      </c>
      <c r="O152" t="s">
        <v>1693</v>
      </c>
      <c r="P152" t="str">
        <f t="shared" si="2"/>
        <v>Action</v>
      </c>
      <c r="Q152" t="s">
        <v>719</v>
      </c>
      <c r="R152" t="s">
        <v>18</v>
      </c>
    </row>
    <row r="153" spans="1:18" x14ac:dyDescent="0.35">
      <c r="A153">
        <v>817</v>
      </c>
      <c r="B153" t="s">
        <v>1675</v>
      </c>
      <c r="C153" t="s">
        <v>1676</v>
      </c>
      <c r="D153">
        <v>2000</v>
      </c>
      <c r="E153" t="s">
        <v>1677</v>
      </c>
      <c r="F153" s="6">
        <v>17000000</v>
      </c>
      <c r="G153" s="7">
        <v>663205</v>
      </c>
      <c r="H153" s="3">
        <v>128530421</v>
      </c>
      <c r="I153" s="3">
        <v>85446864</v>
      </c>
      <c r="J153" s="3">
        <v>213977285</v>
      </c>
      <c r="K153" s="3">
        <f>Highest_Hollywood_Grossing_Movies[[#This Row],[World Wide Sales (in $)]]-Highest_Hollywood_Grossing_Movies[[#This Row],[Budget (in $)]]</f>
        <v>196977285</v>
      </c>
      <c r="L153" t="s">
        <v>2080</v>
      </c>
      <c r="M153" t="s">
        <v>2022</v>
      </c>
      <c r="N153" t="s">
        <v>2084</v>
      </c>
      <c r="O153" t="s">
        <v>942</v>
      </c>
      <c r="P153" t="str">
        <f t="shared" si="2"/>
        <v>Action</v>
      </c>
      <c r="Q153" t="s">
        <v>597</v>
      </c>
      <c r="R153" t="s">
        <v>18</v>
      </c>
    </row>
    <row r="154" spans="1:18" x14ac:dyDescent="0.35">
      <c r="A154">
        <v>49</v>
      </c>
      <c r="B154" t="s">
        <v>150</v>
      </c>
      <c r="C154" t="s">
        <v>151</v>
      </c>
      <c r="D154">
        <v>2001</v>
      </c>
      <c r="E154" t="s">
        <v>55</v>
      </c>
      <c r="F154" s="6">
        <v>125000000</v>
      </c>
      <c r="G154" s="7">
        <v>90294621</v>
      </c>
      <c r="H154" s="3">
        <v>318886962</v>
      </c>
      <c r="I154" s="3">
        <v>705155727</v>
      </c>
      <c r="J154" s="3">
        <v>1024042690</v>
      </c>
      <c r="K154" s="3">
        <f>Highest_Hollywood_Grossing_Movies[[#This Row],[World Wide Sales (in $)]]-Highest_Hollywood_Grossing_Movies[[#This Row],[Budget (in $)]]</f>
        <v>899042690</v>
      </c>
      <c r="L154" t="s">
        <v>2026</v>
      </c>
      <c r="M154" t="s">
        <v>2023</v>
      </c>
      <c r="N154" t="s">
        <v>2065</v>
      </c>
      <c r="O154" t="s">
        <v>152</v>
      </c>
      <c r="P154" t="str">
        <f t="shared" si="2"/>
        <v>Adventure</v>
      </c>
      <c r="Q154" t="s">
        <v>61</v>
      </c>
      <c r="R154" t="s">
        <v>42</v>
      </c>
    </row>
    <row r="155" spans="1:18" x14ac:dyDescent="0.35">
      <c r="A155">
        <v>410</v>
      </c>
      <c r="B155" t="s">
        <v>920</v>
      </c>
      <c r="C155" t="s">
        <v>921</v>
      </c>
      <c r="D155">
        <v>2001</v>
      </c>
      <c r="E155" t="s">
        <v>15</v>
      </c>
      <c r="F155" s="6">
        <v>100000000</v>
      </c>
      <c r="G155" s="7">
        <v>68532960</v>
      </c>
      <c r="H155" s="3">
        <v>180011740</v>
      </c>
      <c r="I155" s="3">
        <v>182200000</v>
      </c>
      <c r="J155" s="3">
        <v>362211740</v>
      </c>
      <c r="K155" s="3">
        <f>Highest_Hollywood_Grossing_Movies[[#This Row],[World Wide Sales (in $)]]-Highest_Hollywood_Grossing_Movies[[#This Row],[Budget (in $)]]</f>
        <v>262211740</v>
      </c>
      <c r="L155" t="s">
        <v>2049</v>
      </c>
      <c r="M155" t="s">
        <v>2103</v>
      </c>
      <c r="N155" t="s">
        <v>2065</v>
      </c>
      <c r="O155" t="s">
        <v>106</v>
      </c>
      <c r="P155" t="str">
        <f t="shared" si="2"/>
        <v>Action</v>
      </c>
      <c r="Q155" t="s">
        <v>597</v>
      </c>
      <c r="R155" t="s">
        <v>18</v>
      </c>
    </row>
    <row r="156" spans="1:18" x14ac:dyDescent="0.35">
      <c r="A156">
        <v>294</v>
      </c>
      <c r="B156" t="s">
        <v>695</v>
      </c>
      <c r="C156" t="s">
        <v>696</v>
      </c>
      <c r="D156">
        <v>2001</v>
      </c>
      <c r="E156" t="s">
        <v>36</v>
      </c>
      <c r="F156" s="6">
        <v>98000000</v>
      </c>
      <c r="G156" s="7">
        <v>68139035</v>
      </c>
      <c r="H156" s="3">
        <v>202019785</v>
      </c>
      <c r="I156" s="3">
        <v>241261119</v>
      </c>
      <c r="J156" s="3">
        <v>443280904</v>
      </c>
      <c r="K156" s="3">
        <f>Highest_Hollywood_Grossing_Movies[[#This Row],[World Wide Sales (in $)]]-Highest_Hollywood_Grossing_Movies[[#This Row],[Budget (in $)]]</f>
        <v>345280904</v>
      </c>
      <c r="L156" t="s">
        <v>2030</v>
      </c>
      <c r="M156" t="s">
        <v>2010</v>
      </c>
      <c r="N156" t="s">
        <v>2065</v>
      </c>
      <c r="O156" t="s">
        <v>697</v>
      </c>
      <c r="P156" t="str">
        <f t="shared" si="2"/>
        <v>Action</v>
      </c>
      <c r="Q156" t="s">
        <v>78</v>
      </c>
      <c r="R156" t="s">
        <v>18</v>
      </c>
    </row>
    <row r="157" spans="1:18" x14ac:dyDescent="0.35">
      <c r="A157">
        <v>447</v>
      </c>
      <c r="B157" t="s">
        <v>994</v>
      </c>
      <c r="C157" t="s">
        <v>995</v>
      </c>
      <c r="D157">
        <v>2001</v>
      </c>
      <c r="E157" t="s">
        <v>88</v>
      </c>
      <c r="F157" s="6">
        <v>90000000</v>
      </c>
      <c r="G157" s="7">
        <v>67408222</v>
      </c>
      <c r="H157" s="3">
        <v>226164286</v>
      </c>
      <c r="I157" s="3">
        <v>121161516</v>
      </c>
      <c r="J157" s="3">
        <v>347325802</v>
      </c>
      <c r="K157" s="3">
        <f>Highest_Hollywood_Grossing_Movies[[#This Row],[World Wide Sales (in $)]]-Highest_Hollywood_Grossing_Movies[[#This Row],[Budget (in $)]]</f>
        <v>257325802</v>
      </c>
      <c r="L157" t="s">
        <v>2047</v>
      </c>
      <c r="M157" t="s">
        <v>2020</v>
      </c>
      <c r="N157" t="s">
        <v>2065</v>
      </c>
      <c r="O157" t="s">
        <v>596</v>
      </c>
      <c r="P157" t="str">
        <f t="shared" si="2"/>
        <v>Action</v>
      </c>
      <c r="Q157" t="s">
        <v>386</v>
      </c>
      <c r="R157" t="s">
        <v>18</v>
      </c>
    </row>
    <row r="158" spans="1:18" x14ac:dyDescent="0.35">
      <c r="A158">
        <v>191</v>
      </c>
      <c r="B158" t="s">
        <v>469</v>
      </c>
      <c r="C158" t="s">
        <v>470</v>
      </c>
      <c r="D158">
        <v>2001</v>
      </c>
      <c r="E158" t="s">
        <v>21</v>
      </c>
      <c r="F158" s="6">
        <v>115000000</v>
      </c>
      <c r="G158" s="7">
        <v>62577067</v>
      </c>
      <c r="H158" s="3">
        <v>290642256</v>
      </c>
      <c r="I158" s="3">
        <v>289065482</v>
      </c>
      <c r="J158" s="3">
        <v>579707738</v>
      </c>
      <c r="K158" s="3">
        <f>Highest_Hollywood_Grossing_Movies[[#This Row],[World Wide Sales (in $)]]-Highest_Hollywood_Grossing_Movies[[#This Row],[Budget (in $)]]</f>
        <v>464707738</v>
      </c>
      <c r="L158" t="s">
        <v>2059</v>
      </c>
      <c r="M158" t="s">
        <v>2023</v>
      </c>
      <c r="N158" t="s">
        <v>2065</v>
      </c>
      <c r="O158" t="s">
        <v>124</v>
      </c>
      <c r="P158" t="str">
        <f t="shared" si="2"/>
        <v>Adventure</v>
      </c>
      <c r="Q158" t="s">
        <v>408</v>
      </c>
      <c r="R158" t="s">
        <v>126</v>
      </c>
    </row>
    <row r="159" spans="1:18" x14ac:dyDescent="0.35">
      <c r="A159">
        <v>290</v>
      </c>
      <c r="B159" t="s">
        <v>683</v>
      </c>
      <c r="C159" t="s">
        <v>684</v>
      </c>
      <c r="D159">
        <v>2001</v>
      </c>
      <c r="E159" t="s">
        <v>21</v>
      </c>
      <c r="F159" s="6">
        <v>140000000</v>
      </c>
      <c r="G159" s="7">
        <v>59078912</v>
      </c>
      <c r="H159" s="3">
        <v>198542554</v>
      </c>
      <c r="I159" s="3">
        <v>250678391</v>
      </c>
      <c r="J159" s="3">
        <v>449220945</v>
      </c>
      <c r="K159" s="3">
        <f>Highest_Hollywood_Grossing_Movies[[#This Row],[World Wide Sales (in $)]]-Highest_Hollywood_Grossing_Movies[[#This Row],[Budget (in $)]]</f>
        <v>309220945</v>
      </c>
      <c r="L159" t="s">
        <v>2039</v>
      </c>
      <c r="M159" t="s">
        <v>2010</v>
      </c>
      <c r="N159" t="s">
        <v>2065</v>
      </c>
      <c r="O159" t="s">
        <v>685</v>
      </c>
      <c r="P159" t="str">
        <f t="shared" si="2"/>
        <v>Action</v>
      </c>
      <c r="Q159" t="s">
        <v>686</v>
      </c>
      <c r="R159" t="s">
        <v>18</v>
      </c>
    </row>
    <row r="160" spans="1:18" x14ac:dyDescent="0.35">
      <c r="A160">
        <v>436</v>
      </c>
      <c r="B160" t="s">
        <v>970</v>
      </c>
      <c r="C160" t="s">
        <v>971</v>
      </c>
      <c r="D160">
        <v>2001</v>
      </c>
      <c r="E160" t="s">
        <v>299</v>
      </c>
      <c r="F160" s="6">
        <v>87000000</v>
      </c>
      <c r="G160" s="7">
        <v>58003121</v>
      </c>
      <c r="H160" s="3">
        <v>165092268</v>
      </c>
      <c r="I160" s="3">
        <v>186600000</v>
      </c>
      <c r="J160" s="3">
        <v>351692268</v>
      </c>
      <c r="K160" s="3">
        <f>Highest_Hollywood_Grossing_Movies[[#This Row],[World Wide Sales (in $)]]-Highest_Hollywood_Grossing_Movies[[#This Row],[Budget (in $)]]</f>
        <v>264692268</v>
      </c>
      <c r="L160" t="s">
        <v>2048</v>
      </c>
      <c r="M160" t="s">
        <v>2017</v>
      </c>
      <c r="N160" t="s">
        <v>2065</v>
      </c>
      <c r="O160" t="s">
        <v>119</v>
      </c>
      <c r="P160" t="str">
        <f t="shared" si="2"/>
        <v>Crime</v>
      </c>
      <c r="Q160" t="s">
        <v>370</v>
      </c>
      <c r="R160" t="s">
        <v>121</v>
      </c>
    </row>
    <row r="161" spans="1:18" x14ac:dyDescent="0.35">
      <c r="A161">
        <v>398</v>
      </c>
      <c r="B161" t="s">
        <v>895</v>
      </c>
      <c r="C161" t="s">
        <v>896</v>
      </c>
      <c r="D161">
        <v>2001</v>
      </c>
      <c r="E161" t="s">
        <v>36</v>
      </c>
      <c r="F161" s="6">
        <v>93000000</v>
      </c>
      <c r="G161" s="7">
        <v>50771645</v>
      </c>
      <c r="H161" s="3">
        <v>181171875</v>
      </c>
      <c r="I161" s="3">
        <v>187608934</v>
      </c>
      <c r="J161" s="3">
        <v>368780809</v>
      </c>
      <c r="K161" s="3">
        <f>Highest_Hollywood_Grossing_Movies[[#This Row],[World Wide Sales (in $)]]-Highest_Hollywood_Grossing_Movies[[#This Row],[Budget (in $)]]</f>
        <v>275780809</v>
      </c>
      <c r="L161" t="s">
        <v>2063</v>
      </c>
      <c r="M161" t="s">
        <v>2103</v>
      </c>
      <c r="N161" t="s">
        <v>2065</v>
      </c>
      <c r="O161" t="s">
        <v>106</v>
      </c>
      <c r="P161" t="str">
        <f t="shared" si="2"/>
        <v>Action</v>
      </c>
      <c r="Q161" t="s">
        <v>408</v>
      </c>
      <c r="R161" t="s">
        <v>18</v>
      </c>
    </row>
    <row r="162" spans="1:18" x14ac:dyDescent="0.35">
      <c r="A162">
        <v>595</v>
      </c>
      <c r="B162" t="s">
        <v>1272</v>
      </c>
      <c r="C162" t="s">
        <v>1273</v>
      </c>
      <c r="D162">
        <v>2001</v>
      </c>
      <c r="E162" t="s">
        <v>26</v>
      </c>
      <c r="F162" s="6">
        <v>115000000</v>
      </c>
      <c r="G162" s="7">
        <v>47735743</v>
      </c>
      <c r="H162" s="3">
        <v>131168070</v>
      </c>
      <c r="I162" s="3">
        <v>143535270</v>
      </c>
      <c r="J162" s="3">
        <v>274703340</v>
      </c>
      <c r="K162" s="3">
        <f>Highest_Hollywood_Grossing_Movies[[#This Row],[World Wide Sales (in $)]]-Highest_Hollywood_Grossing_Movies[[#This Row],[Budget (in $)]]</f>
        <v>159703340</v>
      </c>
      <c r="L162" t="s">
        <v>2067</v>
      </c>
      <c r="M162" t="s">
        <v>2102</v>
      </c>
      <c r="N162" t="s">
        <v>2065</v>
      </c>
      <c r="O162" t="s">
        <v>697</v>
      </c>
      <c r="P162" t="str">
        <f t="shared" si="2"/>
        <v>Action</v>
      </c>
      <c r="Q162" t="s">
        <v>125</v>
      </c>
      <c r="R162" t="s">
        <v>18</v>
      </c>
    </row>
    <row r="163" spans="1:18" x14ac:dyDescent="0.35">
      <c r="A163">
        <v>72</v>
      </c>
      <c r="B163" t="s">
        <v>197</v>
      </c>
      <c r="C163" t="s">
        <v>198</v>
      </c>
      <c r="D163">
        <v>2001</v>
      </c>
      <c r="E163" t="s">
        <v>88</v>
      </c>
      <c r="F163" s="6">
        <v>93000000</v>
      </c>
      <c r="G163" s="7">
        <v>47211490</v>
      </c>
      <c r="H163" s="3">
        <v>316115420</v>
      </c>
      <c r="I163" s="3">
        <v>582089000</v>
      </c>
      <c r="J163" s="3">
        <v>898204420</v>
      </c>
      <c r="K163" s="3">
        <f>Highest_Hollywood_Grossing_Movies[[#This Row],[World Wide Sales (in $)]]-Highest_Hollywood_Grossing_Movies[[#This Row],[Budget (in $)]]</f>
        <v>805204420</v>
      </c>
      <c r="L163" t="s">
        <v>2032</v>
      </c>
      <c r="M163" t="s">
        <v>2022</v>
      </c>
      <c r="N163" t="s">
        <v>2065</v>
      </c>
      <c r="O163" t="s">
        <v>89</v>
      </c>
      <c r="P163" t="str">
        <f t="shared" si="2"/>
        <v>Action</v>
      </c>
      <c r="Q163" t="s">
        <v>199</v>
      </c>
      <c r="R163" t="s">
        <v>18</v>
      </c>
    </row>
    <row r="164" spans="1:18" x14ac:dyDescent="0.35">
      <c r="A164">
        <v>577</v>
      </c>
      <c r="B164" t="s">
        <v>1228</v>
      </c>
      <c r="C164" t="s">
        <v>1229</v>
      </c>
      <c r="D164">
        <v>2001</v>
      </c>
      <c r="E164" t="s">
        <v>36</v>
      </c>
      <c r="F164" s="6">
        <v>30000000</v>
      </c>
      <c r="G164" s="7">
        <v>45117985</v>
      </c>
      <c r="H164" s="3">
        <v>145103595</v>
      </c>
      <c r="I164" s="3">
        <v>142450000</v>
      </c>
      <c r="J164" s="3">
        <v>287553595</v>
      </c>
      <c r="K164" s="3">
        <f>Highest_Hollywood_Grossing_Movies[[#This Row],[World Wide Sales (in $)]]-Highest_Hollywood_Grossing_Movies[[#This Row],[Budget (in $)]]</f>
        <v>257553595</v>
      </c>
      <c r="L164" t="s">
        <v>2035</v>
      </c>
      <c r="M164" t="s">
        <v>2020</v>
      </c>
      <c r="N164" t="s">
        <v>2065</v>
      </c>
      <c r="O164" t="s">
        <v>461</v>
      </c>
      <c r="P164" t="str">
        <f t="shared" si="2"/>
        <v>Comedy</v>
      </c>
      <c r="Q164" t="s">
        <v>149</v>
      </c>
      <c r="R164" t="s">
        <v>121</v>
      </c>
    </row>
    <row r="165" spans="1:18" x14ac:dyDescent="0.35">
      <c r="A165">
        <v>246</v>
      </c>
      <c r="B165" t="s">
        <v>592</v>
      </c>
      <c r="C165" t="s">
        <v>593</v>
      </c>
      <c r="D165">
        <v>2001</v>
      </c>
      <c r="E165" t="s">
        <v>187</v>
      </c>
      <c r="F165" s="6">
        <v>60000000</v>
      </c>
      <c r="G165" s="7">
        <v>42347760</v>
      </c>
      <c r="H165" s="3">
        <v>268163011</v>
      </c>
      <c r="I165" s="3">
        <v>220278357</v>
      </c>
      <c r="J165" s="3">
        <v>488441368</v>
      </c>
      <c r="K165" s="3">
        <f>Highest_Hollywood_Grossing_Movies[[#This Row],[World Wide Sales (in $)]]-Highest_Hollywood_Grossing_Movies[[#This Row],[Budget (in $)]]</f>
        <v>428441368</v>
      </c>
      <c r="L165" t="s">
        <v>2026</v>
      </c>
      <c r="M165" t="s">
        <v>2010</v>
      </c>
      <c r="N165" t="s">
        <v>2065</v>
      </c>
      <c r="O165" t="s">
        <v>188</v>
      </c>
      <c r="P165" t="str">
        <f t="shared" si="2"/>
        <v>Adventure</v>
      </c>
      <c r="Q165" t="s">
        <v>386</v>
      </c>
      <c r="R165" t="s">
        <v>42</v>
      </c>
    </row>
    <row r="166" spans="1:18" x14ac:dyDescent="0.35">
      <c r="A166">
        <v>849</v>
      </c>
      <c r="B166" t="s">
        <v>1735</v>
      </c>
      <c r="C166" t="s">
        <v>1736</v>
      </c>
      <c r="D166">
        <v>2001</v>
      </c>
      <c r="E166" t="s">
        <v>36</v>
      </c>
      <c r="F166" s="6">
        <v>38000000</v>
      </c>
      <c r="G166" s="7">
        <v>40089015</v>
      </c>
      <c r="H166" s="3">
        <v>144745925</v>
      </c>
      <c r="I166" s="3">
        <v>62771584</v>
      </c>
      <c r="J166" s="3">
        <v>207517509</v>
      </c>
      <c r="K166" s="3">
        <f>Highest_Hollywood_Grossing_Movies[[#This Row],[World Wide Sales (in $)]]-Highest_Hollywood_Grossing_Movies[[#This Row],[Budget (in $)]]</f>
        <v>169517509</v>
      </c>
      <c r="L166" t="s">
        <v>2042</v>
      </c>
      <c r="M166" t="s">
        <v>2102</v>
      </c>
      <c r="N166" t="s">
        <v>2065</v>
      </c>
      <c r="O166" t="s">
        <v>49</v>
      </c>
      <c r="P166" t="str">
        <f t="shared" si="2"/>
        <v>Action</v>
      </c>
      <c r="Q166" t="s">
        <v>169</v>
      </c>
      <c r="R166" t="s">
        <v>18</v>
      </c>
    </row>
    <row r="167" spans="1:18" x14ac:dyDescent="0.35">
      <c r="A167">
        <v>286</v>
      </c>
      <c r="B167" t="s">
        <v>674</v>
      </c>
      <c r="C167" t="s">
        <v>675</v>
      </c>
      <c r="D167">
        <v>2001</v>
      </c>
      <c r="E167" t="s">
        <v>55</v>
      </c>
      <c r="F167" s="6">
        <v>85000000</v>
      </c>
      <c r="G167" s="7">
        <v>38107822</v>
      </c>
      <c r="H167" s="3">
        <v>183417150</v>
      </c>
      <c r="I167" s="3">
        <v>267300000</v>
      </c>
      <c r="J167" s="3">
        <v>450717150</v>
      </c>
      <c r="K167" s="3">
        <f>Highest_Hollywood_Grossing_Movies[[#This Row],[World Wide Sales (in $)]]-Highest_Hollywood_Grossing_Movies[[#This Row],[Budget (in $)]]</f>
        <v>365717150</v>
      </c>
      <c r="L167" t="s">
        <v>2038</v>
      </c>
      <c r="M167" t="s">
        <v>2022</v>
      </c>
      <c r="N167" t="s">
        <v>2065</v>
      </c>
      <c r="O167" t="s">
        <v>676</v>
      </c>
      <c r="P167" t="str">
        <f t="shared" si="2"/>
        <v>Crime</v>
      </c>
      <c r="Q167" t="s">
        <v>448</v>
      </c>
      <c r="R167" t="s">
        <v>18</v>
      </c>
    </row>
    <row r="168" spans="1:18" x14ac:dyDescent="0.35">
      <c r="A168">
        <v>718</v>
      </c>
      <c r="B168" t="s">
        <v>1504</v>
      </c>
      <c r="C168" t="s">
        <v>1505</v>
      </c>
      <c r="D168">
        <v>2001</v>
      </c>
      <c r="E168" t="s">
        <v>55</v>
      </c>
      <c r="F168" s="6">
        <v>100000000</v>
      </c>
      <c r="G168" s="7">
        <v>29352630</v>
      </c>
      <c r="H168" s="3">
        <v>78616689</v>
      </c>
      <c r="I168" s="3">
        <v>157309863</v>
      </c>
      <c r="J168" s="3">
        <v>235926552</v>
      </c>
      <c r="K168" s="3">
        <f>Highest_Hollywood_Grossing_Movies[[#This Row],[World Wide Sales (in $)]]-Highest_Hollywood_Grossing_Movies[[#This Row],[Budget (in $)]]</f>
        <v>135926552</v>
      </c>
      <c r="L168" t="s">
        <v>2054</v>
      </c>
      <c r="M168" t="s">
        <v>2102</v>
      </c>
      <c r="N168" t="s">
        <v>2065</v>
      </c>
      <c r="O168" t="s">
        <v>1506</v>
      </c>
      <c r="P168" t="str">
        <f t="shared" si="2"/>
        <v>Drama</v>
      </c>
      <c r="Q168" t="s">
        <v>231</v>
      </c>
      <c r="R168" t="s">
        <v>18</v>
      </c>
    </row>
    <row r="169" spans="1:18" x14ac:dyDescent="0.35">
      <c r="A169">
        <v>877</v>
      </c>
      <c r="B169" t="s">
        <v>1779</v>
      </c>
      <c r="C169" t="s">
        <v>1780</v>
      </c>
      <c r="D169">
        <v>2001</v>
      </c>
      <c r="E169" t="s">
        <v>26</v>
      </c>
      <c r="F169" s="6">
        <v>68000000</v>
      </c>
      <c r="G169" s="7">
        <v>25015518</v>
      </c>
      <c r="H169" s="3">
        <v>100618344</v>
      </c>
      <c r="I169" s="3">
        <v>102769997</v>
      </c>
      <c r="J169" s="3">
        <v>203388341</v>
      </c>
      <c r="K169" s="3">
        <f>Highest_Hollywood_Grossing_Movies[[#This Row],[World Wide Sales (in $)]]-Highest_Hollywood_Grossing_Movies[[#This Row],[Budget (in $)]]</f>
        <v>135388341</v>
      </c>
      <c r="L169" t="s">
        <v>2062</v>
      </c>
      <c r="M169" t="s">
        <v>2022</v>
      </c>
      <c r="N169" t="s">
        <v>2065</v>
      </c>
      <c r="O169" t="s">
        <v>1781</v>
      </c>
      <c r="P169" t="str">
        <f t="shared" si="2"/>
        <v>Fantasy</v>
      </c>
      <c r="Q169" t="s">
        <v>75</v>
      </c>
      <c r="R169" t="s">
        <v>121</v>
      </c>
    </row>
    <row r="170" spans="1:18" x14ac:dyDescent="0.35">
      <c r="A170">
        <v>888</v>
      </c>
      <c r="B170" t="s">
        <v>1807</v>
      </c>
      <c r="C170" t="s">
        <v>1808</v>
      </c>
      <c r="D170">
        <v>2001</v>
      </c>
      <c r="E170" t="s">
        <v>55</v>
      </c>
      <c r="F170" s="6">
        <v>60000000</v>
      </c>
      <c r="G170" s="7">
        <v>21707617</v>
      </c>
      <c r="H170" s="3">
        <v>93385515</v>
      </c>
      <c r="I170" s="3">
        <v>107301977</v>
      </c>
      <c r="J170" s="3">
        <v>200687492</v>
      </c>
      <c r="K170" s="3">
        <f>Highest_Hollywood_Grossing_Movies[[#This Row],[World Wide Sales (in $)]]-Highest_Hollywood_Grossing_Movies[[#This Row],[Budget (in $)]]</f>
        <v>140687492</v>
      </c>
      <c r="L170" t="s">
        <v>2030</v>
      </c>
      <c r="M170" t="s">
        <v>2103</v>
      </c>
      <c r="N170" t="s">
        <v>2065</v>
      </c>
      <c r="O170" t="s">
        <v>1809</v>
      </c>
      <c r="P170" t="str">
        <f t="shared" si="2"/>
        <v>Action</v>
      </c>
      <c r="Q170" t="s">
        <v>208</v>
      </c>
      <c r="R170" t="s">
        <v>42</v>
      </c>
    </row>
    <row r="171" spans="1:18" x14ac:dyDescent="0.35">
      <c r="A171">
        <v>839</v>
      </c>
      <c r="B171" t="s">
        <v>1718</v>
      </c>
      <c r="C171" t="s">
        <v>1719</v>
      </c>
      <c r="D171">
        <v>2001</v>
      </c>
      <c r="E171" t="s">
        <v>1034</v>
      </c>
      <c r="F171" s="6">
        <v>17000000</v>
      </c>
      <c r="G171" s="7">
        <v>14089952</v>
      </c>
      <c r="H171" s="3">
        <v>96536177</v>
      </c>
      <c r="I171" s="3">
        <v>113424350</v>
      </c>
      <c r="J171" s="3">
        <v>209960527</v>
      </c>
      <c r="K171" s="3">
        <f>Highest_Hollywood_Grossing_Movies[[#This Row],[World Wide Sales (in $)]]-Highest_Hollywood_Grossing_Movies[[#This Row],[Budget (in $)]]</f>
        <v>192960527</v>
      </c>
      <c r="L171" t="s">
        <v>2035</v>
      </c>
      <c r="M171" t="s">
        <v>2020</v>
      </c>
      <c r="N171" t="s">
        <v>2065</v>
      </c>
      <c r="O171" t="s">
        <v>908</v>
      </c>
      <c r="P171" t="str">
        <f t="shared" si="2"/>
        <v>Horror</v>
      </c>
      <c r="Q171" t="s">
        <v>468</v>
      </c>
      <c r="R171" t="s">
        <v>18</v>
      </c>
    </row>
    <row r="172" spans="1:18" x14ac:dyDescent="0.35">
      <c r="A172">
        <v>468</v>
      </c>
      <c r="B172" t="s">
        <v>1032</v>
      </c>
      <c r="C172" t="s">
        <v>1033</v>
      </c>
      <c r="D172">
        <v>2001</v>
      </c>
      <c r="E172" t="s">
        <v>1034</v>
      </c>
      <c r="F172" s="6">
        <v>25000000</v>
      </c>
      <c r="G172" s="7">
        <v>10733933</v>
      </c>
      <c r="H172" s="3">
        <v>71543427</v>
      </c>
      <c r="I172" s="3">
        <v>262729136</v>
      </c>
      <c r="J172" s="3">
        <v>334272563</v>
      </c>
      <c r="K172" s="3">
        <f>Highest_Hollywood_Grossing_Movies[[#This Row],[World Wide Sales (in $)]]-Highest_Hollywood_Grossing_Movies[[#This Row],[Budget (in $)]]</f>
        <v>309272563</v>
      </c>
      <c r="L172" t="s">
        <v>2043</v>
      </c>
      <c r="M172" t="s">
        <v>2019</v>
      </c>
      <c r="N172" t="s">
        <v>2065</v>
      </c>
      <c r="O172" t="s">
        <v>752</v>
      </c>
      <c r="P172" t="str">
        <f t="shared" si="2"/>
        <v>Comedy</v>
      </c>
      <c r="Q172" t="s">
        <v>310</v>
      </c>
      <c r="R172" t="s">
        <v>121</v>
      </c>
    </row>
    <row r="173" spans="1:18" x14ac:dyDescent="0.35">
      <c r="A173">
        <v>503</v>
      </c>
      <c r="B173" t="s">
        <v>1101</v>
      </c>
      <c r="C173" t="s">
        <v>1102</v>
      </c>
      <c r="D173">
        <v>2001</v>
      </c>
      <c r="E173" t="s">
        <v>36</v>
      </c>
      <c r="F173" s="6">
        <v>58000000</v>
      </c>
      <c r="G173" s="7">
        <v>367151</v>
      </c>
      <c r="H173" s="3">
        <v>170742341</v>
      </c>
      <c r="I173" s="3">
        <v>146048916</v>
      </c>
      <c r="J173" s="3">
        <v>316791257</v>
      </c>
      <c r="K173" s="3">
        <f>Highest_Hollywood_Grossing_Movies[[#This Row],[World Wide Sales (in $)]]-Highest_Hollywood_Grossing_Movies[[#This Row],[Budget (in $)]]</f>
        <v>258791257</v>
      </c>
      <c r="L173" t="s">
        <v>2078</v>
      </c>
      <c r="M173" t="s">
        <v>2022</v>
      </c>
      <c r="N173" t="s">
        <v>2065</v>
      </c>
      <c r="O173" t="s">
        <v>1103</v>
      </c>
      <c r="P173" t="str">
        <f t="shared" si="2"/>
        <v>Biography</v>
      </c>
      <c r="Q173" t="s">
        <v>356</v>
      </c>
      <c r="R173" t="s">
        <v>18</v>
      </c>
    </row>
    <row r="174" spans="1:18" x14ac:dyDescent="0.35">
      <c r="A174">
        <v>958</v>
      </c>
      <c r="B174" t="s">
        <v>1920</v>
      </c>
      <c r="C174" t="s">
        <v>1921</v>
      </c>
      <c r="D174">
        <v>2001</v>
      </c>
      <c r="E174" t="s">
        <v>21</v>
      </c>
      <c r="F174" s="6">
        <v>120000000</v>
      </c>
      <c r="G174" s="7">
        <v>329011</v>
      </c>
      <c r="H174" s="3">
        <v>84056472</v>
      </c>
      <c r="I174" s="3">
        <v>101997253</v>
      </c>
      <c r="J174" s="3">
        <v>186053725</v>
      </c>
      <c r="K174" s="3">
        <f>Highest_Hollywood_Grossing_Movies[[#This Row],[World Wide Sales (in $)]]-Highest_Hollywood_Grossing_Movies[[#This Row],[Budget (in $)]]</f>
        <v>66053725</v>
      </c>
      <c r="L174" t="s">
        <v>2080</v>
      </c>
      <c r="M174" t="s">
        <v>2102</v>
      </c>
      <c r="N174" t="s">
        <v>2065</v>
      </c>
      <c r="O174" t="s">
        <v>1922</v>
      </c>
      <c r="P174" t="str">
        <f t="shared" si="2"/>
        <v>Action</v>
      </c>
      <c r="Q174" t="s">
        <v>237</v>
      </c>
      <c r="R174" t="s">
        <v>42</v>
      </c>
    </row>
    <row r="175" spans="1:18" x14ac:dyDescent="0.35">
      <c r="A175">
        <v>965</v>
      </c>
      <c r="B175" t="s">
        <v>1933</v>
      </c>
      <c r="C175" t="s">
        <v>1934</v>
      </c>
      <c r="D175">
        <v>2001</v>
      </c>
      <c r="E175" t="s">
        <v>15</v>
      </c>
      <c r="F175" s="6">
        <v>50000000</v>
      </c>
      <c r="G175" s="7">
        <v>167540</v>
      </c>
      <c r="H175" s="3">
        <v>57386607</v>
      </c>
      <c r="I175" s="3">
        <v>127541935</v>
      </c>
      <c r="J175" s="3">
        <v>184928542</v>
      </c>
      <c r="K175" s="3">
        <f>Highest_Hollywood_Grossing_Movies[[#This Row],[World Wide Sales (in $)]]-Highest_Hollywood_Grossing_Movies[[#This Row],[Budget (in $)]]</f>
        <v>134928542</v>
      </c>
      <c r="L175" t="s">
        <v>2058</v>
      </c>
      <c r="M175" t="s">
        <v>2010</v>
      </c>
      <c r="N175" t="s">
        <v>2065</v>
      </c>
      <c r="O175" t="s">
        <v>703</v>
      </c>
      <c r="P175" t="str">
        <f t="shared" si="2"/>
        <v>Drama</v>
      </c>
      <c r="Q175" t="s">
        <v>107</v>
      </c>
      <c r="R175" t="s">
        <v>18</v>
      </c>
    </row>
    <row r="176" spans="1:18" x14ac:dyDescent="0.35">
      <c r="A176">
        <v>93</v>
      </c>
      <c r="B176" t="s">
        <v>253</v>
      </c>
      <c r="C176" t="s">
        <v>254</v>
      </c>
      <c r="D176">
        <v>2002</v>
      </c>
      <c r="E176" t="s">
        <v>33</v>
      </c>
      <c r="F176" s="6">
        <v>139000000</v>
      </c>
      <c r="G176" s="7">
        <v>114844116</v>
      </c>
      <c r="H176" s="3">
        <v>407022860</v>
      </c>
      <c r="I176" s="3">
        <v>418002176</v>
      </c>
      <c r="J176" s="3">
        <v>825025036</v>
      </c>
      <c r="K176" s="3">
        <f>Highest_Hollywood_Grossing_Movies[[#This Row],[World Wide Sales (in $)]]-Highest_Hollywood_Grossing_Movies[[#This Row],[Budget (in $)]]</f>
        <v>686025036</v>
      </c>
      <c r="L176" t="s">
        <v>2047</v>
      </c>
      <c r="M176" t="s">
        <v>2010</v>
      </c>
      <c r="N176" t="s">
        <v>2070</v>
      </c>
      <c r="O176" t="s">
        <v>31</v>
      </c>
      <c r="P176" t="str">
        <f t="shared" si="2"/>
        <v>Action</v>
      </c>
      <c r="Q176" t="s">
        <v>255</v>
      </c>
      <c r="R176" t="s">
        <v>18</v>
      </c>
    </row>
    <row r="177" spans="1:18" x14ac:dyDescent="0.35">
      <c r="A177">
        <v>69</v>
      </c>
      <c r="B177" t="s">
        <v>190</v>
      </c>
      <c r="C177" t="s">
        <v>191</v>
      </c>
      <c r="D177">
        <v>2002</v>
      </c>
      <c r="E177" t="s">
        <v>55</v>
      </c>
      <c r="F177" s="6">
        <v>100000000</v>
      </c>
      <c r="G177" s="7">
        <v>88357488</v>
      </c>
      <c r="H177" s="3">
        <v>262641637</v>
      </c>
      <c r="I177" s="3">
        <v>663316557</v>
      </c>
      <c r="J177" s="3">
        <v>925958195</v>
      </c>
      <c r="K177" s="3">
        <f>Highest_Hollywood_Grossing_Movies[[#This Row],[World Wide Sales (in $)]]-Highest_Hollywood_Grossing_Movies[[#This Row],[Budget (in $)]]</f>
        <v>825958195</v>
      </c>
      <c r="L177" t="s">
        <v>2062</v>
      </c>
      <c r="M177" t="s">
        <v>2023</v>
      </c>
      <c r="N177" t="s">
        <v>2070</v>
      </c>
      <c r="O177" t="s">
        <v>148</v>
      </c>
      <c r="P177" t="str">
        <f t="shared" si="2"/>
        <v>Adventure</v>
      </c>
      <c r="Q177" t="s">
        <v>192</v>
      </c>
      <c r="R177" t="s">
        <v>42</v>
      </c>
    </row>
    <row r="178" spans="1:18" x14ac:dyDescent="0.35">
      <c r="A178">
        <v>161</v>
      </c>
      <c r="B178" t="s">
        <v>396</v>
      </c>
      <c r="C178" t="s">
        <v>397</v>
      </c>
      <c r="D178">
        <v>2002</v>
      </c>
      <c r="E178" t="s">
        <v>15</v>
      </c>
      <c r="F178" s="6">
        <v>115000000</v>
      </c>
      <c r="G178" s="7">
        <v>80027814</v>
      </c>
      <c r="H178" s="3">
        <v>310676740</v>
      </c>
      <c r="I178" s="3">
        <v>343103230</v>
      </c>
      <c r="J178" s="3">
        <v>653779970</v>
      </c>
      <c r="K178" s="3">
        <f>Highest_Hollywood_Grossing_Movies[[#This Row],[World Wide Sales (in $)]]-Highest_Hollywood_Grossing_Movies[[#This Row],[Budget (in $)]]</f>
        <v>538779970</v>
      </c>
      <c r="L178" t="s">
        <v>2026</v>
      </c>
      <c r="M178" t="s">
        <v>2010</v>
      </c>
      <c r="N178" t="s">
        <v>2070</v>
      </c>
      <c r="O178" t="s">
        <v>16</v>
      </c>
      <c r="P178" t="str">
        <f t="shared" si="2"/>
        <v>Action</v>
      </c>
      <c r="Q178" t="s">
        <v>273</v>
      </c>
      <c r="R178" t="s">
        <v>42</v>
      </c>
    </row>
    <row r="179" spans="1:18" x14ac:dyDescent="0.35">
      <c r="A179">
        <v>555</v>
      </c>
      <c r="B179" t="s">
        <v>1186</v>
      </c>
      <c r="C179" t="s">
        <v>1187</v>
      </c>
      <c r="D179">
        <v>2002</v>
      </c>
      <c r="E179" t="s">
        <v>88</v>
      </c>
      <c r="F179" s="6">
        <v>63000000</v>
      </c>
      <c r="G179" s="7">
        <v>73071188</v>
      </c>
      <c r="H179" s="3">
        <v>213307889</v>
      </c>
      <c r="I179" s="3">
        <v>83630912</v>
      </c>
      <c r="J179" s="3">
        <v>296938801</v>
      </c>
      <c r="K179" s="3">
        <f>Highest_Hollywood_Grossing_Movies[[#This Row],[World Wide Sales (in $)]]-Highest_Hollywood_Grossing_Movies[[#This Row],[Budget (in $)]]</f>
        <v>233938801</v>
      </c>
      <c r="L179" t="s">
        <v>2073</v>
      </c>
      <c r="M179" t="s">
        <v>2103</v>
      </c>
      <c r="N179" t="s">
        <v>2070</v>
      </c>
      <c r="O179" t="s">
        <v>1114</v>
      </c>
      <c r="P179" t="str">
        <f t="shared" si="2"/>
        <v>Action</v>
      </c>
      <c r="Q179" t="s">
        <v>211</v>
      </c>
      <c r="R179" t="s">
        <v>18</v>
      </c>
    </row>
    <row r="180" spans="1:18" x14ac:dyDescent="0.35">
      <c r="A180">
        <v>62</v>
      </c>
      <c r="B180" t="s">
        <v>173</v>
      </c>
      <c r="C180" t="s">
        <v>174</v>
      </c>
      <c r="D180">
        <v>2002</v>
      </c>
      <c r="E180" t="s">
        <v>88</v>
      </c>
      <c r="F180" s="6">
        <v>94000000</v>
      </c>
      <c r="G180" s="7">
        <v>62007528</v>
      </c>
      <c r="H180" s="3">
        <v>342952511</v>
      </c>
      <c r="I180" s="3">
        <v>604991759</v>
      </c>
      <c r="J180" s="3">
        <v>947944270</v>
      </c>
      <c r="K180" s="3">
        <f>Highest_Hollywood_Grossing_Movies[[#This Row],[World Wide Sales (in $)]]-Highest_Hollywood_Grossing_Movies[[#This Row],[Budget (in $)]]</f>
        <v>853944270</v>
      </c>
      <c r="L180" t="s">
        <v>2058</v>
      </c>
      <c r="M180" t="s">
        <v>2022</v>
      </c>
      <c r="N180" t="s">
        <v>2070</v>
      </c>
      <c r="O180" t="s">
        <v>89</v>
      </c>
      <c r="P180" t="str">
        <f t="shared" si="2"/>
        <v>Action</v>
      </c>
      <c r="Q180" t="s">
        <v>175</v>
      </c>
      <c r="R180" t="s">
        <v>18</v>
      </c>
    </row>
    <row r="181" spans="1:18" x14ac:dyDescent="0.35">
      <c r="A181">
        <v>335</v>
      </c>
      <c r="B181" t="s">
        <v>783</v>
      </c>
      <c r="C181" t="s">
        <v>784</v>
      </c>
      <c r="D181">
        <v>2002</v>
      </c>
      <c r="E181" t="s">
        <v>21</v>
      </c>
      <c r="F181" s="6">
        <v>72000000</v>
      </c>
      <c r="G181" s="7">
        <v>60117080</v>
      </c>
      <c r="H181" s="3">
        <v>227966634</v>
      </c>
      <c r="I181" s="3">
        <v>180281283</v>
      </c>
      <c r="J181" s="3">
        <v>408247917</v>
      </c>
      <c r="K181" s="3">
        <f>Highest_Hollywood_Grossing_Movies[[#This Row],[World Wide Sales (in $)]]-Highest_Hollywood_Grossing_Movies[[#This Row],[Budget (in $)]]</f>
        <v>336247917</v>
      </c>
      <c r="L181" t="s">
        <v>2059</v>
      </c>
      <c r="M181" t="s">
        <v>2020</v>
      </c>
      <c r="N181" t="s">
        <v>2070</v>
      </c>
      <c r="O181" t="s">
        <v>785</v>
      </c>
      <c r="P181" t="str">
        <f t="shared" si="2"/>
        <v>Drama</v>
      </c>
      <c r="Q181" t="s">
        <v>169</v>
      </c>
      <c r="R181" t="s">
        <v>18</v>
      </c>
    </row>
    <row r="182" spans="1:18" x14ac:dyDescent="0.35">
      <c r="A182">
        <v>592</v>
      </c>
      <c r="B182" t="s">
        <v>1265</v>
      </c>
      <c r="C182" t="s">
        <v>1266</v>
      </c>
      <c r="D182">
        <v>2002</v>
      </c>
      <c r="E182" t="s">
        <v>55</v>
      </c>
      <c r="F182" s="6">
        <v>84000000</v>
      </c>
      <c r="G182" s="7">
        <v>54155312</v>
      </c>
      <c r="H182" s="3">
        <v>153322074</v>
      </c>
      <c r="I182" s="3">
        <v>122356539</v>
      </c>
      <c r="J182" s="3">
        <v>275678613</v>
      </c>
      <c r="K182" s="3">
        <f>Highest_Hollywood_Grossing_Movies[[#This Row],[World Wide Sales (in $)]]-Highest_Hollywood_Grossing_Movies[[#This Row],[Budget (in $)]]</f>
        <v>191678613</v>
      </c>
      <c r="L182" t="s">
        <v>2062</v>
      </c>
      <c r="M182" t="s">
        <v>2102</v>
      </c>
      <c r="N182" t="s">
        <v>2070</v>
      </c>
      <c r="O182" t="s">
        <v>1267</v>
      </c>
      <c r="P182" t="str">
        <f t="shared" si="2"/>
        <v>Adventure</v>
      </c>
      <c r="Q182" t="s">
        <v>143</v>
      </c>
      <c r="R182" t="s">
        <v>42</v>
      </c>
    </row>
    <row r="183" spans="1:18" x14ac:dyDescent="0.35">
      <c r="A183">
        <v>292</v>
      </c>
      <c r="B183" t="s">
        <v>690</v>
      </c>
      <c r="C183" t="s">
        <v>691</v>
      </c>
      <c r="D183">
        <v>2002</v>
      </c>
      <c r="E183" t="s">
        <v>33</v>
      </c>
      <c r="F183" s="6">
        <v>140000000</v>
      </c>
      <c r="G183" s="7">
        <v>52148751</v>
      </c>
      <c r="H183" s="3">
        <v>193735288</v>
      </c>
      <c r="I183" s="3">
        <v>251400000</v>
      </c>
      <c r="J183" s="3">
        <v>445135288</v>
      </c>
      <c r="K183" s="3">
        <f>Highest_Hollywood_Grossing_Movies[[#This Row],[World Wide Sales (in $)]]-Highest_Hollywood_Grossing_Movies[[#This Row],[Budget (in $)]]</f>
        <v>305135288</v>
      </c>
      <c r="L183" t="s">
        <v>2047</v>
      </c>
      <c r="M183" t="s">
        <v>2103</v>
      </c>
      <c r="N183" t="s">
        <v>2070</v>
      </c>
      <c r="O183" t="s">
        <v>692</v>
      </c>
      <c r="P183" t="str">
        <f t="shared" si="2"/>
        <v>Action</v>
      </c>
      <c r="Q183" t="s">
        <v>165</v>
      </c>
      <c r="R183" t="s">
        <v>18</v>
      </c>
    </row>
    <row r="184" spans="1:18" x14ac:dyDescent="0.35">
      <c r="A184">
        <v>695</v>
      </c>
      <c r="B184" t="s">
        <v>1465</v>
      </c>
      <c r="C184" t="s">
        <v>1466</v>
      </c>
      <c r="D184">
        <v>2002</v>
      </c>
      <c r="E184" t="s">
        <v>36</v>
      </c>
      <c r="F184" s="6">
        <v>41000000</v>
      </c>
      <c r="G184" s="7">
        <v>51240555</v>
      </c>
      <c r="H184" s="3">
        <v>116750901</v>
      </c>
      <c r="I184" s="3">
        <v>126124177</v>
      </c>
      <c r="J184" s="3">
        <v>242875078</v>
      </c>
      <c r="K184" s="3">
        <f>Highest_Hollywood_Grossing_Movies[[#This Row],[World Wide Sales (in $)]]-Highest_Hollywood_Grossing_Movies[[#This Row],[Budget (in $)]]</f>
        <v>201875078</v>
      </c>
      <c r="L184" t="s">
        <v>2080</v>
      </c>
      <c r="M184" t="s">
        <v>2023</v>
      </c>
      <c r="N184" t="s">
        <v>2070</v>
      </c>
      <c r="O184" t="s">
        <v>1467</v>
      </c>
      <c r="P184" t="str">
        <f t="shared" si="2"/>
        <v>Drama</v>
      </c>
      <c r="Q184" t="s">
        <v>668</v>
      </c>
      <c r="R184" t="s">
        <v>121</v>
      </c>
    </row>
    <row r="185" spans="1:18" x14ac:dyDescent="0.35">
      <c r="A185">
        <v>306</v>
      </c>
      <c r="B185" t="s">
        <v>720</v>
      </c>
      <c r="C185" t="s">
        <v>721</v>
      </c>
      <c r="D185">
        <v>2002</v>
      </c>
      <c r="E185" t="s">
        <v>299</v>
      </c>
      <c r="F185" s="6">
        <v>142000000</v>
      </c>
      <c r="G185" s="7">
        <v>47072040</v>
      </c>
      <c r="H185" s="3">
        <v>160942139</v>
      </c>
      <c r="I185" s="3">
        <v>271028977</v>
      </c>
      <c r="J185" s="3">
        <v>431971116</v>
      </c>
      <c r="K185" s="3">
        <f>Highest_Hollywood_Grossing_Movies[[#This Row],[World Wide Sales (in $)]]-Highest_Hollywood_Grossing_Movies[[#This Row],[Budget (in $)]]</f>
        <v>289971116</v>
      </c>
      <c r="L185" t="s">
        <v>2041</v>
      </c>
      <c r="M185" t="s">
        <v>2023</v>
      </c>
      <c r="N185" t="s">
        <v>2070</v>
      </c>
      <c r="O185" t="s">
        <v>93</v>
      </c>
      <c r="P185" t="str">
        <f t="shared" si="2"/>
        <v>Action</v>
      </c>
      <c r="Q185" t="s">
        <v>135</v>
      </c>
      <c r="R185" t="s">
        <v>18</v>
      </c>
    </row>
    <row r="186" spans="1:18" x14ac:dyDescent="0.35">
      <c r="A186">
        <v>370</v>
      </c>
      <c r="B186" t="s">
        <v>842</v>
      </c>
      <c r="C186" t="s">
        <v>843</v>
      </c>
      <c r="D186">
        <v>2002</v>
      </c>
      <c r="E186" t="s">
        <v>15</v>
      </c>
      <c r="F186" s="6">
        <v>59000000</v>
      </c>
      <c r="G186" s="7">
        <v>46312454</v>
      </c>
      <c r="H186" s="3">
        <v>176387405</v>
      </c>
      <c r="I186" s="3">
        <v>206869731</v>
      </c>
      <c r="J186" s="3">
        <v>383257136</v>
      </c>
      <c r="K186" s="3">
        <f>Highest_Hollywood_Grossing_Movies[[#This Row],[World Wide Sales (in $)]]-Highest_Hollywood_Grossing_Movies[[#This Row],[Budget (in $)]]</f>
        <v>324257136</v>
      </c>
      <c r="L186" t="s">
        <v>2062</v>
      </c>
      <c r="M186" t="s">
        <v>2018</v>
      </c>
      <c r="N186" t="s">
        <v>2070</v>
      </c>
      <c r="O186" t="s">
        <v>181</v>
      </c>
      <c r="P186" t="str">
        <f t="shared" si="2"/>
        <v>Adventure</v>
      </c>
      <c r="Q186" t="s">
        <v>844</v>
      </c>
      <c r="R186" t="s">
        <v>42</v>
      </c>
    </row>
    <row r="187" spans="1:18" x14ac:dyDescent="0.35">
      <c r="A187">
        <v>589</v>
      </c>
      <c r="B187" t="s">
        <v>1257</v>
      </c>
      <c r="C187" t="s">
        <v>1258</v>
      </c>
      <c r="D187">
        <v>2002</v>
      </c>
      <c r="E187" t="s">
        <v>1259</v>
      </c>
      <c r="F187" s="6">
        <v>70000000</v>
      </c>
      <c r="G187" s="7">
        <v>44506103</v>
      </c>
      <c r="H187" s="3">
        <v>142109382</v>
      </c>
      <c r="I187" s="3">
        <v>135339000</v>
      </c>
      <c r="J187" s="3">
        <v>277448382</v>
      </c>
      <c r="K187" s="3">
        <f>Highest_Hollywood_Grossing_Movies[[#This Row],[World Wide Sales (in $)]]-Highest_Hollywood_Grossing_Movies[[#This Row],[Budget (in $)]]</f>
        <v>207448382</v>
      </c>
      <c r="L187" t="s">
        <v>2048</v>
      </c>
      <c r="M187" t="s">
        <v>2020</v>
      </c>
      <c r="N187" t="s">
        <v>2070</v>
      </c>
      <c r="O187" t="s">
        <v>93</v>
      </c>
      <c r="P187" t="str">
        <f t="shared" si="2"/>
        <v>Action</v>
      </c>
      <c r="Q187" t="s">
        <v>37</v>
      </c>
      <c r="R187" t="s">
        <v>18</v>
      </c>
    </row>
    <row r="188" spans="1:18" x14ac:dyDescent="0.35">
      <c r="A188">
        <v>842</v>
      </c>
      <c r="B188" t="s">
        <v>1724</v>
      </c>
      <c r="C188" t="s">
        <v>1725</v>
      </c>
      <c r="D188">
        <v>2002</v>
      </c>
      <c r="E188" t="s">
        <v>36</v>
      </c>
      <c r="F188" s="6">
        <v>78000000</v>
      </c>
      <c r="G188" s="7">
        <v>36540945</v>
      </c>
      <c r="H188" s="3">
        <v>93149898</v>
      </c>
      <c r="I188" s="3">
        <v>116046400</v>
      </c>
      <c r="J188" s="3">
        <v>209196298</v>
      </c>
      <c r="K188" s="3">
        <f>Highest_Hollywood_Grossing_Movies[[#This Row],[World Wide Sales (in $)]]-Highest_Hollywood_Grossing_Movies[[#This Row],[Budget (in $)]]</f>
        <v>131196298</v>
      </c>
      <c r="L188" t="s">
        <v>2030</v>
      </c>
      <c r="M188" t="s">
        <v>2024</v>
      </c>
      <c r="N188" t="s">
        <v>2070</v>
      </c>
      <c r="O188" t="s">
        <v>119</v>
      </c>
      <c r="P188" t="str">
        <f t="shared" si="2"/>
        <v>Crime</v>
      </c>
      <c r="Q188" t="s">
        <v>37</v>
      </c>
      <c r="R188" t="s">
        <v>121</v>
      </c>
    </row>
    <row r="189" spans="1:18" x14ac:dyDescent="0.35">
      <c r="A189">
        <v>994</v>
      </c>
      <c r="B189" t="s">
        <v>1977</v>
      </c>
      <c r="C189" t="s">
        <v>1978</v>
      </c>
      <c r="D189">
        <v>2002</v>
      </c>
      <c r="E189" t="s">
        <v>36</v>
      </c>
      <c r="F189" s="6">
        <v>60000000</v>
      </c>
      <c r="G189" s="7">
        <v>36075875</v>
      </c>
      <c r="H189" s="3">
        <v>91047077</v>
      </c>
      <c r="I189" s="3">
        <v>89583830</v>
      </c>
      <c r="J189" s="3">
        <v>180630907</v>
      </c>
      <c r="K189" s="3">
        <f>Highest_Hollywood_Grossing_Movies[[#This Row],[World Wide Sales (in $)]]-Highest_Hollywood_Grossing_Movies[[#This Row],[Budget (in $)]]</f>
        <v>120630907</v>
      </c>
      <c r="L189" t="s">
        <v>2058</v>
      </c>
      <c r="M189" t="s">
        <v>2019</v>
      </c>
      <c r="N189" t="s">
        <v>2070</v>
      </c>
      <c r="O189" t="s">
        <v>131</v>
      </c>
      <c r="P189" t="str">
        <f t="shared" si="2"/>
        <v>Action</v>
      </c>
      <c r="Q189" t="s">
        <v>408</v>
      </c>
      <c r="R189" t="s">
        <v>18</v>
      </c>
    </row>
    <row r="190" spans="1:18" x14ac:dyDescent="0.35">
      <c r="A190">
        <v>419</v>
      </c>
      <c r="B190" t="s">
        <v>937</v>
      </c>
      <c r="C190" t="s">
        <v>938</v>
      </c>
      <c r="D190">
        <v>2002</v>
      </c>
      <c r="E190" t="s">
        <v>15</v>
      </c>
      <c r="F190" s="6">
        <v>102000000</v>
      </c>
      <c r="G190" s="7">
        <v>35677125</v>
      </c>
      <c r="H190" s="3">
        <v>132072926</v>
      </c>
      <c r="I190" s="3">
        <v>226300000</v>
      </c>
      <c r="J190" s="3">
        <v>358372926</v>
      </c>
      <c r="K190" s="3">
        <f>Highest_Hollywood_Grossing_Movies[[#This Row],[World Wide Sales (in $)]]-Highest_Hollywood_Grossing_Movies[[#This Row],[Budget (in $)]]</f>
        <v>256372926</v>
      </c>
      <c r="L190" t="s">
        <v>2041</v>
      </c>
      <c r="M190" t="s">
        <v>2102</v>
      </c>
      <c r="N190" t="s">
        <v>2070</v>
      </c>
      <c r="O190" t="s">
        <v>939</v>
      </c>
      <c r="P190" t="str">
        <f t="shared" si="2"/>
        <v>Action</v>
      </c>
      <c r="Q190" t="s">
        <v>263</v>
      </c>
      <c r="R190" t="s">
        <v>18</v>
      </c>
    </row>
    <row r="191" spans="1:18" x14ac:dyDescent="0.35">
      <c r="A191">
        <v>995</v>
      </c>
      <c r="B191" t="s">
        <v>1979</v>
      </c>
      <c r="C191" t="s">
        <v>1980</v>
      </c>
      <c r="D191">
        <v>2002</v>
      </c>
      <c r="E191" t="s">
        <v>21</v>
      </c>
      <c r="F191" s="6">
        <v>30000000</v>
      </c>
      <c r="G191" s="7">
        <v>35648740</v>
      </c>
      <c r="H191" s="3">
        <v>127223418</v>
      </c>
      <c r="I191" s="3">
        <v>53399006</v>
      </c>
      <c r="J191" s="3">
        <v>180622424</v>
      </c>
      <c r="K191" s="3">
        <f>Highest_Hollywood_Grossing_Movies[[#This Row],[World Wide Sales (in $)]]-Highest_Hollywood_Grossing_Movies[[#This Row],[Budget (in $)]]</f>
        <v>150622424</v>
      </c>
      <c r="L191" t="s">
        <v>2049</v>
      </c>
      <c r="M191" t="s">
        <v>2021</v>
      </c>
      <c r="N191" t="s">
        <v>2070</v>
      </c>
      <c r="O191" t="s">
        <v>553</v>
      </c>
      <c r="P191" t="str">
        <f t="shared" si="2"/>
        <v>Comedy</v>
      </c>
      <c r="Q191" t="s">
        <v>149</v>
      </c>
      <c r="R191" t="s">
        <v>18</v>
      </c>
    </row>
    <row r="192" spans="1:18" x14ac:dyDescent="0.35">
      <c r="A192">
        <v>602</v>
      </c>
      <c r="B192" t="s">
        <v>1288</v>
      </c>
      <c r="C192" t="s">
        <v>1289</v>
      </c>
      <c r="D192">
        <v>2002</v>
      </c>
      <c r="E192" t="s">
        <v>21</v>
      </c>
      <c r="F192" s="6">
        <v>80000000</v>
      </c>
      <c r="G192" s="7">
        <v>35260212</v>
      </c>
      <c r="H192" s="3">
        <v>145794338</v>
      </c>
      <c r="I192" s="3">
        <v>127349813</v>
      </c>
      <c r="J192" s="3">
        <v>273144151</v>
      </c>
      <c r="K192" s="3">
        <f>Highest_Hollywood_Grossing_Movies[[#This Row],[World Wide Sales (in $)]]-Highest_Hollywood_Grossing_Movies[[#This Row],[Budget (in $)]]</f>
        <v>193144151</v>
      </c>
      <c r="L192" t="s">
        <v>2078</v>
      </c>
      <c r="M192" t="s">
        <v>2102</v>
      </c>
      <c r="N192" t="s">
        <v>2070</v>
      </c>
      <c r="O192" t="s">
        <v>1290</v>
      </c>
      <c r="P192" t="str">
        <f t="shared" si="2"/>
        <v>Adventure</v>
      </c>
      <c r="Q192" t="s">
        <v>542</v>
      </c>
      <c r="R192" t="s">
        <v>42</v>
      </c>
    </row>
    <row r="193" spans="1:18" x14ac:dyDescent="0.35">
      <c r="A193">
        <v>922</v>
      </c>
      <c r="B193" t="s">
        <v>1865</v>
      </c>
      <c r="C193" t="s">
        <v>1866</v>
      </c>
      <c r="D193">
        <v>2002</v>
      </c>
      <c r="E193" t="s">
        <v>26</v>
      </c>
      <c r="F193" s="6">
        <v>68000000</v>
      </c>
      <c r="G193" s="7">
        <v>31178526</v>
      </c>
      <c r="H193" s="3">
        <v>118907036</v>
      </c>
      <c r="I193" s="3">
        <v>75014336</v>
      </c>
      <c r="J193" s="3">
        <v>193921372</v>
      </c>
      <c r="K193" s="3">
        <f>Highest_Hollywood_Grossing_Movies[[#This Row],[World Wide Sales (in $)]]-Highest_Hollywood_Grossing_Movies[[#This Row],[Budget (in $)]]</f>
        <v>125921372</v>
      </c>
      <c r="L193" t="s">
        <v>2081</v>
      </c>
      <c r="M193" t="s">
        <v>2010</v>
      </c>
      <c r="N193" t="s">
        <v>2070</v>
      </c>
      <c r="O193" t="s">
        <v>1867</v>
      </c>
      <c r="P193" t="str">
        <f t="shared" si="2"/>
        <v>Action</v>
      </c>
      <c r="Q193" t="s">
        <v>37</v>
      </c>
      <c r="R193" t="s">
        <v>18</v>
      </c>
    </row>
    <row r="194" spans="1:18" x14ac:dyDescent="0.35">
      <c r="A194">
        <v>907</v>
      </c>
      <c r="B194" t="s">
        <v>1840</v>
      </c>
      <c r="C194" t="s">
        <v>1841</v>
      </c>
      <c r="D194">
        <v>2002</v>
      </c>
      <c r="E194" t="s">
        <v>33</v>
      </c>
      <c r="F194" s="6">
        <v>48000000</v>
      </c>
      <c r="G194" s="7">
        <v>30056751</v>
      </c>
      <c r="H194" s="3">
        <v>96397334</v>
      </c>
      <c r="I194" s="3">
        <v>100682212</v>
      </c>
      <c r="J194" s="3">
        <v>197079546</v>
      </c>
      <c r="K194" s="3">
        <f>Highest_Hollywood_Grossing_Movies[[#This Row],[World Wide Sales (in $)]]-Highest_Hollywood_Grossing_Movies[[#This Row],[Budget (in $)]]</f>
        <v>149079546</v>
      </c>
      <c r="L194" t="s">
        <v>2054</v>
      </c>
      <c r="M194" t="s">
        <v>2018</v>
      </c>
      <c r="N194" t="s">
        <v>2070</v>
      </c>
      <c r="O194" t="s">
        <v>119</v>
      </c>
      <c r="P194" t="str">
        <f t="shared" ref="P194:P257" si="3">LEFT(RIGHT(O194,LEN(O194)-FIND("'",O194,1)),FIND("'",RIGHT(O194,LEN(O194)-FIND("'",O194,1)),1)-1)</f>
        <v>Crime</v>
      </c>
      <c r="Q194" t="s">
        <v>240</v>
      </c>
      <c r="R194" t="s">
        <v>121</v>
      </c>
    </row>
    <row r="195" spans="1:18" x14ac:dyDescent="0.35">
      <c r="A195">
        <v>434</v>
      </c>
      <c r="B195" t="s">
        <v>964</v>
      </c>
      <c r="C195" t="s">
        <v>965</v>
      </c>
      <c r="D195">
        <v>2002</v>
      </c>
      <c r="E195" t="s">
        <v>187</v>
      </c>
      <c r="F195" s="6">
        <v>52000000</v>
      </c>
      <c r="G195" s="7">
        <v>30053627</v>
      </c>
      <c r="H195" s="3">
        <v>164615351</v>
      </c>
      <c r="I195" s="3">
        <v>187498961</v>
      </c>
      <c r="J195" s="3">
        <v>352114312</v>
      </c>
      <c r="K195" s="3">
        <f>Highest_Hollywood_Grossing_Movies[[#This Row],[World Wide Sales (in $)]]-Highest_Hollywood_Grossing_Movies[[#This Row],[Budget (in $)]]</f>
        <v>300114312</v>
      </c>
      <c r="L195" t="s">
        <v>2039</v>
      </c>
      <c r="M195" t="s">
        <v>2022</v>
      </c>
      <c r="N195" t="s">
        <v>2070</v>
      </c>
      <c r="O195" t="s">
        <v>966</v>
      </c>
      <c r="P195" t="str">
        <f t="shared" si="3"/>
        <v>Biography</v>
      </c>
      <c r="Q195" t="s">
        <v>58</v>
      </c>
      <c r="R195" t="s">
        <v>18</v>
      </c>
    </row>
    <row r="196" spans="1:18" x14ac:dyDescent="0.35">
      <c r="A196">
        <v>815</v>
      </c>
      <c r="B196" t="s">
        <v>1671</v>
      </c>
      <c r="C196" t="s">
        <v>1672</v>
      </c>
      <c r="D196">
        <v>2002</v>
      </c>
      <c r="E196" t="s">
        <v>36</v>
      </c>
      <c r="F196" s="6">
        <v>60000000</v>
      </c>
      <c r="G196" s="7">
        <v>27118640</v>
      </c>
      <c r="H196" s="3">
        <v>121661683</v>
      </c>
      <c r="I196" s="3">
        <v>92372541</v>
      </c>
      <c r="J196" s="3">
        <v>214034224</v>
      </c>
      <c r="K196" s="3">
        <f>Highest_Hollywood_Grossing_Movies[[#This Row],[World Wide Sales (in $)]]-Highest_Hollywood_Grossing_Movies[[#This Row],[Budget (in $)]]</f>
        <v>154034224</v>
      </c>
      <c r="L196" t="s">
        <v>2062</v>
      </c>
      <c r="M196" t="s">
        <v>2102</v>
      </c>
      <c r="N196" t="s">
        <v>2070</v>
      </c>
      <c r="O196" t="s">
        <v>600</v>
      </c>
      <c r="P196" t="str">
        <f t="shared" si="3"/>
        <v>Action</v>
      </c>
      <c r="Q196" t="s">
        <v>159</v>
      </c>
      <c r="R196" t="s">
        <v>18</v>
      </c>
    </row>
    <row r="197" spans="1:18" x14ac:dyDescent="0.35">
      <c r="A197">
        <v>992</v>
      </c>
      <c r="B197" t="s">
        <v>1973</v>
      </c>
      <c r="C197" t="s">
        <v>1974</v>
      </c>
      <c r="D197">
        <v>2002</v>
      </c>
      <c r="E197" t="s">
        <v>187</v>
      </c>
      <c r="F197" s="6">
        <v>80000000</v>
      </c>
      <c r="G197" s="7">
        <v>22079481</v>
      </c>
      <c r="H197" s="3">
        <v>104454762</v>
      </c>
      <c r="I197" s="3">
        <v>76546716</v>
      </c>
      <c r="J197" s="3">
        <v>181001478</v>
      </c>
      <c r="K197" s="3">
        <f>Highest_Hollywood_Grossing_Movies[[#This Row],[World Wide Sales (in $)]]-Highest_Hollywood_Grossing_Movies[[#This Row],[Budget (in $)]]</f>
        <v>101001478</v>
      </c>
      <c r="L197" t="s">
        <v>2027</v>
      </c>
      <c r="M197" t="s">
        <v>2103</v>
      </c>
      <c r="N197" t="s">
        <v>2070</v>
      </c>
      <c r="O197" t="s">
        <v>119</v>
      </c>
      <c r="P197" t="str">
        <f t="shared" si="3"/>
        <v>Crime</v>
      </c>
      <c r="Q197" t="s">
        <v>341</v>
      </c>
      <c r="R197" t="s">
        <v>121</v>
      </c>
    </row>
    <row r="198" spans="1:18" x14ac:dyDescent="0.35">
      <c r="A198">
        <v>670</v>
      </c>
      <c r="B198" t="s">
        <v>1414</v>
      </c>
      <c r="C198" t="s">
        <v>1415</v>
      </c>
      <c r="D198">
        <v>2002</v>
      </c>
      <c r="E198" t="s">
        <v>187</v>
      </c>
      <c r="F198" s="6">
        <v>48000000</v>
      </c>
      <c r="G198" s="7">
        <v>15015393</v>
      </c>
      <c r="H198" s="3">
        <v>129128133</v>
      </c>
      <c r="I198" s="3">
        <v>120220800</v>
      </c>
      <c r="J198" s="3">
        <v>249348933</v>
      </c>
      <c r="K198" s="3">
        <f>Highest_Hollywood_Grossing_Movies[[#This Row],[World Wide Sales (in $)]]-Highest_Hollywood_Grossing_Movies[[#This Row],[Budget (in $)]]</f>
        <v>201348933</v>
      </c>
      <c r="L198" t="s">
        <v>2058</v>
      </c>
      <c r="M198" t="s">
        <v>2024</v>
      </c>
      <c r="N198" t="s">
        <v>2070</v>
      </c>
      <c r="O198" t="s">
        <v>1416</v>
      </c>
      <c r="P198" t="str">
        <f t="shared" si="3"/>
        <v>Horror</v>
      </c>
      <c r="Q198" t="s">
        <v>247</v>
      </c>
      <c r="R198" t="s">
        <v>18</v>
      </c>
    </row>
    <row r="199" spans="1:18" x14ac:dyDescent="0.35">
      <c r="A199">
        <v>892</v>
      </c>
      <c r="B199" t="s">
        <v>1817</v>
      </c>
      <c r="C199" t="s">
        <v>1818</v>
      </c>
      <c r="D199">
        <v>2002</v>
      </c>
      <c r="E199" t="s">
        <v>55</v>
      </c>
      <c r="F199" s="6">
        <v>60000000</v>
      </c>
      <c r="G199" s="7">
        <v>14328494</v>
      </c>
      <c r="H199" s="3">
        <v>93354851</v>
      </c>
      <c r="I199" s="3">
        <v>105688620</v>
      </c>
      <c r="J199" s="3">
        <v>199043471</v>
      </c>
      <c r="K199" s="3">
        <f>Highest_Hollywood_Grossing_Movies[[#This Row],[World Wide Sales (in $)]]-Highest_Hollywood_Grossing_Movies[[#This Row],[Budget (in $)]]</f>
        <v>139043471</v>
      </c>
      <c r="L199" t="s">
        <v>2041</v>
      </c>
      <c r="M199" t="s">
        <v>2022</v>
      </c>
      <c r="N199" t="s">
        <v>2070</v>
      </c>
      <c r="O199" t="s">
        <v>553</v>
      </c>
      <c r="P199" t="str">
        <f t="shared" si="3"/>
        <v>Comedy</v>
      </c>
      <c r="Q199" t="s">
        <v>468</v>
      </c>
      <c r="R199" t="s">
        <v>18</v>
      </c>
    </row>
    <row r="200" spans="1:18" x14ac:dyDescent="0.35">
      <c r="A200">
        <v>923</v>
      </c>
      <c r="B200" t="s">
        <v>1868</v>
      </c>
      <c r="C200" t="s">
        <v>1869</v>
      </c>
      <c r="D200">
        <v>2002</v>
      </c>
      <c r="E200" t="s">
        <v>1034</v>
      </c>
      <c r="F200" s="6">
        <v>100000000</v>
      </c>
      <c r="G200" s="7">
        <v>9100000</v>
      </c>
      <c r="H200" s="3">
        <v>77812000</v>
      </c>
      <c r="I200" s="3">
        <v>115960504</v>
      </c>
      <c r="J200" s="3">
        <v>193772504</v>
      </c>
      <c r="K200" s="3">
        <f>Highest_Hollywood_Grossing_Movies[[#This Row],[World Wide Sales (in $)]]-Highest_Hollywood_Grossing_Movies[[#This Row],[Budget (in $)]]</f>
        <v>93772504</v>
      </c>
      <c r="L200" t="s">
        <v>2041</v>
      </c>
      <c r="M200" t="s">
        <v>2022</v>
      </c>
      <c r="N200" t="s">
        <v>2070</v>
      </c>
      <c r="O200" t="s">
        <v>1401</v>
      </c>
      <c r="P200" t="str">
        <f t="shared" si="3"/>
        <v>Crime</v>
      </c>
      <c r="Q200" t="s">
        <v>1870</v>
      </c>
      <c r="R200" t="s">
        <v>121</v>
      </c>
    </row>
    <row r="201" spans="1:18" x14ac:dyDescent="0.35">
      <c r="A201">
        <v>526</v>
      </c>
      <c r="B201" t="s">
        <v>1142</v>
      </c>
      <c r="C201" t="s">
        <v>1143</v>
      </c>
      <c r="D201">
        <v>2002</v>
      </c>
      <c r="E201" t="s">
        <v>1034</v>
      </c>
      <c r="F201" s="6">
        <v>45000000</v>
      </c>
      <c r="G201" s="7">
        <v>2074929</v>
      </c>
      <c r="H201" s="3">
        <v>170687518</v>
      </c>
      <c r="I201" s="3">
        <v>136089214</v>
      </c>
      <c r="J201" s="3">
        <v>306776732</v>
      </c>
      <c r="K201" s="3">
        <f>Highest_Hollywood_Grossing_Movies[[#This Row],[World Wide Sales (in $)]]-Highest_Hollywood_Grossing_Movies[[#This Row],[Budget (in $)]]</f>
        <v>261776732</v>
      </c>
      <c r="L201" t="s">
        <v>2073</v>
      </c>
      <c r="M201" t="s">
        <v>2017</v>
      </c>
      <c r="N201" t="s">
        <v>2070</v>
      </c>
      <c r="O201" t="s">
        <v>1144</v>
      </c>
      <c r="P201" t="str">
        <f t="shared" si="3"/>
        <v>Comedy</v>
      </c>
      <c r="Q201" t="s">
        <v>529</v>
      </c>
      <c r="R201" t="s">
        <v>18</v>
      </c>
    </row>
    <row r="202" spans="1:18" x14ac:dyDescent="0.35">
      <c r="A202">
        <v>399</v>
      </c>
      <c r="B202" t="s">
        <v>897</v>
      </c>
      <c r="C202" t="s">
        <v>898</v>
      </c>
      <c r="D202">
        <v>2002</v>
      </c>
      <c r="E202" t="s">
        <v>899</v>
      </c>
      <c r="F202" s="6">
        <v>5000000</v>
      </c>
      <c r="G202" s="7">
        <v>597362</v>
      </c>
      <c r="H202" s="3">
        <v>241438208</v>
      </c>
      <c r="I202" s="3">
        <v>127305836</v>
      </c>
      <c r="J202" s="3">
        <v>368744044</v>
      </c>
      <c r="K202" s="3">
        <f>Highest_Hollywood_Grossing_Movies[[#This Row],[World Wide Sales (in $)]]-Highest_Hollywood_Grossing_Movies[[#This Row],[Budget (in $)]]</f>
        <v>363744044</v>
      </c>
      <c r="L202" t="s">
        <v>2032</v>
      </c>
      <c r="M202" t="s">
        <v>2019</v>
      </c>
      <c r="N202" t="s">
        <v>2070</v>
      </c>
      <c r="O202" t="s">
        <v>752</v>
      </c>
      <c r="P202" t="str">
        <f t="shared" si="3"/>
        <v>Comedy</v>
      </c>
      <c r="Q202" t="s">
        <v>237</v>
      </c>
      <c r="R202" t="s">
        <v>42</v>
      </c>
    </row>
    <row r="203" spans="1:18" x14ac:dyDescent="0.35">
      <c r="A203">
        <v>128</v>
      </c>
      <c r="B203" t="s">
        <v>328</v>
      </c>
      <c r="C203" t="s">
        <v>329</v>
      </c>
      <c r="D203">
        <v>2003</v>
      </c>
      <c r="E203" t="s">
        <v>55</v>
      </c>
      <c r="F203" s="6">
        <v>150000000</v>
      </c>
      <c r="G203" s="7">
        <v>91774413</v>
      </c>
      <c r="H203" s="3">
        <v>281576461</v>
      </c>
      <c r="I203" s="3">
        <v>460271476</v>
      </c>
      <c r="J203" s="3">
        <v>741847937</v>
      </c>
      <c r="K203" s="3">
        <f>Highest_Hollywood_Grossing_Movies[[#This Row],[World Wide Sales (in $)]]-Highest_Hollywood_Grossing_Movies[[#This Row],[Budget (in $)]]</f>
        <v>591847937</v>
      </c>
      <c r="L203" t="s">
        <v>2067</v>
      </c>
      <c r="M203" t="s">
        <v>2010</v>
      </c>
      <c r="N203" t="s">
        <v>2052</v>
      </c>
      <c r="O203" t="s">
        <v>45</v>
      </c>
      <c r="P203" t="str">
        <f t="shared" si="3"/>
        <v>Action</v>
      </c>
      <c r="Q203" t="s">
        <v>32</v>
      </c>
      <c r="R203" t="s">
        <v>121</v>
      </c>
    </row>
    <row r="204" spans="1:18" x14ac:dyDescent="0.35">
      <c r="A204">
        <v>336</v>
      </c>
      <c r="B204" t="s">
        <v>786</v>
      </c>
      <c r="C204" t="s">
        <v>787</v>
      </c>
      <c r="D204">
        <v>2003</v>
      </c>
      <c r="E204" t="s">
        <v>15</v>
      </c>
      <c r="F204" s="6">
        <v>110000000</v>
      </c>
      <c r="G204" s="7">
        <v>85558731</v>
      </c>
      <c r="H204" s="3">
        <v>214949694</v>
      </c>
      <c r="I204" s="3">
        <v>192761855</v>
      </c>
      <c r="J204" s="3">
        <v>407711549</v>
      </c>
      <c r="K204" s="3">
        <f>Highest_Hollywood_Grossing_Movies[[#This Row],[World Wide Sales (in $)]]-Highest_Hollywood_Grossing_Movies[[#This Row],[Budget (in $)]]</f>
        <v>297711549</v>
      </c>
      <c r="L204" t="s">
        <v>2071</v>
      </c>
      <c r="M204" t="s">
        <v>2019</v>
      </c>
      <c r="N204" t="s">
        <v>2052</v>
      </c>
      <c r="O204" t="s">
        <v>647</v>
      </c>
      <c r="P204" t="str">
        <f t="shared" si="3"/>
        <v>Action</v>
      </c>
      <c r="Q204" t="s">
        <v>196</v>
      </c>
      <c r="R204" t="s">
        <v>18</v>
      </c>
    </row>
    <row r="205" spans="1:18" x14ac:dyDescent="0.35">
      <c r="A205">
        <v>28</v>
      </c>
      <c r="B205" t="s">
        <v>86</v>
      </c>
      <c r="C205" t="s">
        <v>87</v>
      </c>
      <c r="D205">
        <v>2003</v>
      </c>
      <c r="E205" t="s">
        <v>88</v>
      </c>
      <c r="F205" s="6">
        <v>94000000</v>
      </c>
      <c r="G205" s="7">
        <v>72629713</v>
      </c>
      <c r="H205" s="3">
        <v>379427292</v>
      </c>
      <c r="I205" s="3">
        <v>768206541</v>
      </c>
      <c r="J205" s="3">
        <v>1147633833</v>
      </c>
      <c r="K205" s="3">
        <f>Highest_Hollywood_Grossing_Movies[[#This Row],[World Wide Sales (in $)]]-Highest_Hollywood_Grossing_Movies[[#This Row],[Budget (in $)]]</f>
        <v>1053633833</v>
      </c>
      <c r="L205" t="s">
        <v>2051</v>
      </c>
      <c r="M205" t="s">
        <v>2022</v>
      </c>
      <c r="N205" t="s">
        <v>2052</v>
      </c>
      <c r="O205" t="s">
        <v>89</v>
      </c>
      <c r="P205" t="str">
        <f t="shared" si="3"/>
        <v>Action</v>
      </c>
      <c r="Q205" t="s">
        <v>90</v>
      </c>
      <c r="R205" t="s">
        <v>18</v>
      </c>
    </row>
    <row r="206" spans="1:18" x14ac:dyDescent="0.35">
      <c r="A206">
        <v>64</v>
      </c>
      <c r="B206" t="s">
        <v>179</v>
      </c>
      <c r="C206" t="s">
        <v>180</v>
      </c>
      <c r="D206">
        <v>2003</v>
      </c>
      <c r="E206" t="s">
        <v>21</v>
      </c>
      <c r="F206" s="6">
        <v>94000000</v>
      </c>
      <c r="G206" s="7">
        <v>70251710</v>
      </c>
      <c r="H206" s="3">
        <v>380843261</v>
      </c>
      <c r="I206" s="3">
        <v>560794699</v>
      </c>
      <c r="J206" s="3">
        <v>941637960</v>
      </c>
      <c r="K206" s="3">
        <f>Highest_Hollywood_Grossing_Movies[[#This Row],[World Wide Sales (in $)]]-Highest_Hollywood_Grossing_Movies[[#This Row],[Budget (in $)]]</f>
        <v>847637960</v>
      </c>
      <c r="L206" t="s">
        <v>2071</v>
      </c>
      <c r="M206" t="s">
        <v>2010</v>
      </c>
      <c r="N206" t="s">
        <v>2052</v>
      </c>
      <c r="O206" t="s">
        <v>181</v>
      </c>
      <c r="P206" t="str">
        <f t="shared" si="3"/>
        <v>Adventure</v>
      </c>
      <c r="Q206" t="s">
        <v>125</v>
      </c>
      <c r="R206" t="s">
        <v>126</v>
      </c>
    </row>
    <row r="207" spans="1:18" x14ac:dyDescent="0.35">
      <c r="A207">
        <v>251</v>
      </c>
      <c r="B207" t="s">
        <v>603</v>
      </c>
      <c r="C207" t="s">
        <v>604</v>
      </c>
      <c r="D207">
        <v>2003</v>
      </c>
      <c r="E207" t="s">
        <v>36</v>
      </c>
      <c r="F207" s="6">
        <v>81000000</v>
      </c>
      <c r="G207" s="7">
        <v>67953330</v>
      </c>
      <c r="H207" s="3">
        <v>242829261</v>
      </c>
      <c r="I207" s="3">
        <v>241763613</v>
      </c>
      <c r="J207" s="3">
        <v>484592874</v>
      </c>
      <c r="K207" s="3">
        <f>Highest_Hollywood_Grossing_Movies[[#This Row],[World Wide Sales (in $)]]-Highest_Hollywood_Grossing_Movies[[#This Row],[Budget (in $)]]</f>
        <v>403592874</v>
      </c>
      <c r="L207" t="s">
        <v>2075</v>
      </c>
      <c r="M207" t="s">
        <v>2010</v>
      </c>
      <c r="N207" t="s">
        <v>2052</v>
      </c>
      <c r="O207" t="s">
        <v>605</v>
      </c>
      <c r="P207" t="str">
        <f t="shared" si="3"/>
        <v>Comedy</v>
      </c>
      <c r="Q207" t="s">
        <v>468</v>
      </c>
      <c r="R207" t="s">
        <v>18</v>
      </c>
    </row>
    <row r="208" spans="1:18" x14ac:dyDescent="0.35">
      <c r="A208">
        <v>684</v>
      </c>
      <c r="B208" t="s">
        <v>1446</v>
      </c>
      <c r="C208" t="s">
        <v>1447</v>
      </c>
      <c r="D208">
        <v>2003</v>
      </c>
      <c r="E208" t="s">
        <v>36</v>
      </c>
      <c r="F208" s="6">
        <v>137000000</v>
      </c>
      <c r="G208" s="7">
        <v>62128420</v>
      </c>
      <c r="H208" s="3">
        <v>132177234</v>
      </c>
      <c r="I208" s="3">
        <v>113107931</v>
      </c>
      <c r="J208" s="3">
        <v>245285165</v>
      </c>
      <c r="K208" s="3">
        <f>Highest_Hollywood_Grossing_Movies[[#This Row],[World Wide Sales (in $)]]-Highest_Hollywood_Grossing_Movies[[#This Row],[Budget (in $)]]</f>
        <v>108285165</v>
      </c>
      <c r="L208" t="s">
        <v>2032</v>
      </c>
      <c r="M208" t="s">
        <v>2102</v>
      </c>
      <c r="N208" t="s">
        <v>2052</v>
      </c>
      <c r="O208" t="s">
        <v>45</v>
      </c>
      <c r="P208" t="str">
        <f t="shared" si="3"/>
        <v>Action</v>
      </c>
      <c r="Q208" t="s">
        <v>32</v>
      </c>
      <c r="R208" t="s">
        <v>18</v>
      </c>
    </row>
    <row r="209" spans="1:18" x14ac:dyDescent="0.35">
      <c r="A209">
        <v>716</v>
      </c>
      <c r="B209" t="s">
        <v>1500</v>
      </c>
      <c r="C209" t="s">
        <v>1501</v>
      </c>
      <c r="D209">
        <v>2003</v>
      </c>
      <c r="E209" t="s">
        <v>36</v>
      </c>
      <c r="F209" s="6">
        <v>76000000</v>
      </c>
      <c r="G209" s="7">
        <v>50472480</v>
      </c>
      <c r="H209" s="3">
        <v>127154901</v>
      </c>
      <c r="I209" s="3">
        <v>109195760</v>
      </c>
      <c r="J209" s="3">
        <v>236350661</v>
      </c>
      <c r="K209" s="3">
        <f>Highest_Hollywood_Grossing_Movies[[#This Row],[World Wide Sales (in $)]]-Highest_Hollywood_Grossing_Movies[[#This Row],[Budget (in $)]]</f>
        <v>160350661</v>
      </c>
      <c r="L209" t="s">
        <v>2063</v>
      </c>
      <c r="M209" t="s">
        <v>2102</v>
      </c>
      <c r="N209" t="s">
        <v>2052</v>
      </c>
      <c r="O209" t="s">
        <v>49</v>
      </c>
      <c r="P209" t="str">
        <f t="shared" si="3"/>
        <v>Action</v>
      </c>
      <c r="Q209" t="s">
        <v>378</v>
      </c>
      <c r="R209" t="s">
        <v>18</v>
      </c>
    </row>
    <row r="210" spans="1:18" x14ac:dyDescent="0.35">
      <c r="A210">
        <v>776</v>
      </c>
      <c r="B210" t="s">
        <v>1593</v>
      </c>
      <c r="C210" t="s">
        <v>1594</v>
      </c>
      <c r="D210">
        <v>2003</v>
      </c>
      <c r="E210" t="s">
        <v>1249</v>
      </c>
      <c r="F210" s="6">
        <v>48000000</v>
      </c>
      <c r="G210" s="7">
        <v>49700000</v>
      </c>
      <c r="H210" s="3">
        <v>110003217</v>
      </c>
      <c r="I210" s="3">
        <v>110670000</v>
      </c>
      <c r="J210" s="3">
        <v>220673217</v>
      </c>
      <c r="K210" s="3">
        <f>Highest_Hollywood_Grossing_Movies[[#This Row],[World Wide Sales (in $)]]-Highest_Hollywood_Grossing_Movies[[#This Row],[Budget (in $)]]</f>
        <v>172673217</v>
      </c>
      <c r="L210" t="s">
        <v>2029</v>
      </c>
      <c r="M210" t="s">
        <v>2024</v>
      </c>
      <c r="N210" t="s">
        <v>2052</v>
      </c>
      <c r="O210" t="s">
        <v>461</v>
      </c>
      <c r="P210" t="str">
        <f t="shared" si="3"/>
        <v>Comedy</v>
      </c>
      <c r="Q210" t="s">
        <v>739</v>
      </c>
      <c r="R210" t="s">
        <v>18</v>
      </c>
    </row>
    <row r="211" spans="1:18" x14ac:dyDescent="0.35">
      <c r="A211">
        <v>310</v>
      </c>
      <c r="B211" t="s">
        <v>730</v>
      </c>
      <c r="C211" t="s">
        <v>731</v>
      </c>
      <c r="D211">
        <v>2003</v>
      </c>
      <c r="E211" t="s">
        <v>55</v>
      </c>
      <c r="F211" s="6">
        <v>150000000</v>
      </c>
      <c r="G211" s="7">
        <v>48475154</v>
      </c>
      <c r="H211" s="3">
        <v>139313948</v>
      </c>
      <c r="I211" s="3">
        <v>288030377</v>
      </c>
      <c r="J211" s="3">
        <v>427344325</v>
      </c>
      <c r="K211" s="3">
        <f>Highest_Hollywood_Grossing_Movies[[#This Row],[World Wide Sales (in $)]]-Highest_Hollywood_Grossing_Movies[[#This Row],[Budget (in $)]]</f>
        <v>277344325</v>
      </c>
      <c r="L211" t="s">
        <v>2063</v>
      </c>
      <c r="M211" t="s">
        <v>2023</v>
      </c>
      <c r="N211" t="s">
        <v>2052</v>
      </c>
      <c r="O211" t="s">
        <v>45</v>
      </c>
      <c r="P211" t="str">
        <f t="shared" si="3"/>
        <v>Action</v>
      </c>
      <c r="Q211" t="s">
        <v>72</v>
      </c>
      <c r="R211" t="s">
        <v>121</v>
      </c>
    </row>
    <row r="212" spans="1:18" x14ac:dyDescent="0.35">
      <c r="A212">
        <v>159</v>
      </c>
      <c r="B212" t="s">
        <v>392</v>
      </c>
      <c r="C212" t="s">
        <v>393</v>
      </c>
      <c r="D212">
        <v>2003</v>
      </c>
      <c r="E212" t="s">
        <v>21</v>
      </c>
      <c r="F212" s="6">
        <v>140000000</v>
      </c>
      <c r="G212" s="7">
        <v>46630690</v>
      </c>
      <c r="H212" s="3">
        <v>305413918</v>
      </c>
      <c r="I212" s="3">
        <v>348850097</v>
      </c>
      <c r="J212" s="3">
        <v>654264015</v>
      </c>
      <c r="K212" s="3">
        <f>Highest_Hollywood_Grossing_Movies[[#This Row],[World Wide Sales (in $)]]-Highest_Hollywood_Grossing_Movies[[#This Row],[Budget (in $)]]</f>
        <v>514264015</v>
      </c>
      <c r="L212" t="s">
        <v>2048</v>
      </c>
      <c r="M212" t="s">
        <v>2103</v>
      </c>
      <c r="N212" t="s">
        <v>2052</v>
      </c>
      <c r="O212" t="s">
        <v>131</v>
      </c>
      <c r="P212" t="str">
        <f t="shared" si="3"/>
        <v>Action</v>
      </c>
      <c r="Q212" t="s">
        <v>46</v>
      </c>
      <c r="R212" t="s">
        <v>18</v>
      </c>
    </row>
    <row r="213" spans="1:18" x14ac:dyDescent="0.35">
      <c r="A213">
        <v>601</v>
      </c>
      <c r="B213" t="s">
        <v>1286</v>
      </c>
      <c r="C213" t="s">
        <v>1287</v>
      </c>
      <c r="D213">
        <v>2003</v>
      </c>
      <c r="E213" t="s">
        <v>33</v>
      </c>
      <c r="F213" s="6">
        <v>130000000</v>
      </c>
      <c r="G213" s="7">
        <v>46522560</v>
      </c>
      <c r="H213" s="3">
        <v>138608444</v>
      </c>
      <c r="I213" s="3">
        <v>134731112</v>
      </c>
      <c r="J213" s="3">
        <v>273339556</v>
      </c>
      <c r="K213" s="3">
        <f>Highest_Hollywood_Grossing_Movies[[#This Row],[World Wide Sales (in $)]]-Highest_Hollywood_Grossing_Movies[[#This Row],[Budget (in $)]]</f>
        <v>143339556</v>
      </c>
      <c r="L213" t="s">
        <v>2058</v>
      </c>
      <c r="M213" t="s">
        <v>2103</v>
      </c>
      <c r="N213" t="s">
        <v>2052</v>
      </c>
      <c r="O213" t="s">
        <v>596</v>
      </c>
      <c r="P213" t="str">
        <f t="shared" si="3"/>
        <v>Action</v>
      </c>
      <c r="Q213" t="s">
        <v>85</v>
      </c>
      <c r="R213" t="s">
        <v>121</v>
      </c>
    </row>
    <row r="214" spans="1:18" x14ac:dyDescent="0.35">
      <c r="A214">
        <v>304</v>
      </c>
      <c r="B214" t="s">
        <v>717</v>
      </c>
      <c r="C214" t="s">
        <v>718</v>
      </c>
      <c r="D214">
        <v>2003</v>
      </c>
      <c r="E214" t="s">
        <v>55</v>
      </c>
      <c r="F214" s="6">
        <v>200000000</v>
      </c>
      <c r="G214" s="7">
        <v>44041440</v>
      </c>
      <c r="H214" s="3">
        <v>150371112</v>
      </c>
      <c r="I214" s="3">
        <v>283000000</v>
      </c>
      <c r="J214" s="3">
        <v>433371112</v>
      </c>
      <c r="K214" s="3">
        <f>Highest_Hollywood_Grossing_Movies[[#This Row],[World Wide Sales (in $)]]-Highest_Hollywood_Grossing_Movies[[#This Row],[Budget (in $)]]</f>
        <v>233371112</v>
      </c>
      <c r="L214" t="s">
        <v>2059</v>
      </c>
      <c r="M214" t="s">
        <v>2103</v>
      </c>
      <c r="N214" t="s">
        <v>2052</v>
      </c>
      <c r="O214" t="s">
        <v>45</v>
      </c>
      <c r="P214" t="str">
        <f t="shared" si="3"/>
        <v>Action</v>
      </c>
      <c r="Q214" t="s">
        <v>719</v>
      </c>
      <c r="R214" t="s">
        <v>121</v>
      </c>
    </row>
    <row r="215" spans="1:18" x14ac:dyDescent="0.35">
      <c r="A215">
        <v>912</v>
      </c>
      <c r="B215" t="s">
        <v>1849</v>
      </c>
      <c r="C215" t="s">
        <v>1850</v>
      </c>
      <c r="D215">
        <v>2003</v>
      </c>
      <c r="E215" t="s">
        <v>1259</v>
      </c>
      <c r="F215" s="6">
        <v>75000000</v>
      </c>
      <c r="G215" s="7">
        <v>42220847</v>
      </c>
      <c r="H215" s="3">
        <v>135645823</v>
      </c>
      <c r="I215" s="3">
        <v>60100000</v>
      </c>
      <c r="J215" s="3">
        <v>195745823</v>
      </c>
      <c r="K215" s="3">
        <f>Highest_Hollywood_Grossing_Movies[[#This Row],[World Wide Sales (in $)]]-Highest_Hollywood_Grossing_Movies[[#This Row],[Budget (in $)]]</f>
        <v>120745823</v>
      </c>
      <c r="L215" t="s">
        <v>2037</v>
      </c>
      <c r="M215" t="s">
        <v>2019</v>
      </c>
      <c r="N215" t="s">
        <v>2052</v>
      </c>
      <c r="O215" t="s">
        <v>461</v>
      </c>
      <c r="P215" t="str">
        <f t="shared" si="3"/>
        <v>Comedy</v>
      </c>
      <c r="Q215" t="s">
        <v>169</v>
      </c>
      <c r="R215" t="s">
        <v>18</v>
      </c>
    </row>
    <row r="216" spans="1:18" x14ac:dyDescent="0.35">
      <c r="A216">
        <v>638</v>
      </c>
      <c r="B216" t="s">
        <v>1359</v>
      </c>
      <c r="C216" t="s">
        <v>1360</v>
      </c>
      <c r="D216">
        <v>2003</v>
      </c>
      <c r="E216" t="s">
        <v>33</v>
      </c>
      <c r="F216" s="6">
        <v>120000000</v>
      </c>
      <c r="G216" s="7">
        <v>37634221</v>
      </c>
      <c r="H216" s="3">
        <v>100830111</v>
      </c>
      <c r="I216" s="3">
        <v>158345677</v>
      </c>
      <c r="J216" s="3">
        <v>259175788</v>
      </c>
      <c r="K216" s="3">
        <f>Highest_Hollywood_Grossing_Movies[[#This Row],[World Wide Sales (in $)]]-Highest_Hollywood_Grossing_Movies[[#This Row],[Budget (in $)]]</f>
        <v>139175788</v>
      </c>
      <c r="L216" t="s">
        <v>2073</v>
      </c>
      <c r="M216" t="s">
        <v>2102</v>
      </c>
      <c r="N216" t="s">
        <v>2052</v>
      </c>
      <c r="O216" t="s">
        <v>1114</v>
      </c>
      <c r="P216" t="str">
        <f t="shared" si="3"/>
        <v>Action</v>
      </c>
      <c r="Q216" t="s">
        <v>169</v>
      </c>
      <c r="R216" t="s">
        <v>18</v>
      </c>
    </row>
    <row r="217" spans="1:18" x14ac:dyDescent="0.35">
      <c r="A217">
        <v>847</v>
      </c>
      <c r="B217" t="s">
        <v>1733</v>
      </c>
      <c r="C217" t="s">
        <v>1734</v>
      </c>
      <c r="D217">
        <v>2003</v>
      </c>
      <c r="E217" t="s">
        <v>33</v>
      </c>
      <c r="F217" s="6">
        <v>80000000</v>
      </c>
      <c r="G217" s="7">
        <v>37062535</v>
      </c>
      <c r="H217" s="3">
        <v>116934650</v>
      </c>
      <c r="I217" s="3">
        <v>90790989</v>
      </c>
      <c r="J217" s="3">
        <v>207725639</v>
      </c>
      <c r="K217" s="3">
        <f>Highest_Hollywood_Grossing_Movies[[#This Row],[World Wide Sales (in $)]]-Highest_Hollywood_Grossing_Movies[[#This Row],[Budget (in $)]]</f>
        <v>127725639</v>
      </c>
      <c r="L217" t="s">
        <v>2080</v>
      </c>
      <c r="M217" t="s">
        <v>2020</v>
      </c>
      <c r="N217" t="s">
        <v>2052</v>
      </c>
      <c r="O217" t="s">
        <v>291</v>
      </c>
      <c r="P217" t="str">
        <f t="shared" si="3"/>
        <v>Action</v>
      </c>
      <c r="Q217" t="s">
        <v>341</v>
      </c>
      <c r="R217" t="s">
        <v>18</v>
      </c>
    </row>
    <row r="218" spans="1:18" x14ac:dyDescent="0.35">
      <c r="A218">
        <v>728</v>
      </c>
      <c r="B218" t="s">
        <v>1518</v>
      </c>
      <c r="C218" t="s">
        <v>1519</v>
      </c>
      <c r="D218">
        <v>2003</v>
      </c>
      <c r="E218" t="s">
        <v>36</v>
      </c>
      <c r="F218" s="6">
        <v>55000000</v>
      </c>
      <c r="G218" s="7">
        <v>33369440</v>
      </c>
      <c r="H218" s="3">
        <v>104565114</v>
      </c>
      <c r="I218" s="3">
        <v>128157821</v>
      </c>
      <c r="J218" s="3">
        <v>232722935</v>
      </c>
      <c r="K218" s="3">
        <f>Highest_Hollywood_Grossing_Movies[[#This Row],[World Wide Sales (in $)]]-Highest_Hollywood_Grossing_Movies[[#This Row],[Budget (in $)]]</f>
        <v>177722935</v>
      </c>
      <c r="L218" t="s">
        <v>2040</v>
      </c>
      <c r="M218" t="s">
        <v>2020</v>
      </c>
      <c r="N218" t="s">
        <v>2052</v>
      </c>
      <c r="O218" t="s">
        <v>461</v>
      </c>
      <c r="P218" t="str">
        <f t="shared" si="3"/>
        <v>Comedy</v>
      </c>
      <c r="Q218" t="s">
        <v>333</v>
      </c>
      <c r="R218" t="s">
        <v>121</v>
      </c>
    </row>
    <row r="219" spans="1:18" x14ac:dyDescent="0.35">
      <c r="A219">
        <v>906</v>
      </c>
      <c r="B219" t="s">
        <v>1838</v>
      </c>
      <c r="C219" t="s">
        <v>1839</v>
      </c>
      <c r="D219">
        <v>2003</v>
      </c>
      <c r="E219" t="s">
        <v>1249</v>
      </c>
      <c r="F219" s="6">
        <v>38000000</v>
      </c>
      <c r="G219" s="7">
        <v>32500000</v>
      </c>
      <c r="H219" s="3">
        <v>111761982</v>
      </c>
      <c r="I219" s="3">
        <v>85339696</v>
      </c>
      <c r="J219" s="3">
        <v>197101678</v>
      </c>
      <c r="K219" s="3">
        <f>Highest_Hollywood_Grossing_Movies[[#This Row],[World Wide Sales (in $)]]-Highest_Hollywood_Grossing_Movies[[#This Row],[Budget (in $)]]</f>
        <v>159101678</v>
      </c>
      <c r="L219" t="s">
        <v>2039</v>
      </c>
      <c r="M219" t="s">
        <v>2103</v>
      </c>
      <c r="N219" t="s">
        <v>2052</v>
      </c>
      <c r="O219" t="s">
        <v>1794</v>
      </c>
      <c r="P219" t="str">
        <f t="shared" si="3"/>
        <v>Action</v>
      </c>
      <c r="Q219" t="s">
        <v>739</v>
      </c>
      <c r="R219" t="s">
        <v>42</v>
      </c>
    </row>
    <row r="220" spans="1:18" x14ac:dyDescent="0.35">
      <c r="A220">
        <v>749</v>
      </c>
      <c r="B220" t="s">
        <v>1548</v>
      </c>
      <c r="C220" t="s">
        <v>1549</v>
      </c>
      <c r="D220">
        <v>2003</v>
      </c>
      <c r="E220" t="s">
        <v>88</v>
      </c>
      <c r="F220" s="6">
        <v>33000000</v>
      </c>
      <c r="G220" s="7">
        <v>32100000</v>
      </c>
      <c r="H220" s="3">
        <v>178053220</v>
      </c>
      <c r="I220" s="3">
        <v>49302936</v>
      </c>
      <c r="J220" s="3">
        <v>227356156</v>
      </c>
      <c r="K220" s="3">
        <f>Highest_Hollywood_Grossing_Movies[[#This Row],[World Wide Sales (in $)]]-Highest_Hollywood_Grossing_Movies[[#This Row],[Budget (in $)]]</f>
        <v>194356156</v>
      </c>
      <c r="L220" t="s">
        <v>2038</v>
      </c>
      <c r="M220" t="s">
        <v>2023</v>
      </c>
      <c r="N220" t="s">
        <v>2052</v>
      </c>
      <c r="O220" t="s">
        <v>1550</v>
      </c>
      <c r="P220" t="str">
        <f t="shared" si="3"/>
        <v>Adventure</v>
      </c>
      <c r="Q220" t="s">
        <v>310</v>
      </c>
      <c r="R220" t="s">
        <v>42</v>
      </c>
    </row>
    <row r="221" spans="1:18" x14ac:dyDescent="0.35">
      <c r="A221">
        <v>934</v>
      </c>
      <c r="B221" t="s">
        <v>1887</v>
      </c>
      <c r="C221" t="s">
        <v>1888</v>
      </c>
      <c r="D221">
        <v>2003</v>
      </c>
      <c r="E221" t="s">
        <v>15</v>
      </c>
      <c r="F221" s="6">
        <v>40000000</v>
      </c>
      <c r="G221" s="7">
        <v>27557647</v>
      </c>
      <c r="H221" s="3">
        <v>138614544</v>
      </c>
      <c r="I221" s="3">
        <v>51924086</v>
      </c>
      <c r="J221" s="3">
        <v>190538630</v>
      </c>
      <c r="K221" s="3">
        <f>Highest_Hollywood_Grossing_Movies[[#This Row],[World Wide Sales (in $)]]-Highest_Hollywood_Grossing_Movies[[#This Row],[Budget (in $)]]</f>
        <v>150538630</v>
      </c>
      <c r="L221" t="s">
        <v>2039</v>
      </c>
      <c r="M221" t="s">
        <v>2022</v>
      </c>
      <c r="N221" t="s">
        <v>2052</v>
      </c>
      <c r="O221" t="s">
        <v>619</v>
      </c>
      <c r="P221" t="str">
        <f t="shared" si="3"/>
        <v>Comedy</v>
      </c>
      <c r="Q221" t="s">
        <v>162</v>
      </c>
      <c r="R221" t="s">
        <v>42</v>
      </c>
    </row>
    <row r="222" spans="1:18" x14ac:dyDescent="0.35">
      <c r="A222">
        <v>833</v>
      </c>
      <c r="B222" t="s">
        <v>1711</v>
      </c>
      <c r="C222" t="s">
        <v>1712</v>
      </c>
      <c r="D222">
        <v>2003</v>
      </c>
      <c r="E222" t="s">
        <v>15</v>
      </c>
      <c r="F222" s="6">
        <v>150000000</v>
      </c>
      <c r="G222" s="7">
        <v>25105990</v>
      </c>
      <c r="H222" s="3">
        <v>93927920</v>
      </c>
      <c r="I222" s="3">
        <v>117694615</v>
      </c>
      <c r="J222" s="3">
        <v>211622535</v>
      </c>
      <c r="K222" s="3">
        <f>Highest_Hollywood_Grossing_Movies[[#This Row],[World Wide Sales (in $)]]-Highest_Hollywood_Grossing_Movies[[#This Row],[Budget (in $)]]</f>
        <v>61622535</v>
      </c>
      <c r="L222" t="s">
        <v>2062</v>
      </c>
      <c r="M222" t="s">
        <v>2023</v>
      </c>
      <c r="N222" t="s">
        <v>2052</v>
      </c>
      <c r="O222" t="s">
        <v>1713</v>
      </c>
      <c r="P222" t="str">
        <f t="shared" si="3"/>
        <v>Action</v>
      </c>
      <c r="Q222" t="s">
        <v>32</v>
      </c>
      <c r="R222" t="s">
        <v>18</v>
      </c>
    </row>
    <row r="223" spans="1:18" x14ac:dyDescent="0.35">
      <c r="A223">
        <v>982</v>
      </c>
      <c r="B223" t="s">
        <v>1958</v>
      </c>
      <c r="C223" t="s">
        <v>1959</v>
      </c>
      <c r="D223">
        <v>2003</v>
      </c>
      <c r="E223" t="s">
        <v>21</v>
      </c>
      <c r="F223" s="6">
        <v>90000000</v>
      </c>
      <c r="G223" s="7">
        <v>24278410</v>
      </c>
      <c r="H223" s="3">
        <v>75847266</v>
      </c>
      <c r="I223" s="3">
        <v>106443000</v>
      </c>
      <c r="J223" s="3">
        <v>182290266</v>
      </c>
      <c r="K223" s="3">
        <f>Highest_Hollywood_Grossing_Movies[[#This Row],[World Wide Sales (in $)]]-Highest_Hollywood_Grossing_Movies[[#This Row],[Budget (in $)]]</f>
        <v>92290266</v>
      </c>
      <c r="L223" t="s">
        <v>2073</v>
      </c>
      <c r="M223" t="s">
        <v>2023</v>
      </c>
      <c r="N223" t="s">
        <v>2052</v>
      </c>
      <c r="O223" t="s">
        <v>1960</v>
      </c>
      <c r="P223" t="str">
        <f t="shared" si="3"/>
        <v>Comedy</v>
      </c>
      <c r="Q223" t="s">
        <v>1094</v>
      </c>
      <c r="R223" t="s">
        <v>42</v>
      </c>
    </row>
    <row r="224" spans="1:18" x14ac:dyDescent="0.35">
      <c r="A224">
        <v>283</v>
      </c>
      <c r="B224" t="s">
        <v>672</v>
      </c>
      <c r="C224" t="s">
        <v>673</v>
      </c>
      <c r="D224">
        <v>2003</v>
      </c>
      <c r="E224" t="s">
        <v>55</v>
      </c>
      <c r="F224" s="6">
        <v>140000000</v>
      </c>
      <c r="G224" s="7">
        <v>24271354</v>
      </c>
      <c r="H224" s="3">
        <v>111127263</v>
      </c>
      <c r="I224" s="3">
        <v>343500000</v>
      </c>
      <c r="J224" s="3">
        <v>454627263</v>
      </c>
      <c r="K224" s="3">
        <f>Highest_Hollywood_Grossing_Movies[[#This Row],[World Wide Sales (in $)]]-Highest_Hollywood_Grossing_Movies[[#This Row],[Budget (in $)]]</f>
        <v>314627263</v>
      </c>
      <c r="L224" t="s">
        <v>2063</v>
      </c>
      <c r="M224" t="s">
        <v>2022</v>
      </c>
      <c r="N224" t="s">
        <v>2052</v>
      </c>
      <c r="O224" t="s">
        <v>671</v>
      </c>
      <c r="P224" t="str">
        <f t="shared" si="3"/>
        <v>Action</v>
      </c>
      <c r="Q224" t="s">
        <v>103</v>
      </c>
      <c r="R224" t="s">
        <v>121</v>
      </c>
    </row>
    <row r="225" spans="1:18" x14ac:dyDescent="0.35">
      <c r="A225">
        <v>993</v>
      </c>
      <c r="B225" t="s">
        <v>1975</v>
      </c>
      <c r="C225" t="s">
        <v>1976</v>
      </c>
      <c r="D225">
        <v>2003</v>
      </c>
      <c r="E225" t="s">
        <v>1034</v>
      </c>
      <c r="F225" s="6">
        <v>30000000</v>
      </c>
      <c r="G225" s="7">
        <v>22200000</v>
      </c>
      <c r="H225" s="3">
        <v>70099045</v>
      </c>
      <c r="I225" s="3">
        <v>110807031</v>
      </c>
      <c r="J225" s="3">
        <v>180906076</v>
      </c>
      <c r="K225" s="3">
        <f>Highest_Hollywood_Grossing_Movies[[#This Row],[World Wide Sales (in $)]]-Highest_Hollywood_Grossing_Movies[[#This Row],[Budget (in $)]]</f>
        <v>150906076</v>
      </c>
      <c r="L225" t="s">
        <v>2048</v>
      </c>
      <c r="M225" t="s">
        <v>2024</v>
      </c>
      <c r="N225" t="s">
        <v>2052</v>
      </c>
      <c r="O225" t="s">
        <v>49</v>
      </c>
      <c r="P225" t="str">
        <f t="shared" si="3"/>
        <v>Action</v>
      </c>
      <c r="Q225" t="s">
        <v>423</v>
      </c>
      <c r="R225" t="s">
        <v>121</v>
      </c>
    </row>
    <row r="226" spans="1:18" x14ac:dyDescent="0.35">
      <c r="A226">
        <v>619</v>
      </c>
      <c r="B226" t="s">
        <v>1322</v>
      </c>
      <c r="C226" t="s">
        <v>1323</v>
      </c>
      <c r="D226">
        <v>2003</v>
      </c>
      <c r="E226" t="s">
        <v>33</v>
      </c>
      <c r="F226" s="6">
        <v>80000000</v>
      </c>
      <c r="G226" s="7">
        <v>16064723</v>
      </c>
      <c r="H226" s="3">
        <v>124728738</v>
      </c>
      <c r="I226" s="3">
        <v>140600000</v>
      </c>
      <c r="J226" s="3">
        <v>265328738</v>
      </c>
      <c r="K226" s="3">
        <f>Highest_Hollywood_Grossing_Movies[[#This Row],[World Wide Sales (in $)]]-Highest_Hollywood_Grossing_Movies[[#This Row],[Budget (in $)]]</f>
        <v>185328738</v>
      </c>
      <c r="L226" t="s">
        <v>2027</v>
      </c>
      <c r="M226" t="s">
        <v>2022</v>
      </c>
      <c r="N226" t="s">
        <v>2052</v>
      </c>
      <c r="O226" t="s">
        <v>752</v>
      </c>
      <c r="P226" t="str">
        <f t="shared" si="3"/>
        <v>Comedy</v>
      </c>
      <c r="Q226" t="s">
        <v>64</v>
      </c>
      <c r="R226" t="s">
        <v>18</v>
      </c>
    </row>
    <row r="227" spans="1:18" x14ac:dyDescent="0.35">
      <c r="A227">
        <v>956</v>
      </c>
      <c r="B227" t="s">
        <v>1915</v>
      </c>
      <c r="C227" t="s">
        <v>1916</v>
      </c>
      <c r="D227">
        <v>2003</v>
      </c>
      <c r="E227" t="s">
        <v>21</v>
      </c>
      <c r="F227" s="6">
        <v>20000000</v>
      </c>
      <c r="G227" s="7">
        <v>11441733</v>
      </c>
      <c r="H227" s="3">
        <v>47901582</v>
      </c>
      <c r="I227" s="3">
        <v>138402177</v>
      </c>
      <c r="J227" s="3">
        <v>186303759</v>
      </c>
      <c r="K227" s="3">
        <f>Highest_Hollywood_Grossing_Movies[[#This Row],[World Wide Sales (in $)]]-Highest_Hollywood_Grossing_Movies[[#This Row],[Budget (in $)]]</f>
        <v>166303759</v>
      </c>
      <c r="L227" t="s">
        <v>2063</v>
      </c>
      <c r="M227" t="s">
        <v>2017</v>
      </c>
      <c r="N227" t="s">
        <v>2052</v>
      </c>
      <c r="O227" t="s">
        <v>575</v>
      </c>
      <c r="P227" t="str">
        <f t="shared" si="3"/>
        <v>Adventure</v>
      </c>
      <c r="Q227" t="s">
        <v>1917</v>
      </c>
      <c r="R227" t="s">
        <v>557</v>
      </c>
    </row>
    <row r="228" spans="1:18" x14ac:dyDescent="0.35">
      <c r="A228">
        <v>673</v>
      </c>
      <c r="B228" t="s">
        <v>1422</v>
      </c>
      <c r="C228" t="s">
        <v>1423</v>
      </c>
      <c r="D228">
        <v>2003</v>
      </c>
      <c r="E228" t="s">
        <v>36</v>
      </c>
      <c r="F228" s="6">
        <v>40000000</v>
      </c>
      <c r="G228" s="7">
        <v>6886080</v>
      </c>
      <c r="H228" s="3">
        <v>59696144</v>
      </c>
      <c r="I228" s="3">
        <v>188237104</v>
      </c>
      <c r="J228" s="3">
        <v>247933248</v>
      </c>
      <c r="K228" s="3">
        <f>Highest_Hollywood_Grossing_Movies[[#This Row],[World Wide Sales (in $)]]-Highest_Hollywood_Grossing_Movies[[#This Row],[Budget (in $)]]</f>
        <v>207933248</v>
      </c>
      <c r="L228" t="s">
        <v>2038</v>
      </c>
      <c r="M228" t="s">
        <v>2023</v>
      </c>
      <c r="N228" t="s">
        <v>2052</v>
      </c>
      <c r="O228" t="s">
        <v>752</v>
      </c>
      <c r="P228" t="str">
        <f t="shared" si="3"/>
        <v>Comedy</v>
      </c>
      <c r="Q228" t="s">
        <v>356</v>
      </c>
      <c r="R228" t="s">
        <v>121</v>
      </c>
    </row>
    <row r="229" spans="1:18" x14ac:dyDescent="0.35">
      <c r="A229">
        <v>67</v>
      </c>
      <c r="B229" t="s">
        <v>185</v>
      </c>
      <c r="C229" t="s">
        <v>186</v>
      </c>
      <c r="D229">
        <v>2004</v>
      </c>
      <c r="E229" t="s">
        <v>187</v>
      </c>
      <c r="F229" s="6">
        <v>150000000</v>
      </c>
      <c r="G229" s="7">
        <v>108037878</v>
      </c>
      <c r="H229" s="3">
        <v>441226247</v>
      </c>
      <c r="I229" s="3">
        <v>487534523</v>
      </c>
      <c r="J229" s="3">
        <v>928760770</v>
      </c>
      <c r="K229" s="3">
        <f>Highest_Hollywood_Grossing_Movies[[#This Row],[World Wide Sales (in $)]]-Highest_Hollywood_Grossing_Movies[[#This Row],[Budget (in $)]]</f>
        <v>778760770</v>
      </c>
      <c r="L229" t="s">
        <v>2032</v>
      </c>
      <c r="M229" t="s">
        <v>2010</v>
      </c>
      <c r="N229" t="s">
        <v>2072</v>
      </c>
      <c r="O229" t="s">
        <v>188</v>
      </c>
      <c r="P229" t="str">
        <f t="shared" si="3"/>
        <v>Adventure</v>
      </c>
      <c r="Q229" t="s">
        <v>189</v>
      </c>
      <c r="R229" t="s">
        <v>42</v>
      </c>
    </row>
    <row r="230" spans="1:18" x14ac:dyDescent="0.35">
      <c r="A230">
        <v>101</v>
      </c>
      <c r="B230" t="s">
        <v>271</v>
      </c>
      <c r="C230" t="s">
        <v>272</v>
      </c>
      <c r="D230">
        <v>2004</v>
      </c>
      <c r="E230" t="s">
        <v>55</v>
      </c>
      <c r="F230" s="6">
        <v>130000000</v>
      </c>
      <c r="G230" s="7">
        <v>93687367</v>
      </c>
      <c r="H230" s="3">
        <v>250105651</v>
      </c>
      <c r="I230" s="3">
        <v>547752679</v>
      </c>
      <c r="J230" s="3">
        <v>797858331</v>
      </c>
      <c r="K230" s="3">
        <f>Highest_Hollywood_Grossing_Movies[[#This Row],[World Wide Sales (in $)]]-Highest_Hollywood_Grossing_Movies[[#This Row],[Budget (in $)]]</f>
        <v>667858331</v>
      </c>
      <c r="L230" t="s">
        <v>2059</v>
      </c>
      <c r="M230" t="s">
        <v>2102</v>
      </c>
      <c r="N230" t="s">
        <v>2072</v>
      </c>
      <c r="O230" t="s">
        <v>148</v>
      </c>
      <c r="P230" t="str">
        <f t="shared" si="3"/>
        <v>Adventure</v>
      </c>
      <c r="Q230" t="s">
        <v>273</v>
      </c>
      <c r="R230" t="s">
        <v>42</v>
      </c>
    </row>
    <row r="231" spans="1:18" x14ac:dyDescent="0.35">
      <c r="A231">
        <v>107</v>
      </c>
      <c r="B231" t="s">
        <v>287</v>
      </c>
      <c r="C231" t="s">
        <v>288</v>
      </c>
      <c r="D231">
        <v>2004</v>
      </c>
      <c r="E231" t="s">
        <v>33</v>
      </c>
      <c r="F231" s="6">
        <v>200000000</v>
      </c>
      <c r="G231" s="7">
        <v>88156227</v>
      </c>
      <c r="H231" s="3">
        <v>373585825</v>
      </c>
      <c r="I231" s="3">
        <v>415390628</v>
      </c>
      <c r="J231" s="3">
        <v>788976453</v>
      </c>
      <c r="K231" s="3">
        <f>Highest_Hollywood_Grossing_Movies[[#This Row],[World Wide Sales (in $)]]-Highest_Hollywood_Grossing_Movies[[#This Row],[Budget (in $)]]</f>
        <v>588976453</v>
      </c>
      <c r="L231" t="s">
        <v>2071</v>
      </c>
      <c r="M231" t="s">
        <v>2102</v>
      </c>
      <c r="N231" t="s">
        <v>2072</v>
      </c>
      <c r="O231" t="s">
        <v>31</v>
      </c>
      <c r="P231" t="str">
        <f t="shared" si="3"/>
        <v>Action</v>
      </c>
      <c r="Q231" t="s">
        <v>107</v>
      </c>
      <c r="R231" t="s">
        <v>18</v>
      </c>
    </row>
    <row r="232" spans="1:18" x14ac:dyDescent="0.35">
      <c r="A232">
        <v>178</v>
      </c>
      <c r="B232" t="s">
        <v>433</v>
      </c>
      <c r="C232" t="s">
        <v>434</v>
      </c>
      <c r="D232">
        <v>2004</v>
      </c>
      <c r="E232" t="s">
        <v>435</v>
      </c>
      <c r="F232" s="6">
        <v>30000000</v>
      </c>
      <c r="G232" s="7">
        <v>83848082</v>
      </c>
      <c r="H232" s="3">
        <v>370782930</v>
      </c>
      <c r="I232" s="3">
        <v>241271576</v>
      </c>
      <c r="J232" s="3">
        <v>612054506</v>
      </c>
      <c r="K232" s="3">
        <f>Highest_Hollywood_Grossing_Movies[[#This Row],[World Wide Sales (in $)]]-Highest_Hollywood_Grossing_Movies[[#This Row],[Budget (in $)]]</f>
        <v>582054506</v>
      </c>
      <c r="L232" t="s">
        <v>2039</v>
      </c>
      <c r="M232" t="s">
        <v>2017</v>
      </c>
      <c r="N232" t="s">
        <v>2072</v>
      </c>
      <c r="O232" t="s">
        <v>436</v>
      </c>
      <c r="P232" t="str">
        <f t="shared" si="3"/>
        <v>Drama</v>
      </c>
      <c r="Q232" t="s">
        <v>107</v>
      </c>
      <c r="R232" t="s">
        <v>121</v>
      </c>
    </row>
    <row r="233" spans="1:18" x14ac:dyDescent="0.35">
      <c r="A233">
        <v>166</v>
      </c>
      <c r="B233" t="s">
        <v>409</v>
      </c>
      <c r="C233" t="s">
        <v>410</v>
      </c>
      <c r="D233">
        <v>2004</v>
      </c>
      <c r="E233" t="s">
        <v>21</v>
      </c>
      <c r="F233" s="6">
        <v>92000000</v>
      </c>
      <c r="G233" s="7">
        <v>70467623</v>
      </c>
      <c r="H233" s="3">
        <v>261441092</v>
      </c>
      <c r="I233" s="3">
        <v>370165961</v>
      </c>
      <c r="J233" s="3">
        <v>631607053</v>
      </c>
      <c r="K233" s="3">
        <f>Highest_Hollywood_Grossing_Movies[[#This Row],[World Wide Sales (in $)]]-Highest_Hollywood_Grossing_Movies[[#This Row],[Budget (in $)]]</f>
        <v>539607053</v>
      </c>
      <c r="L233" t="s">
        <v>2063</v>
      </c>
      <c r="M233" t="s">
        <v>2023</v>
      </c>
      <c r="N233" t="s">
        <v>2072</v>
      </c>
      <c r="O233" t="s">
        <v>411</v>
      </c>
      <c r="P233" t="str">
        <f t="shared" si="3"/>
        <v>Action</v>
      </c>
      <c r="Q233" t="s">
        <v>247</v>
      </c>
      <c r="R233" t="s">
        <v>42</v>
      </c>
    </row>
    <row r="234" spans="1:18" x14ac:dyDescent="0.35">
      <c r="A234">
        <v>204</v>
      </c>
      <c r="B234" t="s">
        <v>494</v>
      </c>
      <c r="C234" t="s">
        <v>495</v>
      </c>
      <c r="D234">
        <v>2004</v>
      </c>
      <c r="E234" t="s">
        <v>15</v>
      </c>
      <c r="F234" s="6">
        <v>125000000</v>
      </c>
      <c r="G234" s="7">
        <v>68743584</v>
      </c>
      <c r="H234" s="3">
        <v>186740799</v>
      </c>
      <c r="I234" s="3">
        <v>365898772</v>
      </c>
      <c r="J234" s="3">
        <v>552639571</v>
      </c>
      <c r="K234" s="3">
        <f>Highest_Hollywood_Grossing_Movies[[#This Row],[World Wide Sales (in $)]]-Highest_Hollywood_Grossing_Movies[[#This Row],[Budget (in $)]]</f>
        <v>427639571</v>
      </c>
      <c r="L234" t="s">
        <v>2073</v>
      </c>
      <c r="M234" t="s">
        <v>2010</v>
      </c>
      <c r="N234" t="s">
        <v>2072</v>
      </c>
      <c r="O234" t="s">
        <v>106</v>
      </c>
      <c r="P234" t="str">
        <f t="shared" si="3"/>
        <v>Action</v>
      </c>
      <c r="Q234" t="s">
        <v>37</v>
      </c>
      <c r="R234" t="s">
        <v>18</v>
      </c>
    </row>
    <row r="235" spans="1:18" x14ac:dyDescent="0.35">
      <c r="A235">
        <v>568</v>
      </c>
      <c r="B235" t="s">
        <v>1214</v>
      </c>
      <c r="C235" t="s">
        <v>1215</v>
      </c>
      <c r="D235">
        <v>2004</v>
      </c>
      <c r="E235" t="s">
        <v>36</v>
      </c>
      <c r="F235" s="6">
        <v>75000000</v>
      </c>
      <c r="G235" s="7">
        <v>52521865</v>
      </c>
      <c r="H235" s="3">
        <v>176241941</v>
      </c>
      <c r="I235" s="3">
        <v>114593328</v>
      </c>
      <c r="J235" s="3">
        <v>290835269</v>
      </c>
      <c r="K235" s="3">
        <f>Highest_Hollywood_Grossing_Movies[[#This Row],[World Wide Sales (in $)]]-Highest_Hollywood_Grossing_Movies[[#This Row],[Budget (in $)]]</f>
        <v>215835269</v>
      </c>
      <c r="L235" t="s">
        <v>2075</v>
      </c>
      <c r="M235" t="s">
        <v>2103</v>
      </c>
      <c r="N235" t="s">
        <v>2072</v>
      </c>
      <c r="O235" t="s">
        <v>600</v>
      </c>
      <c r="P235" t="str">
        <f t="shared" si="3"/>
        <v>Action</v>
      </c>
      <c r="Q235" t="s">
        <v>149</v>
      </c>
      <c r="R235" t="s">
        <v>18</v>
      </c>
    </row>
    <row r="236" spans="1:18" x14ac:dyDescent="0.35">
      <c r="A236">
        <v>428</v>
      </c>
      <c r="B236" t="s">
        <v>951</v>
      </c>
      <c r="C236" t="s">
        <v>952</v>
      </c>
      <c r="D236">
        <v>2004</v>
      </c>
      <c r="E236" t="s">
        <v>15</v>
      </c>
      <c r="F236" s="6">
        <v>120000000</v>
      </c>
      <c r="G236" s="7">
        <v>52179887</v>
      </c>
      <c r="H236" s="3">
        <v>144801023</v>
      </c>
      <c r="I236" s="3">
        <v>208332875</v>
      </c>
      <c r="J236" s="3">
        <v>353133898</v>
      </c>
      <c r="K236" s="3">
        <f>Highest_Hollywood_Grossing_Movies[[#This Row],[World Wide Sales (in $)]]-Highest_Hollywood_Grossing_Movies[[#This Row],[Budget (in $)]]</f>
        <v>233133898</v>
      </c>
      <c r="L236" t="s">
        <v>2067</v>
      </c>
      <c r="M236" t="s">
        <v>2103</v>
      </c>
      <c r="N236" t="s">
        <v>2072</v>
      </c>
      <c r="O236" t="s">
        <v>953</v>
      </c>
      <c r="P236" t="str">
        <f t="shared" si="3"/>
        <v>Action</v>
      </c>
      <c r="Q236" t="s">
        <v>247</v>
      </c>
      <c r="R236" t="s">
        <v>18</v>
      </c>
    </row>
    <row r="237" spans="1:18" x14ac:dyDescent="0.35">
      <c r="A237">
        <v>544</v>
      </c>
      <c r="B237" t="s">
        <v>1171</v>
      </c>
      <c r="C237" t="s">
        <v>1172</v>
      </c>
      <c r="D237">
        <v>2004</v>
      </c>
      <c r="E237" t="s">
        <v>36</v>
      </c>
      <c r="F237" s="6">
        <v>160000000</v>
      </c>
      <c r="G237" s="7">
        <v>51748040</v>
      </c>
      <c r="H237" s="3">
        <v>120177084</v>
      </c>
      <c r="I237" s="3">
        <v>179980554</v>
      </c>
      <c r="J237" s="3">
        <v>300157638</v>
      </c>
      <c r="K237" s="3">
        <f>Highest_Hollywood_Grossing_Movies[[#This Row],[World Wide Sales (in $)]]-Highest_Hollywood_Grossing_Movies[[#This Row],[Budget (in $)]]</f>
        <v>140157638</v>
      </c>
      <c r="L237" t="s">
        <v>2063</v>
      </c>
      <c r="M237" t="s">
        <v>2010</v>
      </c>
      <c r="N237" t="s">
        <v>2072</v>
      </c>
      <c r="O237" t="s">
        <v>697</v>
      </c>
      <c r="P237" t="str">
        <f t="shared" si="3"/>
        <v>Action</v>
      </c>
      <c r="Q237" t="s">
        <v>370</v>
      </c>
      <c r="R237" t="s">
        <v>18</v>
      </c>
    </row>
    <row r="238" spans="1:18" x14ac:dyDescent="0.35">
      <c r="A238">
        <v>644</v>
      </c>
      <c r="B238" t="s">
        <v>1370</v>
      </c>
      <c r="C238" t="s">
        <v>1371</v>
      </c>
      <c r="D238">
        <v>2004</v>
      </c>
      <c r="E238" t="s">
        <v>21</v>
      </c>
      <c r="F238" s="6">
        <v>60000000</v>
      </c>
      <c r="G238" s="7">
        <v>50746142</v>
      </c>
      <c r="H238" s="3">
        <v>114197520</v>
      </c>
      <c r="I238" s="3">
        <v>142500000</v>
      </c>
      <c r="J238" s="3">
        <v>256697520</v>
      </c>
      <c r="K238" s="3">
        <f>Highest_Hollywood_Grossing_Movies[[#This Row],[World Wide Sales (in $)]]-Highest_Hollywood_Grossing_Movies[[#This Row],[Budget (in $)]]</f>
        <v>196697520</v>
      </c>
      <c r="L238" t="s">
        <v>2043</v>
      </c>
      <c r="M238" t="s">
        <v>2020</v>
      </c>
      <c r="N238" t="s">
        <v>2052</v>
      </c>
      <c r="O238" t="s">
        <v>377</v>
      </c>
      <c r="P238" t="str">
        <f t="shared" si="3"/>
        <v>Drama</v>
      </c>
      <c r="Q238" t="s">
        <v>149</v>
      </c>
      <c r="R238" t="s">
        <v>18</v>
      </c>
    </row>
    <row r="239" spans="1:18" x14ac:dyDescent="0.35">
      <c r="A239">
        <v>383</v>
      </c>
      <c r="B239" t="s">
        <v>865</v>
      </c>
      <c r="C239" t="s">
        <v>866</v>
      </c>
      <c r="D239">
        <v>2004</v>
      </c>
      <c r="E239" t="s">
        <v>187</v>
      </c>
      <c r="F239" s="6">
        <v>75000000</v>
      </c>
      <c r="G239" s="7">
        <v>47604606</v>
      </c>
      <c r="H239" s="3">
        <v>160861908</v>
      </c>
      <c r="I239" s="3">
        <v>213721971</v>
      </c>
      <c r="J239" s="3">
        <v>374583879</v>
      </c>
      <c r="K239" s="3">
        <f>Highest_Hollywood_Grossing_Movies[[#This Row],[World Wide Sales (in $)]]-Highest_Hollywood_Grossing_Movies[[#This Row],[Budget (in $)]]</f>
        <v>299583879</v>
      </c>
      <c r="L239" t="s">
        <v>2075</v>
      </c>
      <c r="M239" t="s">
        <v>2021</v>
      </c>
      <c r="N239" t="s">
        <v>2072</v>
      </c>
      <c r="O239" t="s">
        <v>867</v>
      </c>
      <c r="P239" t="str">
        <f t="shared" si="3"/>
        <v>Adventure</v>
      </c>
      <c r="Q239" t="s">
        <v>386</v>
      </c>
      <c r="R239" t="s">
        <v>42</v>
      </c>
    </row>
    <row r="240" spans="1:18" x14ac:dyDescent="0.35">
      <c r="A240">
        <v>238</v>
      </c>
      <c r="B240" t="s">
        <v>576</v>
      </c>
      <c r="C240" t="s">
        <v>577</v>
      </c>
      <c r="D240">
        <v>2004</v>
      </c>
      <c r="E240" t="s">
        <v>55</v>
      </c>
      <c r="F240" s="6">
        <v>175000000</v>
      </c>
      <c r="G240" s="7">
        <v>46865412</v>
      </c>
      <c r="H240" s="3">
        <v>133378256</v>
      </c>
      <c r="I240" s="3">
        <v>364031596</v>
      </c>
      <c r="J240" s="3">
        <v>497409852</v>
      </c>
      <c r="K240" s="3">
        <f>Highest_Hollywood_Grossing_Movies[[#This Row],[World Wide Sales (in $)]]-Highest_Hollywood_Grossing_Movies[[#This Row],[Budget (in $)]]</f>
        <v>322409852</v>
      </c>
      <c r="L240" t="s">
        <v>2027</v>
      </c>
      <c r="M240" t="s">
        <v>2010</v>
      </c>
      <c r="N240" t="s">
        <v>2072</v>
      </c>
      <c r="O240" t="s">
        <v>436</v>
      </c>
      <c r="P240" t="str">
        <f t="shared" si="3"/>
        <v>Drama</v>
      </c>
      <c r="Q240" t="s">
        <v>477</v>
      </c>
      <c r="R240" t="s">
        <v>121</v>
      </c>
    </row>
    <row r="241" spans="1:18" x14ac:dyDescent="0.35">
      <c r="A241">
        <v>228</v>
      </c>
      <c r="B241" t="s">
        <v>551</v>
      </c>
      <c r="C241" t="s">
        <v>552</v>
      </c>
      <c r="D241">
        <v>2004</v>
      </c>
      <c r="E241" t="s">
        <v>36</v>
      </c>
      <c r="F241" s="6">
        <v>80000000</v>
      </c>
      <c r="G241" s="7">
        <v>46120980</v>
      </c>
      <c r="H241" s="3">
        <v>279261160</v>
      </c>
      <c r="I241" s="3">
        <v>243396776</v>
      </c>
      <c r="J241" s="3">
        <v>522657936</v>
      </c>
      <c r="K241" s="3">
        <f>Highest_Hollywood_Grossing_Movies[[#This Row],[World Wide Sales (in $)]]-Highest_Hollywood_Grossing_Movies[[#This Row],[Budget (in $)]]</f>
        <v>442657936</v>
      </c>
      <c r="L241" t="s">
        <v>2042</v>
      </c>
      <c r="M241" t="s">
        <v>2022</v>
      </c>
      <c r="N241" t="s">
        <v>2072</v>
      </c>
      <c r="O241" t="s">
        <v>553</v>
      </c>
      <c r="P241" t="str">
        <f t="shared" si="3"/>
        <v>Comedy</v>
      </c>
      <c r="Q241" t="s">
        <v>247</v>
      </c>
      <c r="R241" t="s">
        <v>18</v>
      </c>
    </row>
    <row r="242" spans="1:18" x14ac:dyDescent="0.35">
      <c r="A242">
        <v>897</v>
      </c>
      <c r="B242" t="s">
        <v>1826</v>
      </c>
      <c r="C242" t="s">
        <v>1827</v>
      </c>
      <c r="D242">
        <v>2004</v>
      </c>
      <c r="E242" t="s">
        <v>33</v>
      </c>
      <c r="F242" s="6">
        <v>75000000</v>
      </c>
      <c r="G242" s="7">
        <v>39852237</v>
      </c>
      <c r="H242" s="3">
        <v>120908074</v>
      </c>
      <c r="I242" s="3">
        <v>77612860</v>
      </c>
      <c r="J242" s="3">
        <v>198520934</v>
      </c>
      <c r="K242" s="3">
        <f>Highest_Hollywood_Grossing_Movies[[#This Row],[World Wide Sales (in $)]]-Highest_Hollywood_Grossing_Movies[[#This Row],[Budget (in $)]]</f>
        <v>123520934</v>
      </c>
      <c r="L242" t="s">
        <v>2043</v>
      </c>
      <c r="M242" t="s">
        <v>2017</v>
      </c>
      <c r="N242" t="s">
        <v>2072</v>
      </c>
      <c r="O242" t="s">
        <v>752</v>
      </c>
      <c r="P242" t="str">
        <f t="shared" si="3"/>
        <v>Comedy</v>
      </c>
      <c r="Q242" t="s">
        <v>1094</v>
      </c>
      <c r="R242" t="s">
        <v>18</v>
      </c>
    </row>
    <row r="243" spans="1:18" x14ac:dyDescent="0.35">
      <c r="A243">
        <v>409</v>
      </c>
      <c r="B243" t="s">
        <v>918</v>
      </c>
      <c r="C243" t="s">
        <v>919</v>
      </c>
      <c r="D243">
        <v>2004</v>
      </c>
      <c r="E243" t="s">
        <v>55</v>
      </c>
      <c r="F243" s="6">
        <v>110000000</v>
      </c>
      <c r="G243" s="7">
        <v>39153380</v>
      </c>
      <c r="H243" s="3">
        <v>125544280</v>
      </c>
      <c r="I243" s="3">
        <v>237200000</v>
      </c>
      <c r="J243" s="3">
        <v>362744280</v>
      </c>
      <c r="K243" s="3">
        <f>Highest_Hollywood_Grossing_Movies[[#This Row],[World Wide Sales (in $)]]-Highest_Hollywood_Grossing_Movies[[#This Row],[Budget (in $)]]</f>
        <v>252744280</v>
      </c>
      <c r="L243" t="s">
        <v>2048</v>
      </c>
      <c r="M243" t="s">
        <v>2022</v>
      </c>
      <c r="N243" t="s">
        <v>2072</v>
      </c>
      <c r="O243" t="s">
        <v>676</v>
      </c>
      <c r="P243" t="str">
        <f t="shared" si="3"/>
        <v>Crime</v>
      </c>
      <c r="Q243" t="s">
        <v>474</v>
      </c>
      <c r="R243" t="s">
        <v>18</v>
      </c>
    </row>
    <row r="244" spans="1:18" x14ac:dyDescent="0.35">
      <c r="A244">
        <v>950</v>
      </c>
      <c r="B244" t="s">
        <v>1906</v>
      </c>
      <c r="C244" t="s">
        <v>1907</v>
      </c>
      <c r="D244">
        <v>2004</v>
      </c>
      <c r="E244" t="s">
        <v>33</v>
      </c>
      <c r="F244" s="6">
        <v>10000000</v>
      </c>
      <c r="G244" s="7">
        <v>39128715</v>
      </c>
      <c r="H244" s="3">
        <v>110359362</v>
      </c>
      <c r="I244" s="3">
        <v>76921753</v>
      </c>
      <c r="J244" s="3">
        <v>187281115</v>
      </c>
      <c r="K244" s="3">
        <f>Highest_Hollywood_Grossing_Movies[[#This Row],[World Wide Sales (in $)]]-Highest_Hollywood_Grossing_Movies[[#This Row],[Budget (in $)]]</f>
        <v>177281115</v>
      </c>
      <c r="L244" t="s">
        <v>2042</v>
      </c>
      <c r="M244" t="s">
        <v>2024</v>
      </c>
      <c r="N244" t="s">
        <v>2072</v>
      </c>
      <c r="O244" t="s">
        <v>908</v>
      </c>
      <c r="P244" t="str">
        <f t="shared" si="3"/>
        <v>Horror</v>
      </c>
      <c r="Q244" t="s">
        <v>82</v>
      </c>
      <c r="R244" t="s">
        <v>18</v>
      </c>
    </row>
    <row r="245" spans="1:18" x14ac:dyDescent="0.35">
      <c r="A245">
        <v>446</v>
      </c>
      <c r="B245" t="s">
        <v>992</v>
      </c>
      <c r="C245" t="s">
        <v>993</v>
      </c>
      <c r="D245">
        <v>2004</v>
      </c>
      <c r="E245" t="s">
        <v>21</v>
      </c>
      <c r="F245" s="6">
        <v>100000000</v>
      </c>
      <c r="G245" s="7">
        <v>35142554</v>
      </c>
      <c r="H245" s="3">
        <v>173008894</v>
      </c>
      <c r="I245" s="3">
        <v>174503424</v>
      </c>
      <c r="J245" s="3">
        <v>347512318</v>
      </c>
      <c r="K245" s="3">
        <f>Highest_Hollywood_Grossing_Movies[[#This Row],[World Wide Sales (in $)]]-Highest_Hollywood_Grossing_Movies[[#This Row],[Budget (in $)]]</f>
        <v>247512318</v>
      </c>
      <c r="L245" t="s">
        <v>2032</v>
      </c>
      <c r="M245" t="s">
        <v>2023</v>
      </c>
      <c r="N245" t="s">
        <v>2072</v>
      </c>
      <c r="O245" t="s">
        <v>454</v>
      </c>
      <c r="P245" t="str">
        <f t="shared" si="3"/>
        <v>Action</v>
      </c>
      <c r="Q245" t="s">
        <v>370</v>
      </c>
      <c r="R245" t="s">
        <v>42</v>
      </c>
    </row>
    <row r="246" spans="1:18" x14ac:dyDescent="0.35">
      <c r="A246">
        <v>834</v>
      </c>
      <c r="B246" t="s">
        <v>1714</v>
      </c>
      <c r="C246" t="s">
        <v>1715</v>
      </c>
      <c r="D246">
        <v>2004</v>
      </c>
      <c r="E246" t="s">
        <v>26</v>
      </c>
      <c r="F246" s="6">
        <v>140000000</v>
      </c>
      <c r="G246" s="7">
        <v>30061756</v>
      </c>
      <c r="H246" s="3">
        <v>118634549</v>
      </c>
      <c r="I246" s="3">
        <v>92833686</v>
      </c>
      <c r="J246" s="3">
        <v>211468235</v>
      </c>
      <c r="K246" s="3">
        <f>Highest_Hollywood_Grossing_Movies[[#This Row],[World Wide Sales (in $)]]-Highest_Hollywood_Grossing_Movies[[#This Row],[Budget (in $)]]</f>
        <v>71468235</v>
      </c>
      <c r="L246" t="s">
        <v>2026</v>
      </c>
      <c r="M246" t="s">
        <v>2022</v>
      </c>
      <c r="N246" t="s">
        <v>2072</v>
      </c>
      <c r="O246" t="s">
        <v>767</v>
      </c>
      <c r="P246" t="str">
        <f t="shared" si="3"/>
        <v>Adventure</v>
      </c>
      <c r="Q246" t="s">
        <v>149</v>
      </c>
      <c r="R246" t="s">
        <v>42</v>
      </c>
    </row>
    <row r="247" spans="1:18" x14ac:dyDescent="0.35">
      <c r="A247">
        <v>777</v>
      </c>
      <c r="B247" t="s">
        <v>1595</v>
      </c>
      <c r="C247" t="s">
        <v>1596</v>
      </c>
      <c r="D247">
        <v>2004</v>
      </c>
      <c r="E247" t="s">
        <v>187</v>
      </c>
      <c r="F247" s="6">
        <v>65000000</v>
      </c>
      <c r="G247" s="7">
        <v>24701458</v>
      </c>
      <c r="H247" s="3">
        <v>101005703</v>
      </c>
      <c r="I247" s="3">
        <v>119234222</v>
      </c>
      <c r="J247" s="3">
        <v>220239925</v>
      </c>
      <c r="K247" s="3">
        <f>Highest_Hollywood_Grossing_Movies[[#This Row],[World Wide Sales (in $)]]-Highest_Hollywood_Grossing_Movies[[#This Row],[Budget (in $)]]</f>
        <v>155239925</v>
      </c>
      <c r="L247" t="s">
        <v>2063</v>
      </c>
      <c r="M247" t="s">
        <v>2020</v>
      </c>
      <c r="N247" t="s">
        <v>2072</v>
      </c>
      <c r="O247" t="s">
        <v>155</v>
      </c>
      <c r="P247" t="str">
        <f t="shared" si="3"/>
        <v>Action</v>
      </c>
      <c r="Q247" t="s">
        <v>597</v>
      </c>
      <c r="R247" t="s">
        <v>121</v>
      </c>
    </row>
    <row r="248" spans="1:18" x14ac:dyDescent="0.35">
      <c r="A248">
        <v>770</v>
      </c>
      <c r="B248" t="s">
        <v>1585</v>
      </c>
      <c r="C248" t="s">
        <v>1586</v>
      </c>
      <c r="D248">
        <v>2004</v>
      </c>
      <c r="E248" t="s">
        <v>230</v>
      </c>
      <c r="F248" s="6">
        <v>6000000</v>
      </c>
      <c r="G248" s="7">
        <v>23920637</v>
      </c>
      <c r="H248" s="3">
        <v>119194771</v>
      </c>
      <c r="I248" s="3">
        <v>103252111</v>
      </c>
      <c r="J248" s="3">
        <v>222446882</v>
      </c>
      <c r="K248" s="3">
        <f>Highest_Hollywood_Grossing_Movies[[#This Row],[World Wide Sales (in $)]]-Highest_Hollywood_Grossing_Movies[[#This Row],[Budget (in $)]]</f>
        <v>216446882</v>
      </c>
      <c r="L248" t="s">
        <v>2075</v>
      </c>
      <c r="M248" t="s">
        <v>2102</v>
      </c>
      <c r="N248" t="s">
        <v>2072</v>
      </c>
      <c r="O248" t="s">
        <v>1587</v>
      </c>
      <c r="P248" t="str">
        <f t="shared" si="3"/>
        <v>Documentary</v>
      </c>
      <c r="Q248" t="s">
        <v>120</v>
      </c>
      <c r="R248" t="s">
        <v>121</v>
      </c>
    </row>
    <row r="249" spans="1:18" x14ac:dyDescent="0.35">
      <c r="A249">
        <v>502</v>
      </c>
      <c r="B249" t="s">
        <v>1099</v>
      </c>
      <c r="C249" t="s">
        <v>1100</v>
      </c>
      <c r="D249">
        <v>2004</v>
      </c>
      <c r="E249" t="s">
        <v>55</v>
      </c>
      <c r="F249" s="6">
        <v>165000000</v>
      </c>
      <c r="G249" s="7">
        <v>23323463</v>
      </c>
      <c r="H249" s="3">
        <v>189528738</v>
      </c>
      <c r="I249" s="3">
        <v>127369049</v>
      </c>
      <c r="J249" s="3">
        <v>316897787</v>
      </c>
      <c r="K249" s="3">
        <f>Highest_Hollywood_Grossing_Movies[[#This Row],[World Wide Sales (in $)]]-Highest_Hollywood_Grossing_Movies[[#This Row],[Budget (in $)]]</f>
        <v>151897787</v>
      </c>
      <c r="L249" t="s">
        <v>2035</v>
      </c>
      <c r="M249" t="s">
        <v>2023</v>
      </c>
      <c r="N249" t="s">
        <v>2072</v>
      </c>
      <c r="O249" t="s">
        <v>67</v>
      </c>
      <c r="P249" t="str">
        <f t="shared" si="3"/>
        <v>Adventure</v>
      </c>
      <c r="Q249" t="s">
        <v>125</v>
      </c>
      <c r="R249" t="s">
        <v>557</v>
      </c>
    </row>
    <row r="250" spans="1:18" x14ac:dyDescent="0.35">
      <c r="A250">
        <v>880</v>
      </c>
      <c r="B250" t="s">
        <v>1787</v>
      </c>
      <c r="C250" t="s">
        <v>1788</v>
      </c>
      <c r="D250">
        <v>2004</v>
      </c>
      <c r="E250" t="s">
        <v>15</v>
      </c>
      <c r="F250" s="6">
        <v>50000000</v>
      </c>
      <c r="G250" s="7">
        <v>21727611</v>
      </c>
      <c r="H250" s="3">
        <v>75369589</v>
      </c>
      <c r="I250" s="3">
        <v>127802828</v>
      </c>
      <c r="J250" s="3">
        <v>203172417</v>
      </c>
      <c r="K250" s="3">
        <f>Highest_Hollywood_Grossing_Movies[[#This Row],[World Wide Sales (in $)]]-Highest_Hollywood_Grossing_Movies[[#This Row],[Budget (in $)]]</f>
        <v>153172417</v>
      </c>
      <c r="L250" t="s">
        <v>2037</v>
      </c>
      <c r="M250" t="s">
        <v>2102</v>
      </c>
      <c r="N250" t="s">
        <v>2072</v>
      </c>
      <c r="O250" t="s">
        <v>124</v>
      </c>
      <c r="P250" t="str">
        <f t="shared" si="3"/>
        <v>Adventure</v>
      </c>
      <c r="Q250" t="s">
        <v>1789</v>
      </c>
      <c r="R250" t="s">
        <v>42</v>
      </c>
    </row>
    <row r="251" spans="1:18" x14ac:dyDescent="0.35">
      <c r="A251">
        <v>783</v>
      </c>
      <c r="B251" t="s">
        <v>1608</v>
      </c>
      <c r="C251" t="s">
        <v>1609</v>
      </c>
      <c r="D251">
        <v>2004</v>
      </c>
      <c r="E251" t="s">
        <v>187</v>
      </c>
      <c r="F251" s="6">
        <v>60000000</v>
      </c>
      <c r="G251" s="7">
        <v>19053199</v>
      </c>
      <c r="H251" s="3">
        <v>77872883</v>
      </c>
      <c r="I251" s="3">
        <v>141227201</v>
      </c>
      <c r="J251" s="3">
        <v>219100084</v>
      </c>
      <c r="K251" s="3">
        <f>Highest_Hollywood_Grossing_Movies[[#This Row],[World Wide Sales (in $)]]-Highest_Hollywood_Grossing_Movies[[#This Row],[Budget (in $)]]</f>
        <v>159100084</v>
      </c>
      <c r="L251" t="s">
        <v>2058</v>
      </c>
      <c r="M251" t="s">
        <v>2102</v>
      </c>
      <c r="N251" t="s">
        <v>2072</v>
      </c>
      <c r="O251" t="s">
        <v>752</v>
      </c>
      <c r="P251" t="str">
        <f t="shared" si="3"/>
        <v>Comedy</v>
      </c>
      <c r="Q251" t="s">
        <v>64</v>
      </c>
      <c r="R251" t="s">
        <v>18</v>
      </c>
    </row>
    <row r="252" spans="1:18" x14ac:dyDescent="0.35">
      <c r="A252">
        <v>874</v>
      </c>
      <c r="B252" t="s">
        <v>1772</v>
      </c>
      <c r="C252" t="s">
        <v>1773</v>
      </c>
      <c r="D252">
        <v>2004</v>
      </c>
      <c r="E252" t="s">
        <v>21</v>
      </c>
      <c r="F252" s="6">
        <v>120000000</v>
      </c>
      <c r="G252" s="7">
        <v>15193907</v>
      </c>
      <c r="H252" s="3">
        <v>51882244</v>
      </c>
      <c r="I252" s="3">
        <v>151685613</v>
      </c>
      <c r="J252" s="3">
        <v>203567857</v>
      </c>
      <c r="K252" s="3">
        <f>Highest_Hollywood_Grossing_Movies[[#This Row],[World Wide Sales (in $)]]-Highest_Hollywood_Grossing_Movies[[#This Row],[Budget (in $)]]</f>
        <v>83567857</v>
      </c>
      <c r="L252" t="s">
        <v>2038</v>
      </c>
      <c r="M252" t="s">
        <v>2103</v>
      </c>
      <c r="N252" t="s">
        <v>2072</v>
      </c>
      <c r="O252" t="s">
        <v>1622</v>
      </c>
      <c r="P252" t="str">
        <f t="shared" si="3"/>
        <v>Action</v>
      </c>
      <c r="Q252" t="s">
        <v>464</v>
      </c>
      <c r="R252" t="s">
        <v>18</v>
      </c>
    </row>
    <row r="253" spans="1:18" x14ac:dyDescent="0.35">
      <c r="A253">
        <v>620</v>
      </c>
      <c r="B253" t="s">
        <v>1324</v>
      </c>
      <c r="C253" t="s">
        <v>1325</v>
      </c>
      <c r="D253">
        <v>2004</v>
      </c>
      <c r="E253" t="s">
        <v>36</v>
      </c>
      <c r="F253" s="6">
        <v>40000000</v>
      </c>
      <c r="G253" s="7">
        <v>8684055</v>
      </c>
      <c r="H253" s="3">
        <v>40226215</v>
      </c>
      <c r="I253" s="3">
        <v>224900703</v>
      </c>
      <c r="J253" s="3">
        <v>265126918</v>
      </c>
      <c r="K253" s="3">
        <f>Highest_Hollywood_Grossing_Movies[[#This Row],[World Wide Sales (in $)]]-Highest_Hollywood_Grossing_Movies[[#This Row],[Budget (in $)]]</f>
        <v>225126918</v>
      </c>
      <c r="L253" t="s">
        <v>2037</v>
      </c>
      <c r="M253" t="s">
        <v>2023</v>
      </c>
      <c r="N253" t="s">
        <v>2072</v>
      </c>
      <c r="O253" t="s">
        <v>752</v>
      </c>
      <c r="P253" t="str">
        <f t="shared" si="3"/>
        <v>Comedy</v>
      </c>
      <c r="Q253" t="s">
        <v>149</v>
      </c>
      <c r="R253" t="s">
        <v>121</v>
      </c>
    </row>
    <row r="254" spans="1:18" x14ac:dyDescent="0.35">
      <c r="A254">
        <v>819</v>
      </c>
      <c r="B254" t="s">
        <v>1680</v>
      </c>
      <c r="C254" t="s">
        <v>1681</v>
      </c>
      <c r="D254">
        <v>2004</v>
      </c>
      <c r="E254" t="s">
        <v>1034</v>
      </c>
      <c r="F254" s="6">
        <v>110000000</v>
      </c>
      <c r="G254" s="7">
        <v>858021</v>
      </c>
      <c r="H254" s="3">
        <v>102610330</v>
      </c>
      <c r="I254" s="3">
        <v>111109612</v>
      </c>
      <c r="J254" s="3">
        <v>213719942</v>
      </c>
      <c r="K254" s="3">
        <f>Highest_Hollywood_Grossing_Movies[[#This Row],[World Wide Sales (in $)]]-Highest_Hollywood_Grossing_Movies[[#This Row],[Budget (in $)]]</f>
        <v>103719942</v>
      </c>
      <c r="L254" t="s">
        <v>2051</v>
      </c>
      <c r="M254" t="s">
        <v>2022</v>
      </c>
      <c r="N254" t="s">
        <v>2072</v>
      </c>
      <c r="O254" t="s">
        <v>1103</v>
      </c>
      <c r="P254" t="str">
        <f t="shared" si="3"/>
        <v>Biography</v>
      </c>
      <c r="Q254" t="s">
        <v>1682</v>
      </c>
      <c r="R254" t="s">
        <v>18</v>
      </c>
    </row>
    <row r="255" spans="1:18" x14ac:dyDescent="0.35">
      <c r="A255">
        <v>794</v>
      </c>
      <c r="B255" t="s">
        <v>1630</v>
      </c>
      <c r="C255" t="s">
        <v>1631</v>
      </c>
      <c r="D255">
        <v>2004</v>
      </c>
      <c r="E255" t="s">
        <v>55</v>
      </c>
      <c r="F255" s="6">
        <v>30000000</v>
      </c>
      <c r="G255" s="7">
        <v>179953</v>
      </c>
      <c r="H255" s="3">
        <v>100492203</v>
      </c>
      <c r="I255" s="3">
        <v>116271443</v>
      </c>
      <c r="J255" s="3">
        <v>216763646</v>
      </c>
      <c r="K255" s="3">
        <f>Highest_Hollywood_Grossing_Movies[[#This Row],[World Wide Sales (in $)]]-Highest_Hollywood_Grossing_Movies[[#This Row],[Budget (in $)]]</f>
        <v>186763646</v>
      </c>
      <c r="L255" t="s">
        <v>2067</v>
      </c>
      <c r="M255" t="s">
        <v>2022</v>
      </c>
      <c r="N255" t="s">
        <v>2072</v>
      </c>
      <c r="O255" t="s">
        <v>1632</v>
      </c>
      <c r="P255" t="str">
        <f t="shared" si="3"/>
        <v>Drama</v>
      </c>
      <c r="Q255" t="s">
        <v>266</v>
      </c>
      <c r="R255" t="s">
        <v>18</v>
      </c>
    </row>
    <row r="256" spans="1:18" x14ac:dyDescent="0.35">
      <c r="A256">
        <v>82</v>
      </c>
      <c r="B256" t="s">
        <v>225</v>
      </c>
      <c r="C256" t="s">
        <v>226</v>
      </c>
      <c r="D256">
        <v>2005</v>
      </c>
      <c r="E256" t="s">
        <v>15</v>
      </c>
      <c r="F256" s="6">
        <v>113000000</v>
      </c>
      <c r="G256" s="7">
        <v>108435841</v>
      </c>
      <c r="H256" s="3">
        <v>380270577</v>
      </c>
      <c r="I256" s="3">
        <v>488119983</v>
      </c>
      <c r="J256" s="3">
        <v>868390560</v>
      </c>
      <c r="K256" s="3">
        <f>Highest_Hollywood_Grossing_Movies[[#This Row],[World Wide Sales (in $)]]-Highest_Hollywood_Grossing_Movies[[#This Row],[Budget (in $)]]</f>
        <v>755390560</v>
      </c>
      <c r="L256" t="s">
        <v>2058</v>
      </c>
      <c r="M256" t="s">
        <v>2010</v>
      </c>
      <c r="N256" t="s">
        <v>2074</v>
      </c>
      <c r="O256" t="s">
        <v>16</v>
      </c>
      <c r="P256" t="str">
        <f t="shared" si="3"/>
        <v>Action</v>
      </c>
      <c r="Q256" t="s">
        <v>227</v>
      </c>
      <c r="R256" t="s">
        <v>18</v>
      </c>
    </row>
    <row r="257" spans="1:18" x14ac:dyDescent="0.35">
      <c r="A257">
        <v>73</v>
      </c>
      <c r="B257" t="s">
        <v>200</v>
      </c>
      <c r="C257" t="s">
        <v>201</v>
      </c>
      <c r="D257">
        <v>2005</v>
      </c>
      <c r="E257" t="s">
        <v>55</v>
      </c>
      <c r="F257" s="6">
        <v>150000000</v>
      </c>
      <c r="G257" s="7">
        <v>102685961</v>
      </c>
      <c r="H257" s="3">
        <v>290469928</v>
      </c>
      <c r="I257" s="3">
        <v>606345381</v>
      </c>
      <c r="J257" s="3">
        <v>896815310</v>
      </c>
      <c r="K257" s="3">
        <f>Highest_Hollywood_Grossing_Movies[[#This Row],[World Wide Sales (in $)]]-Highest_Hollywood_Grossing_Movies[[#This Row],[Budget (in $)]]</f>
        <v>746815310</v>
      </c>
      <c r="L257" t="s">
        <v>2026</v>
      </c>
      <c r="M257" t="s">
        <v>2023</v>
      </c>
      <c r="N257" t="s">
        <v>2074</v>
      </c>
      <c r="O257" t="s">
        <v>148</v>
      </c>
      <c r="P257" t="str">
        <f t="shared" si="3"/>
        <v>Adventure</v>
      </c>
      <c r="Q257" t="s">
        <v>202</v>
      </c>
      <c r="R257" t="s">
        <v>18</v>
      </c>
    </row>
    <row r="258" spans="1:18" x14ac:dyDescent="0.35">
      <c r="A258">
        <v>126</v>
      </c>
      <c r="B258" t="s">
        <v>326</v>
      </c>
      <c r="C258" t="s">
        <v>327</v>
      </c>
      <c r="D258">
        <v>2005</v>
      </c>
      <c r="E258" t="s">
        <v>21</v>
      </c>
      <c r="F258" s="6">
        <v>180000000</v>
      </c>
      <c r="G258" s="7">
        <v>65556312</v>
      </c>
      <c r="H258" s="3">
        <v>291710957</v>
      </c>
      <c r="I258" s="3">
        <v>453302158</v>
      </c>
      <c r="J258" s="3">
        <v>745013115</v>
      </c>
      <c r="K258" s="3">
        <f>Highest_Hollywood_Grossing_Movies[[#This Row],[World Wide Sales (in $)]]-Highest_Hollywood_Grossing_Movies[[#This Row],[Budget (in $)]]</f>
        <v>565013115</v>
      </c>
      <c r="L258" t="s">
        <v>2038</v>
      </c>
      <c r="M258" t="s">
        <v>2022</v>
      </c>
      <c r="N258" t="s">
        <v>2074</v>
      </c>
      <c r="O258" t="s">
        <v>152</v>
      </c>
      <c r="P258" t="str">
        <f t="shared" ref="P258:P321" si="4">LEFT(RIGHT(O258,LEN(O258)-FIND("'",O258,1)),FIND("'",RIGHT(O258,LEN(O258)-FIND("'",O258,1)),1)-1)</f>
        <v>Adventure</v>
      </c>
      <c r="Q258" t="s">
        <v>46</v>
      </c>
      <c r="R258" t="s">
        <v>42</v>
      </c>
    </row>
    <row r="259" spans="1:18" x14ac:dyDescent="0.35">
      <c r="A259">
        <v>183</v>
      </c>
      <c r="B259" t="s">
        <v>446</v>
      </c>
      <c r="C259" t="s">
        <v>447</v>
      </c>
      <c r="D259">
        <v>2005</v>
      </c>
      <c r="E259" t="s">
        <v>26</v>
      </c>
      <c r="F259" s="6">
        <v>132000000</v>
      </c>
      <c r="G259" s="7">
        <v>64878725</v>
      </c>
      <c r="H259" s="3">
        <v>234280354</v>
      </c>
      <c r="I259" s="3">
        <v>369592765</v>
      </c>
      <c r="J259" s="3">
        <v>603873119</v>
      </c>
      <c r="K259" s="3">
        <f>Highest_Hollywood_Grossing_Movies[[#This Row],[World Wide Sales (in $)]]-Highest_Hollywood_Grossing_Movies[[#This Row],[Budget (in $)]]</f>
        <v>471873119</v>
      </c>
      <c r="L259" t="s">
        <v>2054</v>
      </c>
      <c r="M259" t="s">
        <v>2102</v>
      </c>
      <c r="N259" t="s">
        <v>2074</v>
      </c>
      <c r="O259" t="s">
        <v>31</v>
      </c>
      <c r="P259" t="str">
        <f t="shared" si="4"/>
        <v>Action</v>
      </c>
      <c r="Q259" t="s">
        <v>448</v>
      </c>
      <c r="R259" t="s">
        <v>18</v>
      </c>
    </row>
    <row r="260" spans="1:18" x14ac:dyDescent="0.35">
      <c r="A260">
        <v>262</v>
      </c>
      <c r="B260" t="s">
        <v>627</v>
      </c>
      <c r="C260" t="s">
        <v>628</v>
      </c>
      <c r="D260">
        <v>2005</v>
      </c>
      <c r="E260" t="s">
        <v>55</v>
      </c>
      <c r="F260" s="6">
        <v>150000000</v>
      </c>
      <c r="G260" s="7">
        <v>56178450</v>
      </c>
      <c r="H260" s="3">
        <v>206459076</v>
      </c>
      <c r="I260" s="3">
        <v>268509687</v>
      </c>
      <c r="J260" s="3">
        <v>474968763</v>
      </c>
      <c r="K260" s="3">
        <f>Highest_Hollywood_Grossing_Movies[[#This Row],[World Wide Sales (in $)]]-Highest_Hollywood_Grossing_Movies[[#This Row],[Budget (in $)]]</f>
        <v>324968763</v>
      </c>
      <c r="L260" t="s">
        <v>2062</v>
      </c>
      <c r="M260" t="s">
        <v>2103</v>
      </c>
      <c r="N260" t="s">
        <v>2074</v>
      </c>
      <c r="O260" t="s">
        <v>629</v>
      </c>
      <c r="P260" t="str">
        <f t="shared" si="4"/>
        <v>Adventure</v>
      </c>
      <c r="Q260" t="s">
        <v>247</v>
      </c>
      <c r="R260" t="s">
        <v>42</v>
      </c>
    </row>
    <row r="261" spans="1:18" x14ac:dyDescent="0.35">
      <c r="A261">
        <v>469</v>
      </c>
      <c r="B261" t="s">
        <v>1035</v>
      </c>
      <c r="C261" t="s">
        <v>1036</v>
      </c>
      <c r="D261">
        <v>2005</v>
      </c>
      <c r="E261" t="s">
        <v>15</v>
      </c>
      <c r="F261" s="6">
        <v>100000000</v>
      </c>
      <c r="G261" s="7">
        <v>56061504</v>
      </c>
      <c r="H261" s="3">
        <v>154696080</v>
      </c>
      <c r="I261" s="3">
        <v>178839854</v>
      </c>
      <c r="J261" s="3">
        <v>333535934</v>
      </c>
      <c r="K261" s="3">
        <f>Highest_Hollywood_Grossing_Movies[[#This Row],[World Wide Sales (in $)]]-Highest_Hollywood_Grossing_Movies[[#This Row],[Budget (in $)]]</f>
        <v>233535934</v>
      </c>
      <c r="L261" t="s">
        <v>2036</v>
      </c>
      <c r="M261" t="s">
        <v>2103</v>
      </c>
      <c r="N261" t="s">
        <v>2074</v>
      </c>
      <c r="O261" t="s">
        <v>16</v>
      </c>
      <c r="P261" t="str">
        <f t="shared" si="4"/>
        <v>Action</v>
      </c>
      <c r="Q261" t="s">
        <v>169</v>
      </c>
      <c r="R261" t="s">
        <v>18</v>
      </c>
    </row>
    <row r="262" spans="1:18" x14ac:dyDescent="0.35">
      <c r="A262">
        <v>247</v>
      </c>
      <c r="B262" t="s">
        <v>594</v>
      </c>
      <c r="C262" t="s">
        <v>595</v>
      </c>
      <c r="D262">
        <v>2005</v>
      </c>
      <c r="E262" t="s">
        <v>15</v>
      </c>
      <c r="F262" s="6">
        <v>110000000</v>
      </c>
      <c r="G262" s="7">
        <v>50342878</v>
      </c>
      <c r="H262" s="3">
        <v>186336279</v>
      </c>
      <c r="I262" s="3">
        <v>300951367</v>
      </c>
      <c r="J262" s="3">
        <v>487287646</v>
      </c>
      <c r="K262" s="3">
        <f>Highest_Hollywood_Grossing_Movies[[#This Row],[World Wide Sales (in $)]]-Highest_Hollywood_Grossing_Movies[[#This Row],[Budget (in $)]]</f>
        <v>377287646</v>
      </c>
      <c r="L262" t="s">
        <v>2080</v>
      </c>
      <c r="M262" t="s">
        <v>2102</v>
      </c>
      <c r="N262" t="s">
        <v>2074</v>
      </c>
      <c r="O262" t="s">
        <v>596</v>
      </c>
      <c r="P262" t="str">
        <f t="shared" si="4"/>
        <v>Action</v>
      </c>
      <c r="Q262" t="s">
        <v>597</v>
      </c>
      <c r="R262" t="s">
        <v>18</v>
      </c>
    </row>
    <row r="263" spans="1:18" x14ac:dyDescent="0.35">
      <c r="A263">
        <v>200</v>
      </c>
      <c r="B263" t="s">
        <v>485</v>
      </c>
      <c r="C263" t="s">
        <v>486</v>
      </c>
      <c r="D263">
        <v>2005</v>
      </c>
      <c r="E263" t="s">
        <v>36</v>
      </c>
      <c r="F263" s="6">
        <v>207000000</v>
      </c>
      <c r="G263" s="7">
        <v>50130145</v>
      </c>
      <c r="H263" s="3">
        <v>218080025</v>
      </c>
      <c r="I263" s="3">
        <v>338826353</v>
      </c>
      <c r="J263" s="3">
        <v>556906378</v>
      </c>
      <c r="K263" s="3">
        <f>Highest_Hollywood_Grossing_Movies[[#This Row],[World Wide Sales (in $)]]-Highest_Hollywood_Grossing_Movies[[#This Row],[Budget (in $)]]</f>
        <v>349906378</v>
      </c>
      <c r="L263" t="s">
        <v>2062</v>
      </c>
      <c r="M263" t="s">
        <v>2022</v>
      </c>
      <c r="N263" t="s">
        <v>2074</v>
      </c>
      <c r="O263" t="s">
        <v>487</v>
      </c>
      <c r="P263" t="str">
        <f t="shared" si="4"/>
        <v>Action</v>
      </c>
      <c r="Q263" t="s">
        <v>488</v>
      </c>
      <c r="R263" t="s">
        <v>18</v>
      </c>
    </row>
    <row r="264" spans="1:18" x14ac:dyDescent="0.35">
      <c r="A264">
        <v>386</v>
      </c>
      <c r="B264" t="s">
        <v>871</v>
      </c>
      <c r="C264" t="s">
        <v>872</v>
      </c>
      <c r="D264">
        <v>2005</v>
      </c>
      <c r="E264" t="s">
        <v>55</v>
      </c>
      <c r="F264" s="6">
        <v>150000000</v>
      </c>
      <c r="G264" s="7">
        <v>48745440</v>
      </c>
      <c r="H264" s="3">
        <v>206863479</v>
      </c>
      <c r="I264" s="3">
        <v>166809514</v>
      </c>
      <c r="J264" s="3">
        <v>373672993</v>
      </c>
      <c r="K264" s="3">
        <f>Highest_Hollywood_Grossing_Movies[[#This Row],[World Wide Sales (in $)]]-Highest_Hollywood_Grossing_Movies[[#This Row],[Budget (in $)]]</f>
        <v>223672993</v>
      </c>
      <c r="L264" t="s">
        <v>2067</v>
      </c>
      <c r="M264" t="s">
        <v>2102</v>
      </c>
      <c r="N264" t="s">
        <v>2074</v>
      </c>
      <c r="O264" t="s">
        <v>873</v>
      </c>
      <c r="P264" t="str">
        <f t="shared" si="4"/>
        <v>Action</v>
      </c>
      <c r="Q264" t="s">
        <v>227</v>
      </c>
      <c r="R264" t="s">
        <v>18</v>
      </c>
    </row>
    <row r="265" spans="1:18" x14ac:dyDescent="0.35">
      <c r="A265">
        <v>932</v>
      </c>
      <c r="B265" t="s">
        <v>1881</v>
      </c>
      <c r="C265" t="s">
        <v>1882</v>
      </c>
      <c r="D265">
        <v>2005</v>
      </c>
      <c r="E265" t="s">
        <v>26</v>
      </c>
      <c r="F265" s="6">
        <v>82000000</v>
      </c>
      <c r="G265" s="7">
        <v>47606480</v>
      </c>
      <c r="H265" s="3">
        <v>158119460</v>
      </c>
      <c r="I265" s="3">
        <v>33347096</v>
      </c>
      <c r="J265" s="3">
        <v>191466556</v>
      </c>
      <c r="K265" s="3">
        <f>Highest_Hollywood_Grossing_Movies[[#This Row],[World Wide Sales (in $)]]-Highest_Hollywood_Grossing_Movies[[#This Row],[Budget (in $)]]</f>
        <v>109466556</v>
      </c>
      <c r="L265" t="s">
        <v>2049</v>
      </c>
      <c r="M265" t="s">
        <v>2010</v>
      </c>
      <c r="N265" t="s">
        <v>2074</v>
      </c>
      <c r="O265" t="s">
        <v>1883</v>
      </c>
      <c r="P265" t="str">
        <f t="shared" si="4"/>
        <v>Comedy</v>
      </c>
      <c r="Q265" t="s">
        <v>529</v>
      </c>
      <c r="R265" t="s">
        <v>18</v>
      </c>
    </row>
    <row r="266" spans="1:18" x14ac:dyDescent="0.35">
      <c r="A266">
        <v>391</v>
      </c>
      <c r="B266" t="s">
        <v>883</v>
      </c>
      <c r="C266" t="s">
        <v>884</v>
      </c>
      <c r="D266">
        <v>2005</v>
      </c>
      <c r="E266" t="s">
        <v>33</v>
      </c>
      <c r="F266" s="6">
        <v>70000000</v>
      </c>
      <c r="G266" s="7">
        <v>43142214</v>
      </c>
      <c r="H266" s="3">
        <v>179495555</v>
      </c>
      <c r="I266" s="3">
        <v>192098655</v>
      </c>
      <c r="J266" s="3">
        <v>371594210</v>
      </c>
      <c r="K266" s="3">
        <f>Highest_Hollywood_Grossing_Movies[[#This Row],[World Wide Sales (in $)]]-Highest_Hollywood_Grossing_Movies[[#This Row],[Budget (in $)]]</f>
        <v>301594210</v>
      </c>
      <c r="L266" t="s">
        <v>2037</v>
      </c>
      <c r="M266" t="s">
        <v>2017</v>
      </c>
      <c r="N266" t="s">
        <v>2074</v>
      </c>
      <c r="O266" t="s">
        <v>553</v>
      </c>
      <c r="P266" t="str">
        <f t="shared" si="4"/>
        <v>Comedy</v>
      </c>
      <c r="Q266" t="s">
        <v>41</v>
      </c>
      <c r="R266" t="s">
        <v>18</v>
      </c>
    </row>
    <row r="267" spans="1:18" x14ac:dyDescent="0.35">
      <c r="A267">
        <v>508</v>
      </c>
      <c r="B267" t="s">
        <v>1108</v>
      </c>
      <c r="C267" t="s">
        <v>1109</v>
      </c>
      <c r="D267">
        <v>2005</v>
      </c>
      <c r="E267" t="s">
        <v>21</v>
      </c>
      <c r="F267" s="6">
        <v>150000000</v>
      </c>
      <c r="G267" s="7">
        <v>40049778</v>
      </c>
      <c r="H267" s="3">
        <v>135386665</v>
      </c>
      <c r="I267" s="3">
        <v>179046172</v>
      </c>
      <c r="J267" s="3">
        <v>314432837</v>
      </c>
      <c r="K267" s="3">
        <f>Highest_Hollywood_Grossing_Movies[[#This Row],[World Wide Sales (in $)]]-Highest_Hollywood_Grossing_Movies[[#This Row],[Budget (in $)]]</f>
        <v>164432837</v>
      </c>
      <c r="L267" t="s">
        <v>2030</v>
      </c>
      <c r="M267" t="s">
        <v>2023</v>
      </c>
      <c r="N267" t="s">
        <v>2074</v>
      </c>
      <c r="O267" t="s">
        <v>532</v>
      </c>
      <c r="P267" t="str">
        <f t="shared" si="4"/>
        <v>Adventure</v>
      </c>
      <c r="Q267" t="s">
        <v>844</v>
      </c>
      <c r="R267" t="s">
        <v>126</v>
      </c>
    </row>
    <row r="268" spans="1:18" x14ac:dyDescent="0.35">
      <c r="A268">
        <v>629</v>
      </c>
      <c r="B268" t="s">
        <v>1339</v>
      </c>
      <c r="C268" t="s">
        <v>1340</v>
      </c>
      <c r="D268">
        <v>2005</v>
      </c>
      <c r="E268" t="s">
        <v>15</v>
      </c>
      <c r="F268" s="6">
        <v>75000000</v>
      </c>
      <c r="G268" s="7">
        <v>36045301</v>
      </c>
      <c r="H268" s="3">
        <v>128200012</v>
      </c>
      <c r="I268" s="3">
        <v>134311478</v>
      </c>
      <c r="J268" s="3">
        <v>262511490</v>
      </c>
      <c r="K268" s="3">
        <f>Highest_Hollywood_Grossing_Movies[[#This Row],[World Wide Sales (in $)]]-Highest_Hollywood_Grossing_Movies[[#This Row],[Budget (in $)]]</f>
        <v>187511490</v>
      </c>
      <c r="L268" t="s">
        <v>2035</v>
      </c>
      <c r="M268" t="s">
        <v>2018</v>
      </c>
      <c r="N268" t="s">
        <v>2074</v>
      </c>
      <c r="O268" t="s">
        <v>1341</v>
      </c>
      <c r="P268" t="str">
        <f t="shared" si="4"/>
        <v>Adventure</v>
      </c>
      <c r="Q268" t="s">
        <v>82</v>
      </c>
      <c r="R268" t="s">
        <v>42</v>
      </c>
    </row>
    <row r="269" spans="1:18" x14ac:dyDescent="0.35">
      <c r="A269">
        <v>574</v>
      </c>
      <c r="B269" t="s">
        <v>1224</v>
      </c>
      <c r="C269" t="s">
        <v>1225</v>
      </c>
      <c r="D269">
        <v>2005</v>
      </c>
      <c r="E269" t="s">
        <v>88</v>
      </c>
      <c r="F269" s="6">
        <v>40000000</v>
      </c>
      <c r="G269" s="7">
        <v>32200000</v>
      </c>
      <c r="H269" s="3">
        <v>209273411</v>
      </c>
      <c r="I269" s="3">
        <v>79211724</v>
      </c>
      <c r="J269" s="3">
        <v>288485135</v>
      </c>
      <c r="K269" s="3">
        <f>Highest_Hollywood_Grossing_Movies[[#This Row],[World Wide Sales (in $)]]-Highest_Hollywood_Grossing_Movies[[#This Row],[Budget (in $)]]</f>
        <v>248485135</v>
      </c>
      <c r="L269" t="s">
        <v>2062</v>
      </c>
      <c r="M269" t="s">
        <v>2103</v>
      </c>
      <c r="N269" t="s">
        <v>2074</v>
      </c>
      <c r="O269" t="s">
        <v>553</v>
      </c>
      <c r="P269" t="str">
        <f t="shared" si="4"/>
        <v>Comedy</v>
      </c>
      <c r="Q269" t="s">
        <v>159</v>
      </c>
      <c r="R269" t="s">
        <v>121</v>
      </c>
    </row>
    <row r="270" spans="1:18" x14ac:dyDescent="0.35">
      <c r="A270">
        <v>896</v>
      </c>
      <c r="B270" t="s">
        <v>1823</v>
      </c>
      <c r="C270" t="s">
        <v>1824</v>
      </c>
      <c r="D270">
        <v>2005</v>
      </c>
      <c r="E270" t="s">
        <v>21</v>
      </c>
      <c r="F270" s="6">
        <v>56000000</v>
      </c>
      <c r="G270" s="7">
        <v>30552694</v>
      </c>
      <c r="H270" s="3">
        <v>113086868</v>
      </c>
      <c r="I270" s="3">
        <v>85550000</v>
      </c>
      <c r="J270" s="3">
        <v>198636868</v>
      </c>
      <c r="K270" s="3">
        <f>Highest_Hollywood_Grossing_Movies[[#This Row],[World Wide Sales (in $)]]-Highest_Hollywood_Grossing_Movies[[#This Row],[Budget (in $)]]</f>
        <v>142636868</v>
      </c>
      <c r="L270" t="s">
        <v>2030</v>
      </c>
      <c r="M270" t="s">
        <v>2018</v>
      </c>
      <c r="N270" t="s">
        <v>2074</v>
      </c>
      <c r="O270" t="s">
        <v>1825</v>
      </c>
      <c r="P270" t="str">
        <f t="shared" si="4"/>
        <v>Action</v>
      </c>
      <c r="Q270" t="s">
        <v>237</v>
      </c>
      <c r="R270" t="s">
        <v>42</v>
      </c>
    </row>
    <row r="271" spans="1:18" x14ac:dyDescent="0.35">
      <c r="A271">
        <v>736</v>
      </c>
      <c r="B271" t="s">
        <v>1532</v>
      </c>
      <c r="C271" t="s">
        <v>1533</v>
      </c>
      <c r="D271">
        <v>2005</v>
      </c>
      <c r="E271" t="s">
        <v>55</v>
      </c>
      <c r="F271" s="6">
        <v>100000000</v>
      </c>
      <c r="G271" s="7">
        <v>29769098</v>
      </c>
      <c r="H271" s="3">
        <v>75976178</v>
      </c>
      <c r="I271" s="3">
        <v>154908550</v>
      </c>
      <c r="J271" s="3">
        <v>230884728</v>
      </c>
      <c r="K271" s="3">
        <f>Highest_Hollywood_Grossing_Movies[[#This Row],[World Wide Sales (in $)]]-Highest_Hollywood_Grossing_Movies[[#This Row],[Budget (in $)]]</f>
        <v>130884728</v>
      </c>
      <c r="L271" t="s">
        <v>2080</v>
      </c>
      <c r="M271" t="s">
        <v>2017</v>
      </c>
      <c r="N271" t="s">
        <v>2074</v>
      </c>
      <c r="O271" t="s">
        <v>1534</v>
      </c>
      <c r="P271" t="str">
        <f t="shared" si="4"/>
        <v>Action</v>
      </c>
      <c r="Q271" t="s">
        <v>255</v>
      </c>
      <c r="R271" t="s">
        <v>121</v>
      </c>
    </row>
    <row r="272" spans="1:18" x14ac:dyDescent="0.35">
      <c r="A272">
        <v>954</v>
      </c>
      <c r="B272" t="s">
        <v>1910</v>
      </c>
      <c r="C272" t="s">
        <v>1911</v>
      </c>
      <c r="D272">
        <v>2005</v>
      </c>
      <c r="E272" t="s">
        <v>15</v>
      </c>
      <c r="F272" s="6">
        <v>28000000</v>
      </c>
      <c r="G272" s="7">
        <v>22347341</v>
      </c>
      <c r="H272" s="3">
        <v>119519402</v>
      </c>
      <c r="I272" s="3">
        <v>67278584</v>
      </c>
      <c r="J272" s="3">
        <v>186797986</v>
      </c>
      <c r="K272" s="3">
        <f>Highest_Hollywood_Grossing_Movies[[#This Row],[World Wide Sales (in $)]]-Highest_Hollywood_Grossing_Movies[[#This Row],[Budget (in $)]]</f>
        <v>158797986</v>
      </c>
      <c r="L272" t="s">
        <v>2059</v>
      </c>
      <c r="M272" t="s">
        <v>2017</v>
      </c>
      <c r="N272" t="s">
        <v>2074</v>
      </c>
      <c r="O272" t="s">
        <v>1912</v>
      </c>
      <c r="P272" t="str">
        <f t="shared" si="4"/>
        <v>Biography</v>
      </c>
      <c r="Q272" t="s">
        <v>75</v>
      </c>
      <c r="R272" t="s">
        <v>18</v>
      </c>
    </row>
    <row r="273" spans="1:18" x14ac:dyDescent="0.35">
      <c r="A273">
        <v>788</v>
      </c>
      <c r="B273" t="s">
        <v>1620</v>
      </c>
      <c r="C273" t="s">
        <v>1621</v>
      </c>
      <c r="D273">
        <v>2005</v>
      </c>
      <c r="E273" t="s">
        <v>15</v>
      </c>
      <c r="F273" s="6">
        <v>130000000</v>
      </c>
      <c r="G273" s="7">
        <v>19635996</v>
      </c>
      <c r="H273" s="3">
        <v>47398413</v>
      </c>
      <c r="I273" s="3">
        <v>170724214</v>
      </c>
      <c r="J273" s="3">
        <v>218122627</v>
      </c>
      <c r="K273" s="3">
        <f>Highest_Hollywood_Grossing_Movies[[#This Row],[World Wide Sales (in $)]]-Highest_Hollywood_Grossing_Movies[[#This Row],[Budget (in $)]]</f>
        <v>88122627</v>
      </c>
      <c r="L273" t="s">
        <v>2030</v>
      </c>
      <c r="M273" t="s">
        <v>2010</v>
      </c>
      <c r="N273" t="s">
        <v>2074</v>
      </c>
      <c r="O273" t="s">
        <v>1622</v>
      </c>
      <c r="P273" t="str">
        <f t="shared" si="4"/>
        <v>Action</v>
      </c>
      <c r="Q273" t="s">
        <v>349</v>
      </c>
      <c r="R273" t="s">
        <v>121</v>
      </c>
    </row>
    <row r="274" spans="1:18" x14ac:dyDescent="0.35">
      <c r="A274">
        <v>920</v>
      </c>
      <c r="B274" t="s">
        <v>1862</v>
      </c>
      <c r="C274" t="s">
        <v>1863</v>
      </c>
      <c r="D274">
        <v>2005</v>
      </c>
      <c r="E274" t="s">
        <v>187</v>
      </c>
      <c r="F274" s="6">
        <v>30000000</v>
      </c>
      <c r="G274" s="7">
        <v>16025987</v>
      </c>
      <c r="H274" s="3">
        <v>56110897</v>
      </c>
      <c r="I274" s="3">
        <v>138026506</v>
      </c>
      <c r="J274" s="3">
        <v>194137403</v>
      </c>
      <c r="K274" s="3">
        <f>Highest_Hollywood_Grossing_Movies[[#This Row],[World Wide Sales (in $)]]-Highest_Hollywood_Grossing_Movies[[#This Row],[Budget (in $)]]</f>
        <v>164137403</v>
      </c>
      <c r="L274" t="s">
        <v>2067</v>
      </c>
      <c r="M274" t="s">
        <v>2021</v>
      </c>
      <c r="N274" t="s">
        <v>2074</v>
      </c>
      <c r="O274" t="s">
        <v>1864</v>
      </c>
      <c r="P274" t="str">
        <f t="shared" si="4"/>
        <v>Adventure</v>
      </c>
      <c r="Q274" t="s">
        <v>542</v>
      </c>
      <c r="R274" t="s">
        <v>557</v>
      </c>
    </row>
    <row r="275" spans="1:18" x14ac:dyDescent="0.35">
      <c r="A275">
        <v>867</v>
      </c>
      <c r="B275" t="s">
        <v>1762</v>
      </c>
      <c r="C275" t="s">
        <v>1763</v>
      </c>
      <c r="D275">
        <v>2005</v>
      </c>
      <c r="E275" t="s">
        <v>33</v>
      </c>
      <c r="F275" s="6">
        <v>100000000</v>
      </c>
      <c r="G275" s="7">
        <v>14383515</v>
      </c>
      <c r="H275" s="3">
        <v>110332737</v>
      </c>
      <c r="I275" s="3">
        <v>94349162</v>
      </c>
      <c r="J275" s="3">
        <v>204681899</v>
      </c>
      <c r="K275" s="3">
        <f>Highest_Hollywood_Grossing_Movies[[#This Row],[World Wide Sales (in $)]]-Highest_Hollywood_Grossing_Movies[[#This Row],[Budget (in $)]]</f>
        <v>104681899</v>
      </c>
      <c r="L275" t="s">
        <v>2078</v>
      </c>
      <c r="M275" t="s">
        <v>2022</v>
      </c>
      <c r="N275" t="s">
        <v>2074</v>
      </c>
      <c r="O275" t="s">
        <v>924</v>
      </c>
      <c r="P275" t="str">
        <f t="shared" si="4"/>
        <v>Comedy</v>
      </c>
      <c r="Q275" t="s">
        <v>386</v>
      </c>
      <c r="R275" t="s">
        <v>18</v>
      </c>
    </row>
    <row r="276" spans="1:18" x14ac:dyDescent="0.35">
      <c r="A276">
        <v>40</v>
      </c>
      <c r="B276" t="s">
        <v>129</v>
      </c>
      <c r="C276" t="s">
        <v>130</v>
      </c>
      <c r="D276">
        <v>2006</v>
      </c>
      <c r="E276" t="s">
        <v>21</v>
      </c>
      <c r="F276" s="6">
        <v>225000000</v>
      </c>
      <c r="G276" s="7">
        <v>135634554</v>
      </c>
      <c r="H276" s="3">
        <v>423315812</v>
      </c>
      <c r="I276" s="3">
        <v>642863935</v>
      </c>
      <c r="J276" s="3">
        <v>1066179747</v>
      </c>
      <c r="K276" s="3">
        <f>Highest_Hollywood_Grossing_Movies[[#This Row],[World Wide Sales (in $)]]-Highest_Hollywood_Grossing_Movies[[#This Row],[Budget (in $)]]</f>
        <v>841179747</v>
      </c>
      <c r="L276" t="s">
        <v>2036</v>
      </c>
      <c r="M276" t="s">
        <v>2103</v>
      </c>
      <c r="N276" t="s">
        <v>2061</v>
      </c>
      <c r="O276" t="s">
        <v>131</v>
      </c>
      <c r="P276" t="str">
        <f t="shared" si="4"/>
        <v>Action</v>
      </c>
      <c r="Q276" t="s">
        <v>132</v>
      </c>
      <c r="R276" t="s">
        <v>18</v>
      </c>
    </row>
    <row r="277" spans="1:18" x14ac:dyDescent="0.35">
      <c r="A277">
        <v>278</v>
      </c>
      <c r="B277" t="s">
        <v>662</v>
      </c>
      <c r="C277" t="s">
        <v>663</v>
      </c>
      <c r="D277">
        <v>2006</v>
      </c>
      <c r="E277" t="s">
        <v>15</v>
      </c>
      <c r="F277" s="6">
        <v>210000000</v>
      </c>
      <c r="G277" s="7">
        <v>102750665</v>
      </c>
      <c r="H277" s="3">
        <v>234362462</v>
      </c>
      <c r="I277" s="3">
        <v>226072829</v>
      </c>
      <c r="J277" s="3">
        <v>460435291</v>
      </c>
      <c r="K277" s="3">
        <f>Highest_Hollywood_Grossing_Movies[[#This Row],[World Wide Sales (in $)]]-Highest_Hollywood_Grossing_Movies[[#This Row],[Budget (in $)]]</f>
        <v>250435291</v>
      </c>
      <c r="L277" t="s">
        <v>2029</v>
      </c>
      <c r="M277" t="s">
        <v>2010</v>
      </c>
      <c r="N277" t="s">
        <v>2061</v>
      </c>
      <c r="O277" t="s">
        <v>31</v>
      </c>
      <c r="P277" t="str">
        <f t="shared" si="4"/>
        <v>Action</v>
      </c>
      <c r="Q277" t="s">
        <v>547</v>
      </c>
      <c r="R277" t="s">
        <v>18</v>
      </c>
    </row>
    <row r="278" spans="1:18" x14ac:dyDescent="0.35">
      <c r="A278">
        <v>117</v>
      </c>
      <c r="B278" t="s">
        <v>304</v>
      </c>
      <c r="C278" t="s">
        <v>305</v>
      </c>
      <c r="D278">
        <v>2006</v>
      </c>
      <c r="E278" t="s">
        <v>33</v>
      </c>
      <c r="F278" s="6">
        <v>125000000</v>
      </c>
      <c r="G278" s="7">
        <v>77073388</v>
      </c>
      <c r="H278" s="3">
        <v>217536138</v>
      </c>
      <c r="I278" s="3">
        <v>542470807</v>
      </c>
      <c r="J278" s="3">
        <v>760006945</v>
      </c>
      <c r="K278" s="3">
        <f>Highest_Hollywood_Grossing_Movies[[#This Row],[World Wide Sales (in $)]]-Highest_Hollywood_Grossing_Movies[[#This Row],[Budget (in $)]]</f>
        <v>635006945</v>
      </c>
      <c r="L278" t="s">
        <v>2051</v>
      </c>
      <c r="M278" t="s">
        <v>2010</v>
      </c>
      <c r="N278" t="s">
        <v>2061</v>
      </c>
      <c r="O278" t="s">
        <v>306</v>
      </c>
      <c r="P278" t="str">
        <f t="shared" si="4"/>
        <v>Mystery</v>
      </c>
      <c r="Q278" t="s">
        <v>252</v>
      </c>
      <c r="R278" t="s">
        <v>18</v>
      </c>
    </row>
    <row r="279" spans="1:18" x14ac:dyDescent="0.35">
      <c r="A279">
        <v>282</v>
      </c>
      <c r="B279" t="s">
        <v>669</v>
      </c>
      <c r="C279" t="s">
        <v>670</v>
      </c>
      <c r="D279">
        <v>2006</v>
      </c>
      <c r="E279" t="s">
        <v>55</v>
      </c>
      <c r="F279" s="6">
        <v>65000000</v>
      </c>
      <c r="G279" s="7">
        <v>70885301</v>
      </c>
      <c r="H279" s="3">
        <v>210629101</v>
      </c>
      <c r="I279" s="3">
        <v>245453242</v>
      </c>
      <c r="J279" s="3">
        <v>456082343</v>
      </c>
      <c r="K279" s="3">
        <f>Highest_Hollywood_Grossing_Movies[[#This Row],[World Wide Sales (in $)]]-Highest_Hollywood_Grossing_Movies[[#This Row],[Budget (in $)]]</f>
        <v>391082343</v>
      </c>
      <c r="L279" t="s">
        <v>2038</v>
      </c>
      <c r="M279" t="s">
        <v>2018</v>
      </c>
      <c r="N279" t="s">
        <v>2069</v>
      </c>
      <c r="O279" t="s">
        <v>671</v>
      </c>
      <c r="P279" t="str">
        <f t="shared" si="4"/>
        <v>Action</v>
      </c>
      <c r="Q279" t="s">
        <v>341</v>
      </c>
      <c r="R279" t="s">
        <v>121</v>
      </c>
    </row>
    <row r="280" spans="1:18" x14ac:dyDescent="0.35">
      <c r="A280">
        <v>154</v>
      </c>
      <c r="B280" t="s">
        <v>381</v>
      </c>
      <c r="C280" t="s">
        <v>382</v>
      </c>
      <c r="D280">
        <v>2006</v>
      </c>
      <c r="E280" t="s">
        <v>15</v>
      </c>
      <c r="F280" s="6">
        <v>80000000</v>
      </c>
      <c r="G280" s="7">
        <v>68033544</v>
      </c>
      <c r="H280" s="3">
        <v>195330621</v>
      </c>
      <c r="I280" s="3">
        <v>471763885</v>
      </c>
      <c r="J280" s="3">
        <v>667094506</v>
      </c>
      <c r="K280" s="3">
        <f>Highest_Hollywood_Grossing_Movies[[#This Row],[World Wide Sales (in $)]]-Highest_Hollywood_Grossing_Movies[[#This Row],[Budget (in $)]]</f>
        <v>587094506</v>
      </c>
      <c r="L280" t="s">
        <v>2054</v>
      </c>
      <c r="M280" t="s">
        <v>2018</v>
      </c>
      <c r="N280" t="s">
        <v>2061</v>
      </c>
      <c r="O280" t="s">
        <v>181</v>
      </c>
      <c r="P280" t="str">
        <f t="shared" si="4"/>
        <v>Adventure</v>
      </c>
      <c r="Q280" t="s">
        <v>82</v>
      </c>
      <c r="R280" t="s">
        <v>42</v>
      </c>
    </row>
    <row r="281" spans="1:18" x14ac:dyDescent="0.35">
      <c r="A281">
        <v>276</v>
      </c>
      <c r="B281" t="s">
        <v>659</v>
      </c>
      <c r="C281" t="s">
        <v>660</v>
      </c>
      <c r="D281">
        <v>2006</v>
      </c>
      <c r="E281" t="s">
        <v>21</v>
      </c>
      <c r="F281" s="6">
        <v>120000000</v>
      </c>
      <c r="G281" s="7">
        <v>60119509</v>
      </c>
      <c r="H281" s="3">
        <v>244082982</v>
      </c>
      <c r="I281" s="3">
        <v>217908885</v>
      </c>
      <c r="J281" s="3">
        <v>461991867</v>
      </c>
      <c r="K281" s="3">
        <f>Highest_Hollywood_Grossing_Movies[[#This Row],[World Wide Sales (in $)]]-Highest_Hollywood_Grossing_Movies[[#This Row],[Budget (in $)]]</f>
        <v>341991867</v>
      </c>
      <c r="L281" t="s">
        <v>2080</v>
      </c>
      <c r="M281" t="s">
        <v>2102</v>
      </c>
      <c r="N281" t="s">
        <v>2061</v>
      </c>
      <c r="O281" t="s">
        <v>661</v>
      </c>
      <c r="P281" t="str">
        <f t="shared" si="4"/>
        <v>Adventure</v>
      </c>
      <c r="Q281" t="s">
        <v>341</v>
      </c>
      <c r="R281" t="s">
        <v>557</v>
      </c>
    </row>
    <row r="282" spans="1:18" x14ac:dyDescent="0.35">
      <c r="A282">
        <v>355</v>
      </c>
      <c r="B282" t="s">
        <v>814</v>
      </c>
      <c r="C282" t="s">
        <v>815</v>
      </c>
      <c r="D282">
        <v>2006</v>
      </c>
      <c r="E282" t="s">
        <v>55</v>
      </c>
      <c r="F282" s="6">
        <v>270000000</v>
      </c>
      <c r="G282" s="7">
        <v>52535096</v>
      </c>
      <c r="H282" s="3">
        <v>200081192</v>
      </c>
      <c r="I282" s="3">
        <v>191000000</v>
      </c>
      <c r="J282" s="3">
        <v>391081192</v>
      </c>
      <c r="K282" s="3">
        <f>Highest_Hollywood_Grossing_Movies[[#This Row],[World Wide Sales (in $)]]-Highest_Hollywood_Grossing_Movies[[#This Row],[Budget (in $)]]</f>
        <v>121081192</v>
      </c>
      <c r="L282" t="s">
        <v>2053</v>
      </c>
      <c r="M282" t="s">
        <v>2102</v>
      </c>
      <c r="N282" t="s">
        <v>2061</v>
      </c>
      <c r="O282" t="s">
        <v>31</v>
      </c>
      <c r="P282" t="str">
        <f t="shared" si="4"/>
        <v>Action</v>
      </c>
      <c r="Q282" t="s">
        <v>103</v>
      </c>
      <c r="R282" t="s">
        <v>18</v>
      </c>
    </row>
    <row r="283" spans="1:18" x14ac:dyDescent="0.35">
      <c r="A283">
        <v>349</v>
      </c>
      <c r="B283" t="s">
        <v>806</v>
      </c>
      <c r="C283" t="s">
        <v>807</v>
      </c>
      <c r="D283">
        <v>2006</v>
      </c>
      <c r="E283" t="s">
        <v>26</v>
      </c>
      <c r="F283" s="6">
        <v>150000000</v>
      </c>
      <c r="G283" s="7">
        <v>47743273</v>
      </c>
      <c r="H283" s="3">
        <v>134029801</v>
      </c>
      <c r="I283" s="3">
        <v>264449696</v>
      </c>
      <c r="J283" s="3">
        <v>398479497</v>
      </c>
      <c r="K283" s="3">
        <f>Highest_Hollywood_Grossing_Movies[[#This Row],[World Wide Sales (in $)]]-Highest_Hollywood_Grossing_Movies[[#This Row],[Budget (in $)]]</f>
        <v>248479497</v>
      </c>
      <c r="L283" t="s">
        <v>2047</v>
      </c>
      <c r="M283" t="s">
        <v>2010</v>
      </c>
      <c r="N283" t="s">
        <v>2061</v>
      </c>
      <c r="O283" t="s">
        <v>93</v>
      </c>
      <c r="P283" t="str">
        <f t="shared" si="4"/>
        <v>Action</v>
      </c>
      <c r="Q283" t="s">
        <v>464</v>
      </c>
      <c r="R283" t="s">
        <v>18</v>
      </c>
    </row>
    <row r="284" spans="1:18" x14ac:dyDescent="0.35">
      <c r="A284">
        <v>366</v>
      </c>
      <c r="B284" t="s">
        <v>834</v>
      </c>
      <c r="C284" t="s">
        <v>835</v>
      </c>
      <c r="D284">
        <v>2006</v>
      </c>
      <c r="E284" t="s">
        <v>55</v>
      </c>
      <c r="F284" s="6">
        <v>100000000</v>
      </c>
      <c r="G284" s="7">
        <v>41533432</v>
      </c>
      <c r="H284" s="3">
        <v>198000317</v>
      </c>
      <c r="I284" s="3">
        <v>186335791</v>
      </c>
      <c r="J284" s="3">
        <v>384336108</v>
      </c>
      <c r="K284" s="3">
        <f>Highest_Hollywood_Grossing_Movies[[#This Row],[World Wide Sales (in $)]]-Highest_Hollywood_Grossing_Movies[[#This Row],[Budget (in $)]]</f>
        <v>284336108</v>
      </c>
      <c r="L284" t="s">
        <v>2051</v>
      </c>
      <c r="M284" t="s">
        <v>2023</v>
      </c>
      <c r="N284" t="s">
        <v>2061</v>
      </c>
      <c r="O284" t="s">
        <v>836</v>
      </c>
      <c r="P284" t="str">
        <f t="shared" si="4"/>
        <v>Adventure</v>
      </c>
      <c r="Q284" t="s">
        <v>149</v>
      </c>
      <c r="R284" t="s">
        <v>42</v>
      </c>
    </row>
    <row r="285" spans="1:18" x14ac:dyDescent="0.35">
      <c r="A285">
        <v>177</v>
      </c>
      <c r="B285" t="s">
        <v>431</v>
      </c>
      <c r="C285" t="s">
        <v>432</v>
      </c>
      <c r="D285">
        <v>2006</v>
      </c>
      <c r="E285" t="s">
        <v>33</v>
      </c>
      <c r="F285" s="6">
        <v>150000000</v>
      </c>
      <c r="G285" s="7">
        <v>40833156</v>
      </c>
      <c r="H285" s="3">
        <v>167445960</v>
      </c>
      <c r="I285" s="3">
        <v>449059202</v>
      </c>
      <c r="J285" s="3">
        <v>616505162</v>
      </c>
      <c r="K285" s="3">
        <f>Highest_Hollywood_Grossing_Movies[[#This Row],[World Wide Sales (in $)]]-Highest_Hollywood_Grossing_Movies[[#This Row],[Budget (in $)]]</f>
        <v>466505162</v>
      </c>
      <c r="L285" t="s">
        <v>2067</v>
      </c>
      <c r="M285" t="s">
        <v>2023</v>
      </c>
      <c r="N285" t="s">
        <v>2061</v>
      </c>
      <c r="O285" t="s">
        <v>93</v>
      </c>
      <c r="P285" t="str">
        <f t="shared" si="4"/>
        <v>Action</v>
      </c>
      <c r="Q285" t="s">
        <v>349</v>
      </c>
      <c r="R285" t="s">
        <v>18</v>
      </c>
    </row>
    <row r="286" spans="1:18" x14ac:dyDescent="0.35">
      <c r="A286">
        <v>702</v>
      </c>
      <c r="B286" t="s">
        <v>1479</v>
      </c>
      <c r="C286" t="s">
        <v>1480</v>
      </c>
      <c r="D286">
        <v>2006</v>
      </c>
      <c r="E286" t="s">
        <v>1259</v>
      </c>
      <c r="F286" s="6">
        <v>82500000</v>
      </c>
      <c r="G286" s="7">
        <v>40011365</v>
      </c>
      <c r="H286" s="3">
        <v>137355633</v>
      </c>
      <c r="I286" s="3">
        <v>103329693</v>
      </c>
      <c r="J286" s="3">
        <v>240685326</v>
      </c>
      <c r="K286" s="3">
        <f>Highest_Hollywood_Grossing_Movies[[#This Row],[World Wide Sales (in $)]]-Highest_Hollywood_Grossing_Movies[[#This Row],[Budget (in $)]]</f>
        <v>158185326</v>
      </c>
      <c r="L286" t="s">
        <v>2042</v>
      </c>
      <c r="M286" t="s">
        <v>2102</v>
      </c>
      <c r="N286" t="s">
        <v>2061</v>
      </c>
      <c r="O286" t="s">
        <v>1481</v>
      </c>
      <c r="P286" t="str">
        <f t="shared" si="4"/>
        <v>Comedy</v>
      </c>
      <c r="Q286" t="s">
        <v>378</v>
      </c>
      <c r="R286" t="s">
        <v>18</v>
      </c>
    </row>
    <row r="287" spans="1:18" x14ac:dyDescent="0.35">
      <c r="A287">
        <v>859</v>
      </c>
      <c r="B287" t="s">
        <v>1751</v>
      </c>
      <c r="C287" t="s">
        <v>1752</v>
      </c>
      <c r="D287">
        <v>2006</v>
      </c>
      <c r="E287" t="s">
        <v>36</v>
      </c>
      <c r="F287" s="6">
        <v>52000000</v>
      </c>
      <c r="G287" s="7">
        <v>39172785</v>
      </c>
      <c r="H287" s="3">
        <v>118703275</v>
      </c>
      <c r="I287" s="3">
        <v>86964935</v>
      </c>
      <c r="J287" s="3">
        <v>205668210</v>
      </c>
      <c r="K287" s="3">
        <f>Highest_Hollywood_Grossing_Movies[[#This Row],[World Wide Sales (in $)]]-Highest_Hollywood_Grossing_Movies[[#This Row],[Budget (in $)]]</f>
        <v>153668210</v>
      </c>
      <c r="L287" t="s">
        <v>2059</v>
      </c>
      <c r="M287" t="s">
        <v>2102</v>
      </c>
      <c r="N287" t="s">
        <v>2061</v>
      </c>
      <c r="O287" t="s">
        <v>752</v>
      </c>
      <c r="P287" t="str">
        <f t="shared" si="4"/>
        <v>Comedy</v>
      </c>
      <c r="Q287" t="s">
        <v>169</v>
      </c>
      <c r="R287" t="s">
        <v>18</v>
      </c>
    </row>
    <row r="288" spans="1:18" x14ac:dyDescent="0.35">
      <c r="A288">
        <v>959</v>
      </c>
      <c r="B288" t="s">
        <v>1923</v>
      </c>
      <c r="C288" t="s">
        <v>1924</v>
      </c>
      <c r="D288">
        <v>2006</v>
      </c>
      <c r="E288" t="s">
        <v>36</v>
      </c>
      <c r="F288" s="6">
        <v>45000000</v>
      </c>
      <c r="G288" s="7">
        <v>28954945</v>
      </c>
      <c r="H288" s="3">
        <v>88513495</v>
      </c>
      <c r="I288" s="3">
        <v>97490096</v>
      </c>
      <c r="J288" s="3">
        <v>186003591</v>
      </c>
      <c r="K288" s="3">
        <f>Highest_Hollywood_Grossing_Movies[[#This Row],[World Wide Sales (in $)]]-Highest_Hollywood_Grossing_Movies[[#This Row],[Budget (in $)]]</f>
        <v>141003591</v>
      </c>
      <c r="L288" t="s">
        <v>2075</v>
      </c>
      <c r="M288" t="s">
        <v>2018</v>
      </c>
      <c r="N288" t="s">
        <v>2061</v>
      </c>
      <c r="O288" t="s">
        <v>1059</v>
      </c>
      <c r="P288" t="str">
        <f t="shared" si="4"/>
        <v>Crime</v>
      </c>
      <c r="Q288" t="s">
        <v>72</v>
      </c>
      <c r="R288" t="s">
        <v>121</v>
      </c>
    </row>
    <row r="289" spans="1:18" x14ac:dyDescent="0.35">
      <c r="A289">
        <v>484</v>
      </c>
      <c r="B289" t="s">
        <v>1060</v>
      </c>
      <c r="C289" t="s">
        <v>1061</v>
      </c>
      <c r="D289">
        <v>2006</v>
      </c>
      <c r="E289" t="s">
        <v>15</v>
      </c>
      <c r="F289" s="6">
        <v>35000000</v>
      </c>
      <c r="G289" s="7">
        <v>27537244</v>
      </c>
      <c r="H289" s="3">
        <v>124740460</v>
      </c>
      <c r="I289" s="3">
        <v>201965655</v>
      </c>
      <c r="J289" s="3">
        <v>326706115</v>
      </c>
      <c r="K289" s="3">
        <f>Highest_Hollywood_Grossing_Movies[[#This Row],[World Wide Sales (in $)]]-Highest_Hollywood_Grossing_Movies[[#This Row],[Budget (in $)]]</f>
        <v>291706115</v>
      </c>
      <c r="L289" t="s">
        <v>2071</v>
      </c>
      <c r="M289" t="s">
        <v>2102</v>
      </c>
      <c r="N289" t="s">
        <v>2061</v>
      </c>
      <c r="O289" t="s">
        <v>706</v>
      </c>
      <c r="P289" t="str">
        <f t="shared" si="4"/>
        <v>Comedy</v>
      </c>
      <c r="Q289" t="s">
        <v>719</v>
      </c>
      <c r="R289" t="s">
        <v>18</v>
      </c>
    </row>
    <row r="290" spans="1:18" x14ac:dyDescent="0.35">
      <c r="A290">
        <v>565</v>
      </c>
      <c r="B290" t="s">
        <v>1206</v>
      </c>
      <c r="C290" t="s">
        <v>1207</v>
      </c>
      <c r="D290">
        <v>2006</v>
      </c>
      <c r="E290" t="s">
        <v>55</v>
      </c>
      <c r="F290" s="6">
        <v>90000000</v>
      </c>
      <c r="G290" s="7">
        <v>26887467</v>
      </c>
      <c r="H290" s="3">
        <v>132399394</v>
      </c>
      <c r="I290" s="3">
        <v>159081058</v>
      </c>
      <c r="J290" s="3">
        <v>291480452</v>
      </c>
      <c r="K290" s="3">
        <f>Highest_Hollywood_Grossing_Movies[[#This Row],[World Wide Sales (in $)]]-Highest_Hollywood_Grossing_Movies[[#This Row],[Budget (in $)]]</f>
        <v>201480452</v>
      </c>
      <c r="L290" t="s">
        <v>2063</v>
      </c>
      <c r="M290" t="s">
        <v>2024</v>
      </c>
      <c r="N290" t="s">
        <v>2061</v>
      </c>
      <c r="O290" t="s">
        <v>119</v>
      </c>
      <c r="P290" t="str">
        <f t="shared" si="4"/>
        <v>Crime</v>
      </c>
      <c r="Q290" t="s">
        <v>132</v>
      </c>
      <c r="R290" t="s">
        <v>121</v>
      </c>
    </row>
    <row r="291" spans="1:18" x14ac:dyDescent="0.35">
      <c r="A291">
        <v>523</v>
      </c>
      <c r="B291" t="s">
        <v>1138</v>
      </c>
      <c r="C291" t="s">
        <v>1139</v>
      </c>
      <c r="D291">
        <v>2006</v>
      </c>
      <c r="E291" t="s">
        <v>33</v>
      </c>
      <c r="F291" s="6">
        <v>55000000</v>
      </c>
      <c r="G291" s="7">
        <v>26541709</v>
      </c>
      <c r="H291" s="3">
        <v>163566459</v>
      </c>
      <c r="I291" s="3">
        <v>143561166</v>
      </c>
      <c r="J291" s="3">
        <v>307127625</v>
      </c>
      <c r="K291" s="3">
        <f>Highest_Hollywood_Grossing_Movies[[#This Row],[World Wide Sales (in $)]]-Highest_Hollywood_Grossing_Movies[[#This Row],[Budget (in $)]]</f>
        <v>252127625</v>
      </c>
      <c r="L291" t="s">
        <v>2067</v>
      </c>
      <c r="M291" t="s">
        <v>2022</v>
      </c>
      <c r="N291" t="s">
        <v>2061</v>
      </c>
      <c r="O291" t="s">
        <v>1103</v>
      </c>
      <c r="P291" t="str">
        <f t="shared" si="4"/>
        <v>Biography</v>
      </c>
      <c r="Q291" t="s">
        <v>341</v>
      </c>
      <c r="R291" t="s">
        <v>18</v>
      </c>
    </row>
    <row r="292" spans="1:18" x14ac:dyDescent="0.35">
      <c r="A292">
        <v>628</v>
      </c>
      <c r="B292" t="s">
        <v>1337</v>
      </c>
      <c r="C292" t="s">
        <v>1338</v>
      </c>
      <c r="D292">
        <v>2006</v>
      </c>
      <c r="E292" t="s">
        <v>15</v>
      </c>
      <c r="F292" s="6">
        <v>18000000</v>
      </c>
      <c r="G292" s="7">
        <v>26455463</v>
      </c>
      <c r="H292" s="3">
        <v>128505958</v>
      </c>
      <c r="I292" s="3">
        <v>134046935</v>
      </c>
      <c r="J292" s="3">
        <v>262552893</v>
      </c>
      <c r="K292" s="3">
        <f>Highest_Hollywood_Grossing_Movies[[#This Row],[World Wide Sales (in $)]]-Highest_Hollywood_Grossing_Movies[[#This Row],[Budget (in $)]]</f>
        <v>244552893</v>
      </c>
      <c r="L292" t="s">
        <v>2075</v>
      </c>
      <c r="M292" t="s">
        <v>2017</v>
      </c>
      <c r="N292" t="s">
        <v>2061</v>
      </c>
      <c r="O292" t="s">
        <v>461</v>
      </c>
      <c r="P292" t="str">
        <f t="shared" si="4"/>
        <v>Comedy</v>
      </c>
      <c r="Q292" t="s">
        <v>739</v>
      </c>
      <c r="R292" t="s">
        <v>121</v>
      </c>
    </row>
    <row r="293" spans="1:18" x14ac:dyDescent="0.35">
      <c r="A293">
        <v>887</v>
      </c>
      <c r="B293" t="s">
        <v>1805</v>
      </c>
      <c r="C293" t="s">
        <v>1806</v>
      </c>
      <c r="D293">
        <v>2006</v>
      </c>
      <c r="E293" t="s">
        <v>33</v>
      </c>
      <c r="F293" s="6">
        <v>85000000</v>
      </c>
      <c r="G293" s="7">
        <v>23624548</v>
      </c>
      <c r="H293" s="3">
        <v>85105259</v>
      </c>
      <c r="I293" s="3">
        <v>115706430</v>
      </c>
      <c r="J293" s="3">
        <v>200811689</v>
      </c>
      <c r="K293" s="3">
        <f>Highest_Hollywood_Grossing_Movies[[#This Row],[World Wide Sales (in $)]]-Highest_Hollywood_Grossing_Movies[[#This Row],[Budget (in $)]]</f>
        <v>115811689</v>
      </c>
      <c r="L293" t="s">
        <v>2054</v>
      </c>
      <c r="M293" t="s">
        <v>2021</v>
      </c>
      <c r="N293" t="s">
        <v>2061</v>
      </c>
      <c r="O293" t="s">
        <v>181</v>
      </c>
      <c r="P293" t="str">
        <f t="shared" si="4"/>
        <v>Adventure</v>
      </c>
      <c r="Q293" t="s">
        <v>724</v>
      </c>
      <c r="R293" t="s">
        <v>42</v>
      </c>
    </row>
    <row r="294" spans="1:18" x14ac:dyDescent="0.35">
      <c r="A294">
        <v>665</v>
      </c>
      <c r="B294" t="s">
        <v>1406</v>
      </c>
      <c r="C294" t="s">
        <v>1407</v>
      </c>
      <c r="D294">
        <v>2006</v>
      </c>
      <c r="E294" t="s">
        <v>15</v>
      </c>
      <c r="F294" s="6">
        <v>100000000</v>
      </c>
      <c r="G294" s="7">
        <v>23239907</v>
      </c>
      <c r="H294" s="3">
        <v>75030163</v>
      </c>
      <c r="I294" s="3">
        <v>175395349</v>
      </c>
      <c r="J294" s="3">
        <v>250425512</v>
      </c>
      <c r="K294" s="3">
        <f>Highest_Hollywood_Grossing_Movies[[#This Row],[World Wide Sales (in $)]]-Highest_Hollywood_Grossing_Movies[[#This Row],[Budget (in $)]]</f>
        <v>150425512</v>
      </c>
      <c r="L294" t="s">
        <v>2043</v>
      </c>
      <c r="M294" t="s">
        <v>2022</v>
      </c>
      <c r="N294" t="s">
        <v>2061</v>
      </c>
      <c r="O294" t="s">
        <v>748</v>
      </c>
      <c r="P294" t="str">
        <f t="shared" si="4"/>
        <v>Action</v>
      </c>
      <c r="Q294" t="s">
        <v>547</v>
      </c>
      <c r="R294" t="s">
        <v>42</v>
      </c>
    </row>
    <row r="295" spans="1:18" x14ac:dyDescent="0.35">
      <c r="A295">
        <v>987</v>
      </c>
      <c r="B295" t="s">
        <v>1969</v>
      </c>
      <c r="C295" t="s">
        <v>1970</v>
      </c>
      <c r="D295">
        <v>2006</v>
      </c>
      <c r="E295" t="s">
        <v>55</v>
      </c>
      <c r="F295" s="6">
        <v>160000000</v>
      </c>
      <c r="G295" s="7">
        <v>22155410</v>
      </c>
      <c r="H295" s="3">
        <v>60674817</v>
      </c>
      <c r="I295" s="3">
        <v>121000000</v>
      </c>
      <c r="J295" s="3">
        <v>181674817</v>
      </c>
      <c r="K295" s="3">
        <f>Highest_Hollywood_Grossing_Movies[[#This Row],[World Wide Sales (in $)]]-Highest_Hollywood_Grossing_Movies[[#This Row],[Budget (in $)]]</f>
        <v>21674817</v>
      </c>
      <c r="L295" t="s">
        <v>2035</v>
      </c>
      <c r="M295" t="s">
        <v>2010</v>
      </c>
      <c r="N295" t="s">
        <v>2061</v>
      </c>
      <c r="O295" t="s">
        <v>93</v>
      </c>
      <c r="P295" t="str">
        <f t="shared" si="4"/>
        <v>Action</v>
      </c>
      <c r="Q295" t="s">
        <v>162</v>
      </c>
      <c r="R295" t="s">
        <v>18</v>
      </c>
    </row>
    <row r="296" spans="1:18" x14ac:dyDescent="0.35">
      <c r="A296">
        <v>998</v>
      </c>
      <c r="B296" t="s">
        <v>1985</v>
      </c>
      <c r="C296" t="s">
        <v>1986</v>
      </c>
      <c r="D296">
        <v>2006</v>
      </c>
      <c r="E296" t="s">
        <v>21</v>
      </c>
      <c r="F296" s="6">
        <v>75000000</v>
      </c>
      <c r="G296" s="7">
        <v>20574802</v>
      </c>
      <c r="H296" s="3">
        <v>64038616</v>
      </c>
      <c r="I296" s="3">
        <v>116518934</v>
      </c>
      <c r="J296" s="3">
        <v>180557550</v>
      </c>
      <c r="K296" s="3">
        <f>Highest_Hollywood_Grossing_Movies[[#This Row],[World Wide Sales (in $)]]-Highest_Hollywood_Grossing_Movies[[#This Row],[Budget (in $)]]</f>
        <v>105557550</v>
      </c>
      <c r="L296" t="s">
        <v>2042</v>
      </c>
      <c r="M296" t="s">
        <v>2023</v>
      </c>
      <c r="N296" t="s">
        <v>2061</v>
      </c>
      <c r="O296" t="s">
        <v>1440</v>
      </c>
      <c r="P296" t="str">
        <f t="shared" si="4"/>
        <v>Action</v>
      </c>
      <c r="Q296" t="s">
        <v>464</v>
      </c>
      <c r="R296" t="s">
        <v>18</v>
      </c>
    </row>
    <row r="297" spans="1:18" x14ac:dyDescent="0.35">
      <c r="A297">
        <v>855</v>
      </c>
      <c r="B297" t="s">
        <v>1745</v>
      </c>
      <c r="C297" t="s">
        <v>1746</v>
      </c>
      <c r="D297">
        <v>2006</v>
      </c>
      <c r="E297" t="s">
        <v>33</v>
      </c>
      <c r="F297" s="6">
        <v>85000000</v>
      </c>
      <c r="G297" s="7">
        <v>12778913</v>
      </c>
      <c r="H297" s="3">
        <v>63224849</v>
      </c>
      <c r="I297" s="3">
        <v>142625320</v>
      </c>
      <c r="J297" s="3">
        <v>205850169</v>
      </c>
      <c r="K297" s="3">
        <f>Highest_Hollywood_Grossing_Movies[[#This Row],[World Wide Sales (in $)]]-Highest_Hollywood_Grossing_Movies[[#This Row],[Budget (in $)]]</f>
        <v>120850169</v>
      </c>
      <c r="L297" t="s">
        <v>2063</v>
      </c>
      <c r="M297" t="s">
        <v>2022</v>
      </c>
      <c r="N297" t="s">
        <v>2061</v>
      </c>
      <c r="O297" t="s">
        <v>553</v>
      </c>
      <c r="P297" t="str">
        <f t="shared" si="4"/>
        <v>Comedy</v>
      </c>
      <c r="Q297" t="s">
        <v>75</v>
      </c>
      <c r="R297" t="s">
        <v>18</v>
      </c>
    </row>
    <row r="298" spans="1:18" x14ac:dyDescent="0.35">
      <c r="A298">
        <v>74</v>
      </c>
      <c r="B298" t="s">
        <v>203</v>
      </c>
      <c r="C298" t="s">
        <v>204</v>
      </c>
      <c r="D298">
        <v>2007</v>
      </c>
      <c r="E298" t="s">
        <v>33</v>
      </c>
      <c r="F298" s="6">
        <v>258000000</v>
      </c>
      <c r="G298" s="7">
        <v>151116516</v>
      </c>
      <c r="H298" s="3">
        <v>336530303</v>
      </c>
      <c r="I298" s="3">
        <v>558453070</v>
      </c>
      <c r="J298" s="3">
        <v>894983373</v>
      </c>
      <c r="K298" s="3">
        <f>Highest_Hollywood_Grossing_Movies[[#This Row],[World Wide Sales (in $)]]-Highest_Hollywood_Grossing_Movies[[#This Row],[Budget (in $)]]</f>
        <v>636983373</v>
      </c>
      <c r="L298" t="s">
        <v>2040</v>
      </c>
      <c r="M298" t="s">
        <v>2010</v>
      </c>
      <c r="N298" t="s">
        <v>2069</v>
      </c>
      <c r="O298" t="s">
        <v>31</v>
      </c>
      <c r="P298" t="str">
        <f t="shared" si="4"/>
        <v>Action</v>
      </c>
      <c r="Q298" t="s">
        <v>205</v>
      </c>
      <c r="R298" t="s">
        <v>18</v>
      </c>
    </row>
    <row r="299" spans="1:18" x14ac:dyDescent="0.35">
      <c r="A299">
        <v>99</v>
      </c>
      <c r="B299" t="s">
        <v>267</v>
      </c>
      <c r="C299" t="s">
        <v>268</v>
      </c>
      <c r="D299">
        <v>2007</v>
      </c>
      <c r="E299" t="s">
        <v>102</v>
      </c>
      <c r="F299" s="6">
        <v>160000000</v>
      </c>
      <c r="G299" s="7">
        <v>121629270</v>
      </c>
      <c r="H299" s="3">
        <v>322719944</v>
      </c>
      <c r="I299" s="3">
        <v>490647436</v>
      </c>
      <c r="J299" s="3">
        <v>813367380</v>
      </c>
      <c r="K299" s="3">
        <f>Highest_Hollywood_Grossing_Movies[[#This Row],[World Wide Sales (in $)]]-Highest_Hollywood_Grossing_Movies[[#This Row],[Budget (in $)]]</f>
        <v>653367380</v>
      </c>
      <c r="L299" t="s">
        <v>2051</v>
      </c>
      <c r="M299" t="s">
        <v>2010</v>
      </c>
      <c r="N299" t="s">
        <v>2069</v>
      </c>
      <c r="O299" t="s">
        <v>188</v>
      </c>
      <c r="P299" t="str">
        <f t="shared" si="4"/>
        <v>Adventure</v>
      </c>
      <c r="Q299" t="s">
        <v>189</v>
      </c>
      <c r="R299" t="s">
        <v>42</v>
      </c>
    </row>
    <row r="300" spans="1:18" x14ac:dyDescent="0.35">
      <c r="A300">
        <v>59</v>
      </c>
      <c r="B300" t="s">
        <v>170</v>
      </c>
      <c r="C300" t="s">
        <v>171</v>
      </c>
      <c r="D300">
        <v>2007</v>
      </c>
      <c r="E300" t="s">
        <v>21</v>
      </c>
      <c r="F300" s="6">
        <v>300000000</v>
      </c>
      <c r="G300" s="7">
        <v>114732820</v>
      </c>
      <c r="H300" s="3">
        <v>309420425</v>
      </c>
      <c r="I300" s="3">
        <v>652270784</v>
      </c>
      <c r="J300" s="3">
        <v>961691209</v>
      </c>
      <c r="K300" s="3">
        <f>Highest_Hollywood_Grossing_Movies[[#This Row],[World Wide Sales (in $)]]-Highest_Hollywood_Grossing_Movies[[#This Row],[Budget (in $)]]</f>
        <v>661691209</v>
      </c>
      <c r="L300" t="s">
        <v>2042</v>
      </c>
      <c r="M300" t="s">
        <v>2010</v>
      </c>
      <c r="N300" t="s">
        <v>2069</v>
      </c>
      <c r="O300" t="s">
        <v>131</v>
      </c>
      <c r="P300" t="str">
        <f t="shared" si="4"/>
        <v>Action</v>
      </c>
      <c r="Q300" t="s">
        <v>172</v>
      </c>
      <c r="R300" t="s">
        <v>18</v>
      </c>
    </row>
    <row r="301" spans="1:18" x14ac:dyDescent="0.35">
      <c r="A301">
        <v>190</v>
      </c>
      <c r="B301" t="s">
        <v>465</v>
      </c>
      <c r="C301" t="s">
        <v>466</v>
      </c>
      <c r="D301">
        <v>2007</v>
      </c>
      <c r="E301" t="s">
        <v>55</v>
      </c>
      <c r="F301" s="6">
        <v>150000000</v>
      </c>
      <c r="G301" s="7">
        <v>77211321</v>
      </c>
      <c r="H301" s="3">
        <v>256393010</v>
      </c>
      <c r="I301" s="3">
        <v>329017042</v>
      </c>
      <c r="J301" s="3">
        <v>585410052</v>
      </c>
      <c r="K301" s="3">
        <f>Highest_Hollywood_Grossing_Movies[[#This Row],[World Wide Sales (in $)]]-Highest_Hollywood_Grossing_Movies[[#This Row],[Budget (in $)]]</f>
        <v>435410052</v>
      </c>
      <c r="L301" t="s">
        <v>2027</v>
      </c>
      <c r="M301" t="s">
        <v>2022</v>
      </c>
      <c r="N301" t="s">
        <v>2069</v>
      </c>
      <c r="O301" t="s">
        <v>467</v>
      </c>
      <c r="P301" t="str">
        <f t="shared" si="4"/>
        <v>Action</v>
      </c>
      <c r="Q301" t="s">
        <v>468</v>
      </c>
      <c r="R301" t="s">
        <v>18</v>
      </c>
    </row>
    <row r="302" spans="1:18" x14ac:dyDescent="0.35">
      <c r="A302">
        <v>63</v>
      </c>
      <c r="B302" t="s">
        <v>176</v>
      </c>
      <c r="C302" t="s">
        <v>177</v>
      </c>
      <c r="D302">
        <v>2007</v>
      </c>
      <c r="E302" t="s">
        <v>55</v>
      </c>
      <c r="F302" s="6">
        <v>150000000</v>
      </c>
      <c r="G302" s="7">
        <v>77108414</v>
      </c>
      <c r="H302" s="3">
        <v>292382727</v>
      </c>
      <c r="I302" s="3">
        <v>649895317</v>
      </c>
      <c r="J302" s="3">
        <v>942278045</v>
      </c>
      <c r="K302" s="3">
        <f>Highest_Hollywood_Grossing_Movies[[#This Row],[World Wide Sales (in $)]]-Highest_Hollywood_Grossing_Movies[[#This Row],[Budget (in $)]]</f>
        <v>792278045</v>
      </c>
      <c r="L302" t="s">
        <v>2037</v>
      </c>
      <c r="M302" t="s">
        <v>2103</v>
      </c>
      <c r="N302" t="s">
        <v>2069</v>
      </c>
      <c r="O302" t="s">
        <v>178</v>
      </c>
      <c r="P302" t="str">
        <f t="shared" si="4"/>
        <v>Action</v>
      </c>
      <c r="Q302" t="s">
        <v>32</v>
      </c>
      <c r="R302" t="s">
        <v>18</v>
      </c>
    </row>
    <row r="303" spans="1:18" x14ac:dyDescent="0.35">
      <c r="A303">
        <v>217</v>
      </c>
      <c r="B303" t="s">
        <v>519</v>
      </c>
      <c r="C303" t="s">
        <v>520</v>
      </c>
      <c r="D303">
        <v>2007</v>
      </c>
      <c r="E303" t="s">
        <v>15</v>
      </c>
      <c r="F303" s="6">
        <v>75000000</v>
      </c>
      <c r="G303" s="7">
        <v>74036787</v>
      </c>
      <c r="H303" s="3">
        <v>183135014</v>
      </c>
      <c r="I303" s="3">
        <v>353279279</v>
      </c>
      <c r="J303" s="3">
        <v>536414293</v>
      </c>
      <c r="K303" s="3">
        <f>Highest_Hollywood_Grossing_Movies[[#This Row],[World Wide Sales (in $)]]-Highest_Hollywood_Grossing_Movies[[#This Row],[Budget (in $)]]</f>
        <v>461414293</v>
      </c>
      <c r="L303" t="s">
        <v>2039</v>
      </c>
      <c r="M303" t="s">
        <v>2103</v>
      </c>
      <c r="N303" t="s">
        <v>2069</v>
      </c>
      <c r="O303" t="s">
        <v>521</v>
      </c>
      <c r="P303" t="str">
        <f t="shared" si="4"/>
        <v>Adventure</v>
      </c>
      <c r="Q303" t="s">
        <v>208</v>
      </c>
      <c r="R303" t="s">
        <v>18</v>
      </c>
    </row>
    <row r="304" spans="1:18" x14ac:dyDescent="0.35">
      <c r="A304">
        <v>136</v>
      </c>
      <c r="B304" t="s">
        <v>347</v>
      </c>
      <c r="C304" t="s">
        <v>348</v>
      </c>
      <c r="D304">
        <v>2007</v>
      </c>
      <c r="E304" t="s">
        <v>102</v>
      </c>
      <c r="F304" s="6">
        <v>150000000</v>
      </c>
      <c r="G304" s="7">
        <v>70502384</v>
      </c>
      <c r="H304" s="3">
        <v>319246193</v>
      </c>
      <c r="I304" s="3">
        <v>390463587</v>
      </c>
      <c r="J304" s="3">
        <v>709709780</v>
      </c>
      <c r="K304" s="3">
        <f>Highest_Hollywood_Grossing_Movies[[#This Row],[World Wide Sales (in $)]]-Highest_Hollywood_Grossing_Movies[[#This Row],[Budget (in $)]]</f>
        <v>559709780</v>
      </c>
      <c r="L304" t="s">
        <v>2053</v>
      </c>
      <c r="M304" t="s">
        <v>2102</v>
      </c>
      <c r="N304" t="s">
        <v>2069</v>
      </c>
      <c r="O304" t="s">
        <v>31</v>
      </c>
      <c r="P304" t="str">
        <f t="shared" si="4"/>
        <v>Action</v>
      </c>
      <c r="Q304" t="s">
        <v>349</v>
      </c>
      <c r="R304" t="s">
        <v>18</v>
      </c>
    </row>
    <row r="305" spans="1:18" x14ac:dyDescent="0.35">
      <c r="A305">
        <v>293</v>
      </c>
      <c r="B305" t="s">
        <v>693</v>
      </c>
      <c r="C305" t="s">
        <v>694</v>
      </c>
      <c r="D305">
        <v>2007</v>
      </c>
      <c r="E305" t="s">
        <v>36</v>
      </c>
      <c r="F305" s="6">
        <v>110000000</v>
      </c>
      <c r="G305" s="7">
        <v>69283690</v>
      </c>
      <c r="H305" s="3">
        <v>227471070</v>
      </c>
      <c r="I305" s="3">
        <v>216628965</v>
      </c>
      <c r="J305" s="3">
        <v>444100035</v>
      </c>
      <c r="K305" s="3">
        <f>Highest_Hollywood_Grossing_Movies[[#This Row],[World Wide Sales (in $)]]-Highest_Hollywood_Grossing_Movies[[#This Row],[Budget (in $)]]</f>
        <v>334100035</v>
      </c>
      <c r="L305" t="s">
        <v>2047</v>
      </c>
      <c r="M305" t="s">
        <v>2020</v>
      </c>
      <c r="N305" t="s">
        <v>2069</v>
      </c>
      <c r="O305" t="s">
        <v>600</v>
      </c>
      <c r="P305" t="str">
        <f t="shared" si="4"/>
        <v>Action</v>
      </c>
      <c r="Q305" t="s">
        <v>247</v>
      </c>
      <c r="R305" t="s">
        <v>18</v>
      </c>
    </row>
    <row r="306" spans="1:18" x14ac:dyDescent="0.35">
      <c r="A306">
        <v>538</v>
      </c>
      <c r="B306" t="s">
        <v>1162</v>
      </c>
      <c r="C306" t="s">
        <v>1163</v>
      </c>
      <c r="D306">
        <v>2007</v>
      </c>
      <c r="E306" t="s">
        <v>15</v>
      </c>
      <c r="F306" s="6">
        <v>130000000</v>
      </c>
      <c r="G306" s="7">
        <v>58051684</v>
      </c>
      <c r="H306" s="3">
        <v>131921738</v>
      </c>
      <c r="I306" s="3">
        <v>169991393</v>
      </c>
      <c r="J306" s="3">
        <v>301913131</v>
      </c>
      <c r="K306" s="3">
        <f>Highest_Hollywood_Grossing_Movies[[#This Row],[World Wide Sales (in $)]]-Highest_Hollywood_Grossing_Movies[[#This Row],[Budget (in $)]]</f>
        <v>171913131</v>
      </c>
      <c r="L306" t="s">
        <v>2043</v>
      </c>
      <c r="M306" t="s">
        <v>2102</v>
      </c>
      <c r="N306" t="s">
        <v>2069</v>
      </c>
      <c r="O306" t="s">
        <v>16</v>
      </c>
      <c r="P306" t="str">
        <f t="shared" si="4"/>
        <v>Action</v>
      </c>
      <c r="Q306" t="s">
        <v>408</v>
      </c>
      <c r="R306" t="s">
        <v>42</v>
      </c>
    </row>
    <row r="307" spans="1:18" x14ac:dyDescent="0.35">
      <c r="A307">
        <v>639</v>
      </c>
      <c r="B307" t="s">
        <v>1361</v>
      </c>
      <c r="C307" t="s">
        <v>1362</v>
      </c>
      <c r="D307">
        <v>2007</v>
      </c>
      <c r="E307" t="s">
        <v>88</v>
      </c>
      <c r="F307" s="6">
        <v>140000000</v>
      </c>
      <c r="G307" s="7">
        <v>50237000</v>
      </c>
      <c r="H307" s="3">
        <v>140125968</v>
      </c>
      <c r="I307" s="3">
        <v>117971154</v>
      </c>
      <c r="J307" s="3">
        <v>258097122</v>
      </c>
      <c r="K307" s="3">
        <f>Highest_Hollywood_Grossing_Movies[[#This Row],[World Wide Sales (in $)]]-Highest_Hollywood_Grossing_Movies[[#This Row],[Budget (in $)]]</f>
        <v>118097122</v>
      </c>
      <c r="L307" t="s">
        <v>2080</v>
      </c>
      <c r="M307" t="s">
        <v>2020</v>
      </c>
      <c r="N307" t="s">
        <v>2069</v>
      </c>
      <c r="O307" t="s">
        <v>596</v>
      </c>
      <c r="P307" t="str">
        <f t="shared" si="4"/>
        <v>Action</v>
      </c>
      <c r="Q307" t="s">
        <v>82</v>
      </c>
      <c r="R307" t="s">
        <v>18</v>
      </c>
    </row>
    <row r="308" spans="1:18" x14ac:dyDescent="0.35">
      <c r="A308">
        <v>172</v>
      </c>
      <c r="B308" t="s">
        <v>421</v>
      </c>
      <c r="C308" t="s">
        <v>422</v>
      </c>
      <c r="D308">
        <v>2007</v>
      </c>
      <c r="E308" t="s">
        <v>21</v>
      </c>
      <c r="F308" s="6">
        <v>150000000</v>
      </c>
      <c r="G308" s="7">
        <v>47027395</v>
      </c>
      <c r="H308" s="3">
        <v>206445654</v>
      </c>
      <c r="I308" s="3">
        <v>417280431</v>
      </c>
      <c r="J308" s="3">
        <v>623726085</v>
      </c>
      <c r="K308" s="3">
        <f>Highest_Hollywood_Grossing_Movies[[#This Row],[World Wide Sales (in $)]]-Highest_Hollywood_Grossing_Movies[[#This Row],[Budget (in $)]]</f>
        <v>473726085</v>
      </c>
      <c r="L308" t="s">
        <v>2053</v>
      </c>
      <c r="M308" t="s">
        <v>2102</v>
      </c>
      <c r="N308" t="s">
        <v>2069</v>
      </c>
      <c r="O308" t="s">
        <v>124</v>
      </c>
      <c r="P308" t="str">
        <f t="shared" si="4"/>
        <v>Adventure</v>
      </c>
      <c r="Q308" t="s">
        <v>423</v>
      </c>
      <c r="R308" t="s">
        <v>126</v>
      </c>
    </row>
    <row r="309" spans="1:18" x14ac:dyDescent="0.35">
      <c r="A309">
        <v>742</v>
      </c>
      <c r="B309" t="s">
        <v>1541</v>
      </c>
      <c r="C309" t="s">
        <v>1542</v>
      </c>
      <c r="D309">
        <v>2007</v>
      </c>
      <c r="E309" t="s">
        <v>33</v>
      </c>
      <c r="F309" s="6">
        <v>110000000</v>
      </c>
      <c r="G309" s="7">
        <v>45388836</v>
      </c>
      <c r="H309" s="3">
        <v>115802596</v>
      </c>
      <c r="I309" s="3">
        <v>112935797</v>
      </c>
      <c r="J309" s="3">
        <v>228738393</v>
      </c>
      <c r="K309" s="3">
        <f>Highest_Hollywood_Grossing_Movies[[#This Row],[World Wide Sales (in $)]]-Highest_Hollywood_Grossing_Movies[[#This Row],[Budget (in $)]]</f>
        <v>118738393</v>
      </c>
      <c r="L309" t="s">
        <v>2062</v>
      </c>
      <c r="M309" t="s">
        <v>2017</v>
      </c>
      <c r="N309" t="s">
        <v>2069</v>
      </c>
      <c r="O309" t="s">
        <v>1543</v>
      </c>
      <c r="P309" t="str">
        <f t="shared" si="4"/>
        <v>Action</v>
      </c>
      <c r="Q309" t="s">
        <v>668</v>
      </c>
      <c r="R309" t="s">
        <v>18</v>
      </c>
    </row>
    <row r="310" spans="1:18" x14ac:dyDescent="0.35">
      <c r="A310">
        <v>404</v>
      </c>
      <c r="B310" t="s">
        <v>909</v>
      </c>
      <c r="C310" t="s">
        <v>910</v>
      </c>
      <c r="D310">
        <v>2007</v>
      </c>
      <c r="E310" t="s">
        <v>15</v>
      </c>
      <c r="F310" s="6">
        <v>60000000</v>
      </c>
      <c r="G310" s="7">
        <v>44307417</v>
      </c>
      <c r="H310" s="3">
        <v>217326974</v>
      </c>
      <c r="I310" s="3">
        <v>148025572</v>
      </c>
      <c r="J310" s="3">
        <v>365352546</v>
      </c>
      <c r="K310" s="3">
        <f>Highest_Hollywood_Grossing_Movies[[#This Row],[World Wide Sales (in $)]]-Highest_Hollywood_Grossing_Movies[[#This Row],[Budget (in $)]]</f>
        <v>305352546</v>
      </c>
      <c r="L310" t="s">
        <v>2027</v>
      </c>
      <c r="M310" t="s">
        <v>2022</v>
      </c>
      <c r="N310" t="s">
        <v>2069</v>
      </c>
      <c r="O310" t="s">
        <v>911</v>
      </c>
      <c r="P310" t="str">
        <f t="shared" si="4"/>
        <v>Adventure</v>
      </c>
      <c r="Q310" t="s">
        <v>408</v>
      </c>
      <c r="R310" t="s">
        <v>42</v>
      </c>
    </row>
    <row r="311" spans="1:18" x14ac:dyDescent="0.35">
      <c r="A311">
        <v>610</v>
      </c>
      <c r="B311" t="s">
        <v>1304</v>
      </c>
      <c r="C311" t="s">
        <v>1305</v>
      </c>
      <c r="D311">
        <v>2007</v>
      </c>
      <c r="E311" t="s">
        <v>36</v>
      </c>
      <c r="F311" s="6">
        <v>100000000</v>
      </c>
      <c r="G311" s="7">
        <v>43565135</v>
      </c>
      <c r="H311" s="3">
        <v>130164645</v>
      </c>
      <c r="I311" s="3">
        <v>139590785</v>
      </c>
      <c r="J311" s="3">
        <v>269755430</v>
      </c>
      <c r="K311" s="3">
        <f>Highest_Hollywood_Grossing_Movies[[#This Row],[World Wide Sales (in $)]]-Highest_Hollywood_Grossing_Movies[[#This Row],[Budget (in $)]]</f>
        <v>169755430</v>
      </c>
      <c r="L311" t="s">
        <v>2059</v>
      </c>
      <c r="M311" t="s">
        <v>2023</v>
      </c>
      <c r="N311" t="s">
        <v>2069</v>
      </c>
      <c r="O311" t="s">
        <v>966</v>
      </c>
      <c r="P311" t="str">
        <f t="shared" si="4"/>
        <v>Biography</v>
      </c>
      <c r="Q311" t="s">
        <v>202</v>
      </c>
      <c r="R311" t="s">
        <v>121</v>
      </c>
    </row>
    <row r="312" spans="1:18" x14ac:dyDescent="0.35">
      <c r="A312">
        <v>562</v>
      </c>
      <c r="B312" t="s">
        <v>1200</v>
      </c>
      <c r="C312" t="s">
        <v>1201</v>
      </c>
      <c r="D312">
        <v>2007</v>
      </c>
      <c r="E312" t="s">
        <v>102</v>
      </c>
      <c r="F312" s="6">
        <v>150000000</v>
      </c>
      <c r="G312" s="7">
        <v>38021044</v>
      </c>
      <c r="H312" s="3">
        <v>126631277</v>
      </c>
      <c r="I312" s="3">
        <v>166883059</v>
      </c>
      <c r="J312" s="3">
        <v>293514336</v>
      </c>
      <c r="K312" s="3">
        <f>Highest_Hollywood_Grossing_Movies[[#This Row],[World Wide Sales (in $)]]-Highest_Hollywood_Grossing_Movies[[#This Row],[Budget (in $)]]</f>
        <v>143514336</v>
      </c>
      <c r="L312" t="s">
        <v>2040</v>
      </c>
      <c r="M312" t="s">
        <v>2023</v>
      </c>
      <c r="N312" t="s">
        <v>2069</v>
      </c>
      <c r="O312" t="s">
        <v>332</v>
      </c>
      <c r="P312" t="str">
        <f t="shared" si="4"/>
        <v>Adventure</v>
      </c>
      <c r="Q312" t="s">
        <v>82</v>
      </c>
      <c r="R312" t="s">
        <v>42</v>
      </c>
    </row>
    <row r="313" spans="1:18" x14ac:dyDescent="0.35">
      <c r="A313">
        <v>457</v>
      </c>
      <c r="B313" t="s">
        <v>1014</v>
      </c>
      <c r="C313" t="s">
        <v>1015</v>
      </c>
      <c r="D313">
        <v>2007</v>
      </c>
      <c r="E313" t="s">
        <v>21</v>
      </c>
      <c r="F313" s="6">
        <v>85000000</v>
      </c>
      <c r="G313" s="7">
        <v>34440317</v>
      </c>
      <c r="H313" s="3">
        <v>127807262</v>
      </c>
      <c r="I313" s="3">
        <v>212680600</v>
      </c>
      <c r="J313" s="3">
        <v>340487862</v>
      </c>
      <c r="K313" s="3">
        <f>Highest_Hollywood_Grossing_Movies[[#This Row],[World Wide Sales (in $)]]-Highest_Hollywood_Grossing_Movies[[#This Row],[Budget (in $)]]</f>
        <v>255487862</v>
      </c>
      <c r="L313" t="s">
        <v>2078</v>
      </c>
      <c r="M313" t="s">
        <v>2023</v>
      </c>
      <c r="N313" t="s">
        <v>2069</v>
      </c>
      <c r="O313" t="s">
        <v>451</v>
      </c>
      <c r="P313" t="str">
        <f t="shared" si="4"/>
        <v>Adventure</v>
      </c>
      <c r="Q313" t="s">
        <v>378</v>
      </c>
      <c r="R313" t="s">
        <v>42</v>
      </c>
    </row>
    <row r="314" spans="1:18" x14ac:dyDescent="0.35">
      <c r="A314">
        <v>952</v>
      </c>
      <c r="B314" t="s">
        <v>1908</v>
      </c>
      <c r="C314" t="s">
        <v>1909</v>
      </c>
      <c r="D314">
        <v>2007</v>
      </c>
      <c r="E314" t="s">
        <v>36</v>
      </c>
      <c r="F314" s="6">
        <v>85000000</v>
      </c>
      <c r="G314" s="7">
        <v>34233750</v>
      </c>
      <c r="H314" s="3">
        <v>120059556</v>
      </c>
      <c r="I314" s="3">
        <v>67074561</v>
      </c>
      <c r="J314" s="3">
        <v>187134117</v>
      </c>
      <c r="K314" s="3">
        <f>Highest_Hollywood_Grossing_Movies[[#This Row],[World Wide Sales (in $)]]-Highest_Hollywood_Grossing_Movies[[#This Row],[Budget (in $)]]</f>
        <v>102134117</v>
      </c>
      <c r="L314" t="s">
        <v>2041</v>
      </c>
      <c r="M314" t="s">
        <v>2103</v>
      </c>
      <c r="N314" t="s">
        <v>2069</v>
      </c>
      <c r="O314" t="s">
        <v>553</v>
      </c>
      <c r="P314" t="str">
        <f t="shared" si="4"/>
        <v>Comedy</v>
      </c>
      <c r="Q314" t="s">
        <v>247</v>
      </c>
      <c r="R314" t="s">
        <v>18</v>
      </c>
    </row>
    <row r="315" spans="1:18" x14ac:dyDescent="0.35">
      <c r="A315">
        <v>360</v>
      </c>
      <c r="B315" t="s">
        <v>823</v>
      </c>
      <c r="C315" t="s">
        <v>824</v>
      </c>
      <c r="D315">
        <v>2007</v>
      </c>
      <c r="E315" t="s">
        <v>15</v>
      </c>
      <c r="F315" s="6">
        <v>110000000</v>
      </c>
      <c r="G315" s="7">
        <v>33369559</v>
      </c>
      <c r="H315" s="3">
        <v>134529403</v>
      </c>
      <c r="I315" s="3">
        <v>253626608</v>
      </c>
      <c r="J315" s="3">
        <v>388156011</v>
      </c>
      <c r="K315" s="3">
        <f>Highest_Hollywood_Grossing_Movies[[#This Row],[World Wide Sales (in $)]]-Highest_Hollywood_Grossing_Movies[[#This Row],[Budget (in $)]]</f>
        <v>278156011</v>
      </c>
      <c r="L315" t="s">
        <v>2073</v>
      </c>
      <c r="M315" t="s">
        <v>2102</v>
      </c>
      <c r="N315" t="s">
        <v>2069</v>
      </c>
      <c r="O315" t="s">
        <v>759</v>
      </c>
      <c r="P315" t="str">
        <f t="shared" si="4"/>
        <v>Action</v>
      </c>
      <c r="Q315" t="s">
        <v>64</v>
      </c>
      <c r="R315" t="s">
        <v>18</v>
      </c>
    </row>
    <row r="316" spans="1:18" x14ac:dyDescent="0.35">
      <c r="A316">
        <v>779</v>
      </c>
      <c r="B316" t="s">
        <v>1600</v>
      </c>
      <c r="C316" t="s">
        <v>1601</v>
      </c>
      <c r="D316">
        <v>2007</v>
      </c>
      <c r="E316" t="s">
        <v>36</v>
      </c>
      <c r="F316" s="6">
        <v>30000000</v>
      </c>
      <c r="G316" s="7">
        <v>30690990</v>
      </c>
      <c r="H316" s="3">
        <v>148768917</v>
      </c>
      <c r="I316" s="3">
        <v>71153500</v>
      </c>
      <c r="J316" s="3">
        <v>219922417</v>
      </c>
      <c r="K316" s="3">
        <f>Highest_Hollywood_Grossing_Movies[[#This Row],[World Wide Sales (in $)]]-Highest_Hollywood_Grossing_Movies[[#This Row],[Budget (in $)]]</f>
        <v>189922417</v>
      </c>
      <c r="L316" t="s">
        <v>2040</v>
      </c>
      <c r="M316" t="s">
        <v>2102</v>
      </c>
      <c r="N316" t="s">
        <v>2069</v>
      </c>
      <c r="O316" t="s">
        <v>553</v>
      </c>
      <c r="P316" t="str">
        <f t="shared" si="4"/>
        <v>Comedy</v>
      </c>
      <c r="Q316" t="s">
        <v>72</v>
      </c>
      <c r="R316" t="s">
        <v>121</v>
      </c>
    </row>
    <row r="317" spans="1:18" x14ac:dyDescent="0.35">
      <c r="A317">
        <v>910</v>
      </c>
      <c r="B317" t="s">
        <v>1844</v>
      </c>
      <c r="C317" t="s">
        <v>1845</v>
      </c>
      <c r="D317">
        <v>2007</v>
      </c>
      <c r="E317" t="s">
        <v>26</v>
      </c>
      <c r="F317" s="6">
        <v>150000000</v>
      </c>
      <c r="G317" s="7">
        <v>27515871</v>
      </c>
      <c r="H317" s="3">
        <v>82280579</v>
      </c>
      <c r="I317" s="3">
        <v>114113166</v>
      </c>
      <c r="J317" s="3">
        <v>196393745</v>
      </c>
      <c r="K317" s="3">
        <f>Highest_Hollywood_Grossing_Movies[[#This Row],[World Wide Sales (in $)]]-Highest_Hollywood_Grossing_Movies[[#This Row],[Budget (in $)]]</f>
        <v>46393745</v>
      </c>
      <c r="L317" t="s">
        <v>2062</v>
      </c>
      <c r="M317" t="s">
        <v>2023</v>
      </c>
      <c r="N317" t="s">
        <v>2069</v>
      </c>
      <c r="O317" t="s">
        <v>1846</v>
      </c>
      <c r="P317" t="str">
        <f t="shared" si="4"/>
        <v>Action</v>
      </c>
      <c r="Q317" t="s">
        <v>247</v>
      </c>
      <c r="R317" t="s">
        <v>18</v>
      </c>
    </row>
    <row r="318" spans="1:18" x14ac:dyDescent="0.35">
      <c r="A318">
        <v>389</v>
      </c>
      <c r="B318" t="s">
        <v>879</v>
      </c>
      <c r="C318" t="s">
        <v>880</v>
      </c>
      <c r="D318">
        <v>2007</v>
      </c>
      <c r="E318" t="s">
        <v>88</v>
      </c>
      <c r="F318" s="6">
        <v>180000000</v>
      </c>
      <c r="G318" s="7">
        <v>26125000</v>
      </c>
      <c r="H318" s="3">
        <v>70107728</v>
      </c>
      <c r="I318" s="3">
        <v>302127136</v>
      </c>
      <c r="J318" s="3">
        <v>372234864</v>
      </c>
      <c r="K318" s="3">
        <f>Highest_Hollywood_Grossing_Movies[[#This Row],[World Wide Sales (in $)]]-Highest_Hollywood_Grossing_Movies[[#This Row],[Budget (in $)]]</f>
        <v>192234864</v>
      </c>
      <c r="L318" t="s">
        <v>2063</v>
      </c>
      <c r="M318" t="s">
        <v>2022</v>
      </c>
      <c r="N318" t="s">
        <v>2069</v>
      </c>
      <c r="O318" t="s">
        <v>152</v>
      </c>
      <c r="P318" t="str">
        <f t="shared" si="4"/>
        <v>Adventure</v>
      </c>
      <c r="Q318" t="s">
        <v>529</v>
      </c>
      <c r="R318" t="s">
        <v>18</v>
      </c>
    </row>
    <row r="319" spans="1:18" x14ac:dyDescent="0.35">
      <c r="A319">
        <v>730</v>
      </c>
      <c r="B319" t="s">
        <v>1522</v>
      </c>
      <c r="C319" t="s">
        <v>1523</v>
      </c>
      <c r="D319">
        <v>2007</v>
      </c>
      <c r="E319" t="s">
        <v>857</v>
      </c>
      <c r="F319" s="6">
        <v>7500000</v>
      </c>
      <c r="G319" s="7">
        <v>413869</v>
      </c>
      <c r="H319" s="3">
        <v>143495265</v>
      </c>
      <c r="I319" s="3">
        <v>88877416</v>
      </c>
      <c r="J319" s="3">
        <v>232372681</v>
      </c>
      <c r="K319" s="3">
        <f>Highest_Hollywood_Grossing_Movies[[#This Row],[World Wide Sales (in $)]]-Highest_Hollywood_Grossing_Movies[[#This Row],[Budget (in $)]]</f>
        <v>224872681</v>
      </c>
      <c r="L319" t="s">
        <v>2063</v>
      </c>
      <c r="M319" t="s">
        <v>2022</v>
      </c>
      <c r="N319" t="s">
        <v>2069</v>
      </c>
      <c r="O319" t="s">
        <v>706</v>
      </c>
      <c r="P319" t="str">
        <f t="shared" si="4"/>
        <v>Comedy</v>
      </c>
      <c r="Q319" t="s">
        <v>333</v>
      </c>
      <c r="R319" t="s">
        <v>18</v>
      </c>
    </row>
    <row r="320" spans="1:18" x14ac:dyDescent="0.35">
      <c r="A320">
        <v>926</v>
      </c>
      <c r="B320" t="s">
        <v>1874</v>
      </c>
      <c r="C320" t="s">
        <v>1875</v>
      </c>
      <c r="D320">
        <v>2007</v>
      </c>
      <c r="E320" t="s">
        <v>26</v>
      </c>
      <c r="F320" s="6">
        <v>15000</v>
      </c>
      <c r="G320" s="7">
        <v>77873</v>
      </c>
      <c r="H320" s="3">
        <v>107918810</v>
      </c>
      <c r="I320" s="3">
        <v>85436990</v>
      </c>
      <c r="J320" s="3">
        <v>193355800</v>
      </c>
      <c r="K320" s="3">
        <f>Highest_Hollywood_Grossing_Movies[[#This Row],[World Wide Sales (in $)]]-Highest_Hollywood_Grossing_Movies[[#This Row],[Budget (in $)]]</f>
        <v>193340800</v>
      </c>
      <c r="L320" t="s">
        <v>2039</v>
      </c>
      <c r="M320" t="s">
        <v>2021</v>
      </c>
      <c r="N320" t="s">
        <v>2028</v>
      </c>
      <c r="O320" t="s">
        <v>1416</v>
      </c>
      <c r="P320" t="str">
        <f t="shared" si="4"/>
        <v>Horror</v>
      </c>
      <c r="Q320" t="s">
        <v>724</v>
      </c>
      <c r="R320" t="s">
        <v>121</v>
      </c>
    </row>
    <row r="321" spans="1:18" x14ac:dyDescent="0.35">
      <c r="A321">
        <v>51</v>
      </c>
      <c r="B321" t="s">
        <v>153</v>
      </c>
      <c r="C321" t="s">
        <v>154</v>
      </c>
      <c r="D321">
        <v>2008</v>
      </c>
      <c r="E321" t="s">
        <v>55</v>
      </c>
      <c r="F321" s="6">
        <v>185000000</v>
      </c>
      <c r="G321" s="7">
        <v>158411483</v>
      </c>
      <c r="H321" s="3">
        <v>534987076</v>
      </c>
      <c r="I321" s="3">
        <v>471467753</v>
      </c>
      <c r="J321" s="3">
        <v>1006454829</v>
      </c>
      <c r="K321" s="3">
        <f>Highest_Hollywood_Grossing_Movies[[#This Row],[World Wide Sales (in $)]]-Highest_Hollywood_Grossing_Movies[[#This Row],[Budget (in $)]]</f>
        <v>821454829</v>
      </c>
      <c r="L321" t="s">
        <v>2026</v>
      </c>
      <c r="M321" t="s">
        <v>2103</v>
      </c>
      <c r="N321" t="s">
        <v>2066</v>
      </c>
      <c r="O321" t="s">
        <v>155</v>
      </c>
      <c r="P321" t="str">
        <f t="shared" si="4"/>
        <v>Action</v>
      </c>
      <c r="Q321" t="s">
        <v>61</v>
      </c>
      <c r="R321" t="s">
        <v>18</v>
      </c>
    </row>
    <row r="322" spans="1:18" x14ac:dyDescent="0.35">
      <c r="A322">
        <v>106</v>
      </c>
      <c r="B322" t="s">
        <v>284</v>
      </c>
      <c r="C322" t="s">
        <v>285</v>
      </c>
      <c r="D322">
        <v>2008</v>
      </c>
      <c r="E322" t="s">
        <v>26</v>
      </c>
      <c r="F322" s="6">
        <v>185000000</v>
      </c>
      <c r="G322" s="7">
        <v>100137835</v>
      </c>
      <c r="H322" s="3">
        <v>317101119</v>
      </c>
      <c r="I322" s="3">
        <v>473552823</v>
      </c>
      <c r="J322" s="3">
        <v>790653942</v>
      </c>
      <c r="K322" s="3">
        <f>Highest_Hollywood_Grossing_Movies[[#This Row],[World Wide Sales (in $)]]-Highest_Hollywood_Grossing_Movies[[#This Row],[Budget (in $)]]</f>
        <v>605653942</v>
      </c>
      <c r="L322" t="s">
        <v>2078</v>
      </c>
      <c r="M322" t="s">
        <v>2010</v>
      </c>
      <c r="N322" t="s">
        <v>2066</v>
      </c>
      <c r="O322" t="s">
        <v>286</v>
      </c>
      <c r="P322" t="str">
        <f t="shared" ref="P322:P385" si="5">LEFT(RIGHT(O322,LEN(O322)-FIND("'",O322,1)),FIND("'",RIGHT(O322,LEN(O322)-FIND("'",O322,1)),1)-1)</f>
        <v>Action</v>
      </c>
      <c r="Q322" t="s">
        <v>120</v>
      </c>
      <c r="R322" t="s">
        <v>18</v>
      </c>
    </row>
    <row r="323" spans="1:18" x14ac:dyDescent="0.35">
      <c r="A323">
        <v>189</v>
      </c>
      <c r="B323" t="s">
        <v>462</v>
      </c>
      <c r="C323" t="s">
        <v>463</v>
      </c>
      <c r="D323">
        <v>2008</v>
      </c>
      <c r="E323" t="s">
        <v>26</v>
      </c>
      <c r="F323" s="6">
        <v>140000000</v>
      </c>
      <c r="G323" s="7">
        <v>98618668</v>
      </c>
      <c r="H323" s="3">
        <v>319034126</v>
      </c>
      <c r="I323" s="3">
        <v>266762121</v>
      </c>
      <c r="J323" s="3">
        <v>585796247</v>
      </c>
      <c r="K323" s="3">
        <f>Highest_Hollywood_Grossing_Movies[[#This Row],[World Wide Sales (in $)]]-Highest_Hollywood_Grossing_Movies[[#This Row],[Budget (in $)]]</f>
        <v>445796247</v>
      </c>
      <c r="L323" t="s">
        <v>2071</v>
      </c>
      <c r="M323" t="s">
        <v>2019</v>
      </c>
      <c r="N323" t="s">
        <v>2066</v>
      </c>
      <c r="O323" t="s">
        <v>31</v>
      </c>
      <c r="P323" t="str">
        <f t="shared" si="5"/>
        <v>Action</v>
      </c>
      <c r="Q323" t="s">
        <v>464</v>
      </c>
      <c r="R323" t="s">
        <v>18</v>
      </c>
    </row>
    <row r="324" spans="1:18" x14ac:dyDescent="0.35">
      <c r="A324">
        <v>333</v>
      </c>
      <c r="B324" t="s">
        <v>780</v>
      </c>
      <c r="C324" t="s">
        <v>781</v>
      </c>
      <c r="D324">
        <v>2008</v>
      </c>
      <c r="E324" t="s">
        <v>339</v>
      </c>
      <c r="F324" s="6">
        <v>37000000</v>
      </c>
      <c r="G324" s="7">
        <v>69637740</v>
      </c>
      <c r="H324" s="3">
        <v>193962473</v>
      </c>
      <c r="I324" s="3">
        <v>214467942</v>
      </c>
      <c r="J324" s="3">
        <v>408430415</v>
      </c>
      <c r="K324" s="3">
        <f>Highest_Hollywood_Grossing_Movies[[#This Row],[World Wide Sales (in $)]]-Highest_Hollywood_Grossing_Movies[[#This Row],[Budget (in $)]]</f>
        <v>371430415</v>
      </c>
      <c r="L324" t="s">
        <v>2041</v>
      </c>
      <c r="M324" t="s">
        <v>2023</v>
      </c>
      <c r="N324" t="s">
        <v>2066</v>
      </c>
      <c r="O324" t="s">
        <v>782</v>
      </c>
      <c r="P324" t="str">
        <f t="shared" si="5"/>
        <v>Drama</v>
      </c>
      <c r="Q324" t="s">
        <v>120</v>
      </c>
      <c r="R324" t="s">
        <v>18</v>
      </c>
    </row>
    <row r="325" spans="1:18" x14ac:dyDescent="0.35">
      <c r="A325">
        <v>185</v>
      </c>
      <c r="B325" t="s">
        <v>452</v>
      </c>
      <c r="C325" t="s">
        <v>453</v>
      </c>
      <c r="D325">
        <v>2008</v>
      </c>
      <c r="E325" t="s">
        <v>33</v>
      </c>
      <c r="F325" s="6">
        <v>200000000</v>
      </c>
      <c r="G325" s="7">
        <v>67528882</v>
      </c>
      <c r="H325" s="3">
        <v>168368427</v>
      </c>
      <c r="I325" s="3">
        <v>421212055</v>
      </c>
      <c r="J325" s="3">
        <v>589580482</v>
      </c>
      <c r="K325" s="3">
        <f>Highest_Hollywood_Grossing_Movies[[#This Row],[World Wide Sales (in $)]]-Highest_Hollywood_Grossing_Movies[[#This Row],[Budget (in $)]]</f>
        <v>389580482</v>
      </c>
      <c r="L325" t="s">
        <v>2081</v>
      </c>
      <c r="M325" t="s">
        <v>2024</v>
      </c>
      <c r="N325" t="s">
        <v>2066</v>
      </c>
      <c r="O325" t="s">
        <v>454</v>
      </c>
      <c r="P325" t="str">
        <f t="shared" si="5"/>
        <v>Action</v>
      </c>
      <c r="Q325" t="s">
        <v>169</v>
      </c>
      <c r="R325" t="s">
        <v>18</v>
      </c>
    </row>
    <row r="326" spans="1:18" x14ac:dyDescent="0.35">
      <c r="A326">
        <v>182</v>
      </c>
      <c r="B326" t="s">
        <v>444</v>
      </c>
      <c r="C326" t="s">
        <v>445</v>
      </c>
      <c r="D326">
        <v>2008</v>
      </c>
      <c r="E326" t="s">
        <v>102</v>
      </c>
      <c r="F326" s="6">
        <v>150000000</v>
      </c>
      <c r="G326" s="7">
        <v>63106589</v>
      </c>
      <c r="H326" s="3">
        <v>180010950</v>
      </c>
      <c r="I326" s="3">
        <v>423889404</v>
      </c>
      <c r="J326" s="3">
        <v>603900354</v>
      </c>
      <c r="K326" s="3">
        <f>Highest_Hollywood_Grossing_Movies[[#This Row],[World Wide Sales (in $)]]-Highest_Hollywood_Grossing_Movies[[#This Row],[Budget (in $)]]</f>
        <v>453900354</v>
      </c>
      <c r="L326" t="s">
        <v>2071</v>
      </c>
      <c r="M326" t="s">
        <v>2024</v>
      </c>
      <c r="N326" t="s">
        <v>2066</v>
      </c>
      <c r="O326" t="s">
        <v>181</v>
      </c>
      <c r="P326" t="str">
        <f t="shared" si="5"/>
        <v>Adventure</v>
      </c>
      <c r="Q326" t="s">
        <v>143</v>
      </c>
      <c r="R326" t="s">
        <v>42</v>
      </c>
    </row>
    <row r="327" spans="1:18" x14ac:dyDescent="0.35">
      <c r="A327">
        <v>229</v>
      </c>
      <c r="B327" t="s">
        <v>554</v>
      </c>
      <c r="C327" t="s">
        <v>555</v>
      </c>
      <c r="D327">
        <v>2008</v>
      </c>
      <c r="E327" t="s">
        <v>21</v>
      </c>
      <c r="F327" s="6">
        <v>180000000</v>
      </c>
      <c r="G327" s="7">
        <v>63087526</v>
      </c>
      <c r="H327" s="3">
        <v>223808164</v>
      </c>
      <c r="I327" s="3">
        <v>297503726</v>
      </c>
      <c r="J327" s="3">
        <v>521311890</v>
      </c>
      <c r="K327" s="3">
        <f>Highest_Hollywood_Grossing_Movies[[#This Row],[World Wide Sales (in $)]]-Highest_Hollywood_Grossing_Movies[[#This Row],[Budget (in $)]]</f>
        <v>341311890</v>
      </c>
      <c r="L327" t="s">
        <v>2073</v>
      </c>
      <c r="M327" t="s">
        <v>2102</v>
      </c>
      <c r="N327" t="s">
        <v>2066</v>
      </c>
      <c r="O327" t="s">
        <v>556</v>
      </c>
      <c r="P327" t="str">
        <f t="shared" si="5"/>
        <v>Adventure</v>
      </c>
      <c r="Q327" t="s">
        <v>162</v>
      </c>
      <c r="R327" t="s">
        <v>557</v>
      </c>
    </row>
    <row r="328" spans="1:18" x14ac:dyDescent="0.35">
      <c r="A328">
        <v>168</v>
      </c>
      <c r="B328" t="s">
        <v>414</v>
      </c>
      <c r="C328" t="s">
        <v>415</v>
      </c>
      <c r="D328">
        <v>2008</v>
      </c>
      <c r="E328" t="s">
        <v>33</v>
      </c>
      <c r="F328" s="6">
        <v>150000000</v>
      </c>
      <c r="G328" s="7">
        <v>62603879</v>
      </c>
      <c r="H328" s="3">
        <v>227946274</v>
      </c>
      <c r="I328" s="3">
        <v>401497154</v>
      </c>
      <c r="J328" s="3">
        <v>629443428</v>
      </c>
      <c r="K328" s="3">
        <f>Highest_Hollywood_Grossing_Movies[[#This Row],[World Wide Sales (in $)]]-Highest_Hollywood_Grossing_Movies[[#This Row],[Budget (in $)]]</f>
        <v>479443428</v>
      </c>
      <c r="L328" t="s">
        <v>2059</v>
      </c>
      <c r="M328" t="s">
        <v>2103</v>
      </c>
      <c r="N328" t="s">
        <v>2066</v>
      </c>
      <c r="O328" t="s">
        <v>416</v>
      </c>
      <c r="P328" t="str">
        <f t="shared" si="5"/>
        <v>Action</v>
      </c>
      <c r="Q328" t="s">
        <v>408</v>
      </c>
      <c r="R328" t="s">
        <v>18</v>
      </c>
    </row>
    <row r="329" spans="1:18" x14ac:dyDescent="0.35">
      <c r="A329">
        <v>165</v>
      </c>
      <c r="B329" t="s">
        <v>405</v>
      </c>
      <c r="C329" t="s">
        <v>406</v>
      </c>
      <c r="D329">
        <v>2008</v>
      </c>
      <c r="E329" t="s">
        <v>102</v>
      </c>
      <c r="F329" s="6">
        <v>130000000</v>
      </c>
      <c r="G329" s="7">
        <v>60239130</v>
      </c>
      <c r="H329" s="3">
        <v>215771591</v>
      </c>
      <c r="I329" s="3">
        <v>416311606</v>
      </c>
      <c r="J329" s="3">
        <v>632083197</v>
      </c>
      <c r="K329" s="3">
        <f>Highest_Hollywood_Grossing_Movies[[#This Row],[World Wide Sales (in $)]]-Highest_Hollywood_Grossing_Movies[[#This Row],[Budget (in $)]]</f>
        <v>502083197</v>
      </c>
      <c r="L329" t="s">
        <v>2063</v>
      </c>
      <c r="M329" t="s">
        <v>2102</v>
      </c>
      <c r="N329" t="s">
        <v>2066</v>
      </c>
      <c r="O329" t="s">
        <v>407</v>
      </c>
      <c r="P329" t="str">
        <f t="shared" si="5"/>
        <v>Action</v>
      </c>
      <c r="Q329" t="s">
        <v>408</v>
      </c>
      <c r="R329" t="s">
        <v>42</v>
      </c>
    </row>
    <row r="330" spans="1:18" x14ac:dyDescent="0.35">
      <c r="A330">
        <v>319</v>
      </c>
      <c r="B330" t="s">
        <v>750</v>
      </c>
      <c r="C330" t="s">
        <v>751</v>
      </c>
      <c r="D330">
        <v>2008</v>
      </c>
      <c r="E330" t="s">
        <v>55</v>
      </c>
      <c r="F330" s="6">
        <v>65000000</v>
      </c>
      <c r="G330" s="7">
        <v>57038404</v>
      </c>
      <c r="H330" s="3">
        <v>152647258</v>
      </c>
      <c r="I330" s="3">
        <v>266118261</v>
      </c>
      <c r="J330" s="3">
        <v>418765519</v>
      </c>
      <c r="K330" s="3">
        <f>Highest_Hollywood_Grossing_Movies[[#This Row],[World Wide Sales (in $)]]-Highest_Hollywood_Grossing_Movies[[#This Row],[Budget (in $)]]</f>
        <v>353765519</v>
      </c>
      <c r="L330" t="s">
        <v>2053</v>
      </c>
      <c r="M330" t="s">
        <v>2010</v>
      </c>
      <c r="N330" t="s">
        <v>2066</v>
      </c>
      <c r="O330" t="s">
        <v>752</v>
      </c>
      <c r="P330" t="str">
        <f t="shared" si="5"/>
        <v>Comedy</v>
      </c>
      <c r="Q330" t="s">
        <v>263</v>
      </c>
      <c r="R330" t="s">
        <v>121</v>
      </c>
    </row>
    <row r="331" spans="1:18" x14ac:dyDescent="0.35">
      <c r="A331">
        <v>621</v>
      </c>
      <c r="B331" t="s">
        <v>1326</v>
      </c>
      <c r="C331" t="s">
        <v>1327</v>
      </c>
      <c r="D331">
        <v>2008</v>
      </c>
      <c r="E331" t="s">
        <v>36</v>
      </c>
      <c r="F331" s="6">
        <v>150000000</v>
      </c>
      <c r="G331" s="7">
        <v>55414050</v>
      </c>
      <c r="H331" s="3">
        <v>134806913</v>
      </c>
      <c r="I331" s="3">
        <v>129964083</v>
      </c>
      <c r="J331" s="3">
        <v>264770996</v>
      </c>
      <c r="K331" s="3">
        <f>Highest_Hollywood_Grossing_Movies[[#This Row],[World Wide Sales (in $)]]-Highest_Hollywood_Grossing_Movies[[#This Row],[Budget (in $)]]</f>
        <v>114770996</v>
      </c>
      <c r="L331" t="s">
        <v>2037</v>
      </c>
      <c r="M331" t="s">
        <v>2102</v>
      </c>
      <c r="N331" t="s">
        <v>2066</v>
      </c>
      <c r="O331" t="s">
        <v>31</v>
      </c>
      <c r="P331" t="str">
        <f t="shared" si="5"/>
        <v>Action</v>
      </c>
      <c r="Q331" t="s">
        <v>240</v>
      </c>
      <c r="R331" t="s">
        <v>18</v>
      </c>
    </row>
    <row r="332" spans="1:18" x14ac:dyDescent="0.35">
      <c r="A332">
        <v>318</v>
      </c>
      <c r="B332" t="s">
        <v>746</v>
      </c>
      <c r="C332" t="s">
        <v>747</v>
      </c>
      <c r="D332">
        <v>2008</v>
      </c>
      <c r="E332" t="s">
        <v>21</v>
      </c>
      <c r="F332" s="6">
        <v>225000000</v>
      </c>
      <c r="G332" s="7">
        <v>55034805</v>
      </c>
      <c r="H332" s="3">
        <v>141621490</v>
      </c>
      <c r="I332" s="3">
        <v>278044078</v>
      </c>
      <c r="J332" s="3">
        <v>419665568</v>
      </c>
      <c r="K332" s="3">
        <f>Highest_Hollywood_Grossing_Movies[[#This Row],[World Wide Sales (in $)]]-Highest_Hollywood_Grossing_Movies[[#This Row],[Budget (in $)]]</f>
        <v>194665568</v>
      </c>
      <c r="L332" t="s">
        <v>2067</v>
      </c>
      <c r="M332" t="s">
        <v>2010</v>
      </c>
      <c r="N332" t="s">
        <v>2066</v>
      </c>
      <c r="O332" t="s">
        <v>748</v>
      </c>
      <c r="P332" t="str">
        <f t="shared" si="5"/>
        <v>Action</v>
      </c>
      <c r="Q332" t="s">
        <v>749</v>
      </c>
      <c r="R332" t="s">
        <v>42</v>
      </c>
    </row>
    <row r="333" spans="1:18" x14ac:dyDescent="0.35">
      <c r="A333">
        <v>454</v>
      </c>
      <c r="B333" t="s">
        <v>1007</v>
      </c>
      <c r="C333" t="s">
        <v>1008</v>
      </c>
      <c r="D333">
        <v>2008</v>
      </c>
      <c r="E333" t="s">
        <v>36</v>
      </c>
      <c r="F333" s="6">
        <v>75000000</v>
      </c>
      <c r="G333" s="7">
        <v>50927085</v>
      </c>
      <c r="H333" s="3">
        <v>134508551</v>
      </c>
      <c r="I333" s="3">
        <v>207954512</v>
      </c>
      <c r="J333" s="3">
        <v>342463063</v>
      </c>
      <c r="K333" s="3">
        <f>Highest_Hollywood_Grossing_Movies[[#This Row],[World Wide Sales (in $)]]-Highest_Hollywood_Grossing_Movies[[#This Row],[Budget (in $)]]</f>
        <v>267463063</v>
      </c>
      <c r="L333" t="s">
        <v>2073</v>
      </c>
      <c r="M333" t="s">
        <v>2102</v>
      </c>
      <c r="N333" t="s">
        <v>2066</v>
      </c>
      <c r="O333" t="s">
        <v>49</v>
      </c>
      <c r="P333" t="str">
        <f t="shared" si="5"/>
        <v>Action</v>
      </c>
      <c r="Q333" t="s">
        <v>668</v>
      </c>
      <c r="R333" t="s">
        <v>121</v>
      </c>
    </row>
    <row r="334" spans="1:18" x14ac:dyDescent="0.35">
      <c r="A334">
        <v>550</v>
      </c>
      <c r="B334" t="s">
        <v>1179</v>
      </c>
      <c r="C334" t="s">
        <v>1180</v>
      </c>
      <c r="D334">
        <v>2008</v>
      </c>
      <c r="E334" t="s">
        <v>15</v>
      </c>
      <c r="F334" s="6">
        <v>85000000</v>
      </c>
      <c r="G334" s="7">
        <v>45012998</v>
      </c>
      <c r="H334" s="3">
        <v>154529439</v>
      </c>
      <c r="I334" s="3">
        <v>144043360</v>
      </c>
      <c r="J334" s="3">
        <v>298572799</v>
      </c>
      <c r="K334" s="3">
        <f>Highest_Hollywood_Grossing_Movies[[#This Row],[World Wide Sales (in $)]]-Highest_Hollywood_Grossing_Movies[[#This Row],[Budget (in $)]]</f>
        <v>213572799</v>
      </c>
      <c r="L334" t="s">
        <v>2027</v>
      </c>
      <c r="M334" t="s">
        <v>2018</v>
      </c>
      <c r="N334" t="s">
        <v>2066</v>
      </c>
      <c r="O334" t="s">
        <v>1181</v>
      </c>
      <c r="P334" t="str">
        <f t="shared" si="5"/>
        <v>Adventure</v>
      </c>
      <c r="Q334" t="s">
        <v>724</v>
      </c>
      <c r="R334" t="s">
        <v>557</v>
      </c>
    </row>
    <row r="335" spans="1:18" x14ac:dyDescent="0.35">
      <c r="A335">
        <v>656</v>
      </c>
      <c r="B335" t="s">
        <v>1384</v>
      </c>
      <c r="C335" t="s">
        <v>1385</v>
      </c>
      <c r="D335">
        <v>2008</v>
      </c>
      <c r="E335" t="s">
        <v>21</v>
      </c>
      <c r="F335" s="6">
        <v>11000000</v>
      </c>
      <c r="G335" s="7">
        <v>42030184</v>
      </c>
      <c r="H335" s="3">
        <v>90559416</v>
      </c>
      <c r="I335" s="3">
        <v>162349761</v>
      </c>
      <c r="J335" s="3">
        <v>252909177</v>
      </c>
      <c r="K335" s="3">
        <f>Highest_Hollywood_Grossing_Movies[[#This Row],[World Wide Sales (in $)]]-Highest_Hollywood_Grossing_Movies[[#This Row],[Budget (in $)]]</f>
        <v>241909177</v>
      </c>
      <c r="L335" t="s">
        <v>2042</v>
      </c>
      <c r="M335" t="s">
        <v>2024</v>
      </c>
      <c r="N335" t="s">
        <v>2066</v>
      </c>
      <c r="O335" t="s">
        <v>1386</v>
      </c>
      <c r="P335" t="str">
        <f t="shared" si="5"/>
        <v>Comedy</v>
      </c>
      <c r="Q335" t="s">
        <v>240</v>
      </c>
      <c r="R335" t="s">
        <v>126</v>
      </c>
    </row>
    <row r="336" spans="1:18" x14ac:dyDescent="0.35">
      <c r="A336">
        <v>342</v>
      </c>
      <c r="B336" t="s">
        <v>794</v>
      </c>
      <c r="C336" t="s">
        <v>795</v>
      </c>
      <c r="D336">
        <v>2008</v>
      </c>
      <c r="E336" t="s">
        <v>36</v>
      </c>
      <c r="F336" s="6">
        <v>145000000</v>
      </c>
      <c r="G336" s="7">
        <v>40457770</v>
      </c>
      <c r="H336" s="3">
        <v>102491776</v>
      </c>
      <c r="I336" s="3">
        <v>300958054</v>
      </c>
      <c r="J336" s="3">
        <v>403449830</v>
      </c>
      <c r="K336" s="3">
        <f>Highest_Hollywood_Grossing_Movies[[#This Row],[World Wide Sales (in $)]]-Highest_Hollywood_Grossing_Movies[[#This Row],[Budget (in $)]]</f>
        <v>258449830</v>
      </c>
      <c r="L336" t="s">
        <v>2071</v>
      </c>
      <c r="M336" t="s">
        <v>2103</v>
      </c>
      <c r="N336" t="s">
        <v>2066</v>
      </c>
      <c r="O336" t="s">
        <v>796</v>
      </c>
      <c r="P336" t="str">
        <f t="shared" si="5"/>
        <v>Action</v>
      </c>
      <c r="Q336" t="s">
        <v>240</v>
      </c>
      <c r="R336" t="s">
        <v>18</v>
      </c>
    </row>
    <row r="337" spans="1:18" x14ac:dyDescent="0.35">
      <c r="A337">
        <v>737</v>
      </c>
      <c r="B337" t="s">
        <v>1535</v>
      </c>
      <c r="C337" t="s">
        <v>1536</v>
      </c>
      <c r="D337">
        <v>2008</v>
      </c>
      <c r="E337" t="s">
        <v>55</v>
      </c>
      <c r="F337" s="6">
        <v>80000000</v>
      </c>
      <c r="G337" s="7">
        <v>38683480</v>
      </c>
      <c r="H337" s="3">
        <v>130319208</v>
      </c>
      <c r="I337" s="3">
        <v>100366245</v>
      </c>
      <c r="J337" s="3">
        <v>230685453</v>
      </c>
      <c r="K337" s="3">
        <f>Highest_Hollywood_Grossing_Movies[[#This Row],[World Wide Sales (in $)]]-Highest_Hollywood_Grossing_Movies[[#This Row],[Budget (in $)]]</f>
        <v>150685453</v>
      </c>
      <c r="L337" t="s">
        <v>2032</v>
      </c>
      <c r="M337" t="s">
        <v>2102</v>
      </c>
      <c r="N337" t="s">
        <v>2066</v>
      </c>
      <c r="O337" t="s">
        <v>1537</v>
      </c>
      <c r="P337" t="str">
        <f t="shared" si="5"/>
        <v>Action</v>
      </c>
      <c r="Q337" t="s">
        <v>668</v>
      </c>
      <c r="R337" t="s">
        <v>18</v>
      </c>
    </row>
    <row r="338" spans="1:18" x14ac:dyDescent="0.35">
      <c r="A338">
        <v>871</v>
      </c>
      <c r="B338" t="s">
        <v>1770</v>
      </c>
      <c r="C338" t="s">
        <v>1771</v>
      </c>
      <c r="D338">
        <v>2008</v>
      </c>
      <c r="E338" t="s">
        <v>33</v>
      </c>
      <c r="F338" s="6">
        <v>90000000</v>
      </c>
      <c r="G338" s="7">
        <v>38531374</v>
      </c>
      <c r="H338" s="3">
        <v>100018837</v>
      </c>
      <c r="I338" s="3">
        <v>104294563</v>
      </c>
      <c r="J338" s="3">
        <v>204313400</v>
      </c>
      <c r="K338" s="3">
        <f>Highest_Hollywood_Grossing_Movies[[#This Row],[World Wide Sales (in $)]]-Highest_Hollywood_Grossing_Movies[[#This Row],[Budget (in $)]]</f>
        <v>114313400</v>
      </c>
      <c r="L338" t="s">
        <v>2063</v>
      </c>
      <c r="M338" t="s">
        <v>2102</v>
      </c>
      <c r="N338" t="s">
        <v>2066</v>
      </c>
      <c r="O338" t="s">
        <v>296</v>
      </c>
      <c r="P338" t="str">
        <f t="shared" si="5"/>
        <v>Action</v>
      </c>
      <c r="Q338" t="s">
        <v>529</v>
      </c>
      <c r="R338" t="s">
        <v>18</v>
      </c>
    </row>
    <row r="339" spans="1:18" x14ac:dyDescent="0.35">
      <c r="A339">
        <v>609</v>
      </c>
      <c r="B339" t="s">
        <v>1301</v>
      </c>
      <c r="C339" t="s">
        <v>1302</v>
      </c>
      <c r="D339">
        <v>2008</v>
      </c>
      <c r="E339" t="s">
        <v>55</v>
      </c>
      <c r="F339" s="6">
        <v>105000000</v>
      </c>
      <c r="G339" s="7">
        <v>35867488</v>
      </c>
      <c r="H339" s="3">
        <v>94784201</v>
      </c>
      <c r="I339" s="3">
        <v>175000000</v>
      </c>
      <c r="J339" s="3">
        <v>269784201</v>
      </c>
      <c r="K339" s="3">
        <f>Highest_Hollywood_Grossing_Movies[[#This Row],[World Wide Sales (in $)]]-Highest_Hollywood_Grossing_Movies[[#This Row],[Budget (in $)]]</f>
        <v>164784201</v>
      </c>
      <c r="L339" t="s">
        <v>2063</v>
      </c>
      <c r="M339" t="s">
        <v>2018</v>
      </c>
      <c r="N339" t="s">
        <v>2066</v>
      </c>
      <c r="O339" t="s">
        <v>1303</v>
      </c>
      <c r="P339" t="str">
        <f t="shared" si="5"/>
        <v>Action</v>
      </c>
      <c r="Q339" t="s">
        <v>719</v>
      </c>
      <c r="R339" t="s">
        <v>18</v>
      </c>
    </row>
    <row r="340" spans="1:18" x14ac:dyDescent="0.35">
      <c r="A340">
        <v>727</v>
      </c>
      <c r="B340" t="s">
        <v>1515</v>
      </c>
      <c r="C340" t="s">
        <v>1516</v>
      </c>
      <c r="D340">
        <v>2008</v>
      </c>
      <c r="E340" t="s">
        <v>15</v>
      </c>
      <c r="F340" s="6">
        <v>80000000</v>
      </c>
      <c r="G340" s="7">
        <v>30480153</v>
      </c>
      <c r="H340" s="3">
        <v>79366978</v>
      </c>
      <c r="I340" s="3">
        <v>153726881</v>
      </c>
      <c r="J340" s="3">
        <v>233093859</v>
      </c>
      <c r="K340" s="3">
        <f>Highest_Hollywood_Grossing_Movies[[#This Row],[World Wide Sales (in $)]]-Highest_Hollywood_Grossing_Movies[[#This Row],[Budget (in $)]]</f>
        <v>153093859</v>
      </c>
      <c r="L340" t="s">
        <v>2035</v>
      </c>
      <c r="M340" t="s">
        <v>2022</v>
      </c>
      <c r="N340" t="s">
        <v>2066</v>
      </c>
      <c r="O340" t="s">
        <v>1517</v>
      </c>
      <c r="P340" t="str">
        <f t="shared" si="5"/>
        <v>Adventure</v>
      </c>
      <c r="Q340" t="s">
        <v>547</v>
      </c>
      <c r="R340" t="s">
        <v>18</v>
      </c>
    </row>
    <row r="341" spans="1:18" x14ac:dyDescent="0.35">
      <c r="A341">
        <v>144</v>
      </c>
      <c r="B341" t="s">
        <v>362</v>
      </c>
      <c r="C341" t="s">
        <v>363</v>
      </c>
      <c r="D341">
        <v>2008</v>
      </c>
      <c r="E341" t="s">
        <v>36</v>
      </c>
      <c r="F341" s="6">
        <v>52000000</v>
      </c>
      <c r="G341" s="7">
        <v>27751240</v>
      </c>
      <c r="H341" s="3">
        <v>144169664</v>
      </c>
      <c r="I341" s="3">
        <v>550308728</v>
      </c>
      <c r="J341" s="3">
        <v>694478392</v>
      </c>
      <c r="K341" s="3">
        <f>Highest_Hollywood_Grossing_Movies[[#This Row],[World Wide Sales (in $)]]-Highest_Hollywood_Grossing_Movies[[#This Row],[Budget (in $)]]</f>
        <v>642478392</v>
      </c>
      <c r="L341" t="s">
        <v>2049</v>
      </c>
      <c r="M341" t="s">
        <v>2102</v>
      </c>
      <c r="N341" t="s">
        <v>2066</v>
      </c>
      <c r="O341" t="s">
        <v>364</v>
      </c>
      <c r="P341" t="str">
        <f t="shared" si="5"/>
        <v>Comedy</v>
      </c>
      <c r="Q341" t="s">
        <v>149</v>
      </c>
      <c r="R341" t="s">
        <v>18</v>
      </c>
    </row>
    <row r="342" spans="1:18" x14ac:dyDescent="0.35">
      <c r="A342">
        <v>822</v>
      </c>
      <c r="B342" t="s">
        <v>1688</v>
      </c>
      <c r="C342" t="s">
        <v>1689</v>
      </c>
      <c r="D342">
        <v>2008</v>
      </c>
      <c r="E342" t="s">
        <v>21</v>
      </c>
      <c r="F342" s="6">
        <v>80000000</v>
      </c>
      <c r="G342" s="7">
        <v>27450296</v>
      </c>
      <c r="H342" s="3">
        <v>110101975</v>
      </c>
      <c r="I342" s="3">
        <v>102772889</v>
      </c>
      <c r="J342" s="3">
        <v>212874864</v>
      </c>
      <c r="K342" s="3">
        <f>Highest_Hollywood_Grossing_Movies[[#This Row],[World Wide Sales (in $)]]-Highest_Hollywood_Grossing_Movies[[#This Row],[Budget (in $)]]</f>
        <v>132874864</v>
      </c>
      <c r="L342" t="s">
        <v>2029</v>
      </c>
      <c r="M342" t="s">
        <v>2022</v>
      </c>
      <c r="N342" t="s">
        <v>2066</v>
      </c>
      <c r="O342" t="s">
        <v>1690</v>
      </c>
      <c r="P342" t="str">
        <f t="shared" si="5"/>
        <v>Adventure</v>
      </c>
      <c r="Q342" t="s">
        <v>1094</v>
      </c>
      <c r="R342" t="s">
        <v>42</v>
      </c>
    </row>
    <row r="343" spans="1:18" x14ac:dyDescent="0.35">
      <c r="A343">
        <v>761</v>
      </c>
      <c r="B343" t="s">
        <v>1571</v>
      </c>
      <c r="C343" t="s">
        <v>1572</v>
      </c>
      <c r="D343">
        <v>2008</v>
      </c>
      <c r="E343" t="s">
        <v>15</v>
      </c>
      <c r="F343" s="6">
        <v>85000000</v>
      </c>
      <c r="G343" s="7">
        <v>27354808</v>
      </c>
      <c r="H343" s="3">
        <v>80172128</v>
      </c>
      <c r="I343" s="3">
        <v>144959985</v>
      </c>
      <c r="J343" s="3">
        <v>225132113</v>
      </c>
      <c r="K343" s="3">
        <f>Highest_Hollywood_Grossing_Movies[[#This Row],[World Wide Sales (in $)]]-Highest_Hollywood_Grossing_Movies[[#This Row],[Budget (in $)]]</f>
        <v>140132113</v>
      </c>
      <c r="L343" t="s">
        <v>2043</v>
      </c>
      <c r="M343" t="s">
        <v>2017</v>
      </c>
      <c r="N343" t="s">
        <v>2066</v>
      </c>
      <c r="O343" t="s">
        <v>106</v>
      </c>
      <c r="P343" t="str">
        <f t="shared" si="5"/>
        <v>Action</v>
      </c>
      <c r="Q343" t="s">
        <v>165</v>
      </c>
      <c r="R343" t="s">
        <v>18</v>
      </c>
    </row>
    <row r="344" spans="1:18" x14ac:dyDescent="0.35">
      <c r="A344">
        <v>462</v>
      </c>
      <c r="B344" t="s">
        <v>1022</v>
      </c>
      <c r="C344" t="s">
        <v>1023</v>
      </c>
      <c r="D344">
        <v>2008</v>
      </c>
      <c r="E344" t="s">
        <v>26</v>
      </c>
      <c r="F344" s="6">
        <v>150000000</v>
      </c>
      <c r="G344" s="7">
        <v>26853816</v>
      </c>
      <c r="H344" s="3">
        <v>127509326</v>
      </c>
      <c r="I344" s="3">
        <v>208293460</v>
      </c>
      <c r="J344" s="3">
        <v>335802786</v>
      </c>
      <c r="K344" s="3">
        <f>Highest_Hollywood_Grossing_Movies[[#This Row],[World Wide Sales (in $)]]-Highest_Hollywood_Grossing_Movies[[#This Row],[Budget (in $)]]</f>
        <v>185802786</v>
      </c>
      <c r="L344" t="s">
        <v>2039</v>
      </c>
      <c r="M344" t="s">
        <v>2022</v>
      </c>
      <c r="N344" t="s">
        <v>2066</v>
      </c>
      <c r="O344" t="s">
        <v>782</v>
      </c>
      <c r="P344" t="str">
        <f t="shared" si="5"/>
        <v>Drama</v>
      </c>
      <c r="Q344" t="s">
        <v>1024</v>
      </c>
      <c r="R344" t="s">
        <v>18</v>
      </c>
    </row>
    <row r="345" spans="1:18" x14ac:dyDescent="0.35">
      <c r="A345">
        <v>517</v>
      </c>
      <c r="B345" t="s">
        <v>1128</v>
      </c>
      <c r="C345" t="s">
        <v>1129</v>
      </c>
      <c r="D345">
        <v>2008</v>
      </c>
      <c r="E345" t="s">
        <v>21</v>
      </c>
      <c r="F345" s="6">
        <v>150000000</v>
      </c>
      <c r="G345" s="7">
        <v>26223128</v>
      </c>
      <c r="H345" s="3">
        <v>114053579</v>
      </c>
      <c r="I345" s="3">
        <v>195926415</v>
      </c>
      <c r="J345" s="3">
        <v>309979994</v>
      </c>
      <c r="K345" s="3">
        <f>Highest_Hollywood_Grossing_Movies[[#This Row],[World Wide Sales (in $)]]-Highest_Hollywood_Grossing_Movies[[#This Row],[Budget (in $)]]</f>
        <v>159979994</v>
      </c>
      <c r="L345" t="s">
        <v>2078</v>
      </c>
      <c r="M345" t="s">
        <v>2023</v>
      </c>
      <c r="N345" t="s">
        <v>2066</v>
      </c>
      <c r="O345" t="s">
        <v>1130</v>
      </c>
      <c r="P345" t="str">
        <f t="shared" si="5"/>
        <v>Adventure</v>
      </c>
      <c r="Q345" t="s">
        <v>333</v>
      </c>
      <c r="R345" t="s">
        <v>42</v>
      </c>
    </row>
    <row r="346" spans="1:18" x14ac:dyDescent="0.35">
      <c r="A346">
        <v>913</v>
      </c>
      <c r="B346" t="s">
        <v>1851</v>
      </c>
      <c r="C346" t="s">
        <v>1852</v>
      </c>
      <c r="D346">
        <v>2008</v>
      </c>
      <c r="E346" t="s">
        <v>102</v>
      </c>
      <c r="F346" s="6">
        <v>92000000</v>
      </c>
      <c r="G346" s="7">
        <v>25812796</v>
      </c>
      <c r="H346" s="3">
        <v>110515313</v>
      </c>
      <c r="I346" s="3">
        <v>85187650</v>
      </c>
      <c r="J346" s="3">
        <v>195702963</v>
      </c>
      <c r="K346" s="3">
        <f>Highest_Hollywood_Grossing_Movies[[#This Row],[World Wide Sales (in $)]]-Highest_Hollywood_Grossing_Movies[[#This Row],[Budget (in $)]]</f>
        <v>103702963</v>
      </c>
      <c r="L346" t="s">
        <v>2043</v>
      </c>
      <c r="M346" t="s">
        <v>2020</v>
      </c>
      <c r="N346" t="s">
        <v>2066</v>
      </c>
      <c r="O346" t="s">
        <v>1853</v>
      </c>
      <c r="P346" t="str">
        <f t="shared" si="5"/>
        <v>Action</v>
      </c>
      <c r="Q346" t="s">
        <v>378</v>
      </c>
      <c r="R346" t="s">
        <v>121</v>
      </c>
    </row>
    <row r="347" spans="1:18" x14ac:dyDescent="0.35">
      <c r="A347">
        <v>753</v>
      </c>
      <c r="B347" t="s">
        <v>1558</v>
      </c>
      <c r="C347" t="s">
        <v>1559</v>
      </c>
      <c r="D347">
        <v>2008</v>
      </c>
      <c r="E347" t="s">
        <v>15</v>
      </c>
      <c r="F347" s="6">
        <v>25000000</v>
      </c>
      <c r="G347" s="7">
        <v>24717037</v>
      </c>
      <c r="H347" s="3">
        <v>145000989</v>
      </c>
      <c r="I347" s="3">
        <v>81836771</v>
      </c>
      <c r="J347" s="3">
        <v>226837760</v>
      </c>
      <c r="K347" s="3">
        <f>Highest_Hollywood_Grossing_Movies[[#This Row],[World Wide Sales (in $)]]-Highest_Hollywood_Grossing_Movies[[#This Row],[Budget (in $)]]</f>
        <v>201837760</v>
      </c>
      <c r="L347" t="s">
        <v>2049</v>
      </c>
      <c r="M347" t="s">
        <v>2017</v>
      </c>
      <c r="N347" t="s">
        <v>2066</v>
      </c>
      <c r="O347" t="s">
        <v>49</v>
      </c>
      <c r="P347" t="str">
        <f t="shared" si="5"/>
        <v>Action</v>
      </c>
      <c r="Q347" t="s">
        <v>386</v>
      </c>
      <c r="R347" t="s">
        <v>18</v>
      </c>
    </row>
    <row r="348" spans="1:18" x14ac:dyDescent="0.35">
      <c r="A348">
        <v>886</v>
      </c>
      <c r="B348" t="s">
        <v>1802</v>
      </c>
      <c r="C348" t="s">
        <v>1803</v>
      </c>
      <c r="D348">
        <v>2008</v>
      </c>
      <c r="E348" t="s">
        <v>1168</v>
      </c>
      <c r="F348" s="6">
        <v>75000000</v>
      </c>
      <c r="G348" s="7">
        <v>21027007</v>
      </c>
      <c r="H348" s="3">
        <v>83077833</v>
      </c>
      <c r="I348" s="3">
        <v>118467684</v>
      </c>
      <c r="J348" s="3">
        <v>201545517</v>
      </c>
      <c r="K348" s="3">
        <f>Highest_Hollywood_Grossing_Movies[[#This Row],[World Wide Sales (in $)]]-Highest_Hollywood_Grossing_Movies[[#This Row],[Budget (in $)]]</f>
        <v>126545517</v>
      </c>
      <c r="L348" t="s">
        <v>2039</v>
      </c>
      <c r="M348" t="s">
        <v>2022</v>
      </c>
      <c r="N348" t="s">
        <v>2066</v>
      </c>
      <c r="O348" t="s">
        <v>1804</v>
      </c>
      <c r="P348" t="str">
        <f t="shared" si="5"/>
        <v>Drama</v>
      </c>
      <c r="Q348" t="s">
        <v>255</v>
      </c>
      <c r="R348" t="s">
        <v>18</v>
      </c>
    </row>
    <row r="349" spans="1:18" x14ac:dyDescent="0.35">
      <c r="A349">
        <v>691</v>
      </c>
      <c r="B349" t="s">
        <v>1456</v>
      </c>
      <c r="C349" t="s">
        <v>1457</v>
      </c>
      <c r="D349">
        <v>2008</v>
      </c>
      <c r="E349" t="s">
        <v>55</v>
      </c>
      <c r="F349" s="6">
        <v>60000000</v>
      </c>
      <c r="G349" s="7">
        <v>21018141</v>
      </c>
      <c r="H349" s="3">
        <v>101704370</v>
      </c>
      <c r="I349" s="3">
        <v>142528318</v>
      </c>
      <c r="J349" s="3">
        <v>244232688</v>
      </c>
      <c r="K349" s="3">
        <f>Highest_Hollywood_Grossing_Movies[[#This Row],[World Wide Sales (in $)]]-Highest_Hollywood_Grossing_Movies[[#This Row],[Budget (in $)]]</f>
        <v>184232688</v>
      </c>
      <c r="L349" t="s">
        <v>2035</v>
      </c>
      <c r="M349" t="s">
        <v>2103</v>
      </c>
      <c r="N349" t="s">
        <v>2066</v>
      </c>
      <c r="O349" t="s">
        <v>1458</v>
      </c>
      <c r="P349" t="str">
        <f t="shared" si="5"/>
        <v>Action</v>
      </c>
      <c r="Q349" t="s">
        <v>189</v>
      </c>
      <c r="R349" t="s">
        <v>42</v>
      </c>
    </row>
    <row r="350" spans="1:18" x14ac:dyDescent="0.35">
      <c r="A350">
        <v>781</v>
      </c>
      <c r="B350" t="s">
        <v>1604</v>
      </c>
      <c r="C350" t="s">
        <v>1605</v>
      </c>
      <c r="D350">
        <v>2008</v>
      </c>
      <c r="E350" t="s">
        <v>15</v>
      </c>
      <c r="F350" s="6">
        <v>35000000</v>
      </c>
      <c r="G350" s="7">
        <v>20172474</v>
      </c>
      <c r="H350" s="3">
        <v>80277646</v>
      </c>
      <c r="I350" s="3">
        <v>139097916</v>
      </c>
      <c r="J350" s="3">
        <v>219375562</v>
      </c>
      <c r="K350" s="3">
        <f>Highest_Hollywood_Grossing_Movies[[#This Row],[World Wide Sales (in $)]]-Highest_Hollywood_Grossing_Movies[[#This Row],[Budget (in $)]]</f>
        <v>184375562</v>
      </c>
      <c r="L350" t="s">
        <v>2038</v>
      </c>
      <c r="M350" t="s">
        <v>2010</v>
      </c>
      <c r="N350" t="s">
        <v>2066</v>
      </c>
      <c r="O350" t="s">
        <v>553</v>
      </c>
      <c r="P350" t="str">
        <f t="shared" si="5"/>
        <v>Comedy</v>
      </c>
      <c r="Q350" t="s">
        <v>1094</v>
      </c>
      <c r="R350" t="s">
        <v>18</v>
      </c>
    </row>
    <row r="351" spans="1:18" x14ac:dyDescent="0.35">
      <c r="A351">
        <v>767</v>
      </c>
      <c r="B351" t="s">
        <v>1581</v>
      </c>
      <c r="C351" t="s">
        <v>1582</v>
      </c>
      <c r="D351">
        <v>2008</v>
      </c>
      <c r="E351" t="s">
        <v>55</v>
      </c>
      <c r="F351" s="6">
        <v>70000000</v>
      </c>
      <c r="G351" s="7">
        <v>18262471</v>
      </c>
      <c r="H351" s="3">
        <v>97690976</v>
      </c>
      <c r="I351" s="3">
        <v>125550661</v>
      </c>
      <c r="J351" s="3">
        <v>223241637</v>
      </c>
      <c r="K351" s="3">
        <f>Highest_Hollywood_Grossing_Movies[[#This Row],[World Wide Sales (in $)]]-Highest_Hollywood_Grossing_Movies[[#This Row],[Budget (in $)]]</f>
        <v>153241637</v>
      </c>
      <c r="L351" t="s">
        <v>2058</v>
      </c>
      <c r="M351" t="s">
        <v>2022</v>
      </c>
      <c r="N351" t="s">
        <v>2066</v>
      </c>
      <c r="O351" t="s">
        <v>553</v>
      </c>
      <c r="P351" t="str">
        <f t="shared" si="5"/>
        <v>Comedy</v>
      </c>
      <c r="Q351" t="s">
        <v>547</v>
      </c>
      <c r="R351" t="s">
        <v>18</v>
      </c>
    </row>
    <row r="352" spans="1:18" x14ac:dyDescent="0.35">
      <c r="A352">
        <v>831</v>
      </c>
      <c r="B352" t="s">
        <v>1706</v>
      </c>
      <c r="C352" t="s">
        <v>1707</v>
      </c>
      <c r="D352">
        <v>2008</v>
      </c>
      <c r="E352" t="s">
        <v>15</v>
      </c>
      <c r="F352" s="6">
        <v>130000000</v>
      </c>
      <c r="G352" s="7">
        <v>14800723</v>
      </c>
      <c r="H352" s="3">
        <v>49554002</v>
      </c>
      <c r="I352" s="3">
        <v>162233509</v>
      </c>
      <c r="J352" s="3">
        <v>211787511</v>
      </c>
      <c r="K352" s="3">
        <f>Highest_Hollywood_Grossing_Movies[[#This Row],[World Wide Sales (in $)]]-Highest_Hollywood_Grossing_Movies[[#This Row],[Budget (in $)]]</f>
        <v>81787511</v>
      </c>
      <c r="L352" t="s">
        <v>2073</v>
      </c>
      <c r="M352" t="s">
        <v>2023</v>
      </c>
      <c r="N352" t="s">
        <v>2066</v>
      </c>
      <c r="O352" t="s">
        <v>1708</v>
      </c>
      <c r="P352" t="str">
        <f t="shared" si="5"/>
        <v>Adventure</v>
      </c>
      <c r="Q352" t="s">
        <v>110</v>
      </c>
      <c r="R352" t="s">
        <v>18</v>
      </c>
    </row>
    <row r="353" spans="1:18" x14ac:dyDescent="0.35">
      <c r="A353">
        <v>379</v>
      </c>
      <c r="B353" t="s">
        <v>855</v>
      </c>
      <c r="C353" t="s">
        <v>856</v>
      </c>
      <c r="D353">
        <v>2008</v>
      </c>
      <c r="E353" t="s">
        <v>857</v>
      </c>
      <c r="F353" s="6">
        <v>15000000</v>
      </c>
      <c r="G353" s="7">
        <v>360018</v>
      </c>
      <c r="H353" s="3">
        <v>141319928</v>
      </c>
      <c r="I353" s="3">
        <v>237090614</v>
      </c>
      <c r="J353" s="3">
        <v>378410542</v>
      </c>
      <c r="K353" s="3">
        <f>Highest_Hollywood_Grossing_Movies[[#This Row],[World Wide Sales (in $)]]-Highest_Hollywood_Grossing_Movies[[#This Row],[Budget (in $)]]</f>
        <v>363410542</v>
      </c>
      <c r="L353" t="s">
        <v>2027</v>
      </c>
      <c r="M353" t="s">
        <v>2023</v>
      </c>
      <c r="N353" t="s">
        <v>2066</v>
      </c>
      <c r="O353" t="s">
        <v>858</v>
      </c>
      <c r="P353" t="str">
        <f t="shared" si="5"/>
        <v>Crime</v>
      </c>
      <c r="Q353" t="s">
        <v>597</v>
      </c>
      <c r="R353" t="s">
        <v>121</v>
      </c>
    </row>
    <row r="354" spans="1:18" x14ac:dyDescent="0.35">
      <c r="A354">
        <v>608</v>
      </c>
      <c r="B354" t="s">
        <v>1299</v>
      </c>
      <c r="C354" t="s">
        <v>1300</v>
      </c>
      <c r="D354">
        <v>2008</v>
      </c>
      <c r="E354" t="s">
        <v>55</v>
      </c>
      <c r="F354" s="6">
        <v>33000000</v>
      </c>
      <c r="G354" s="7">
        <v>271720</v>
      </c>
      <c r="H354" s="3">
        <v>148095302</v>
      </c>
      <c r="I354" s="3">
        <v>121862926</v>
      </c>
      <c r="J354" s="3">
        <v>269958228</v>
      </c>
      <c r="K354" s="3">
        <f>Highest_Hollywood_Grossing_Movies[[#This Row],[World Wide Sales (in $)]]-Highest_Hollywood_Grossing_Movies[[#This Row],[Budget (in $)]]</f>
        <v>236958228</v>
      </c>
      <c r="L354" t="s">
        <v>2027</v>
      </c>
      <c r="M354" t="s">
        <v>2022</v>
      </c>
      <c r="N354" t="s">
        <v>2066</v>
      </c>
      <c r="O354" t="s">
        <v>436</v>
      </c>
      <c r="P354" t="str">
        <f t="shared" si="5"/>
        <v>Drama</v>
      </c>
      <c r="Q354" t="s">
        <v>448</v>
      </c>
      <c r="R354" t="s">
        <v>121</v>
      </c>
    </row>
    <row r="355" spans="1:18" x14ac:dyDescent="0.35">
      <c r="A355">
        <v>134</v>
      </c>
      <c r="B355" t="s">
        <v>342</v>
      </c>
      <c r="C355" t="s">
        <v>343</v>
      </c>
      <c r="D355">
        <v>2009</v>
      </c>
      <c r="E355" t="s">
        <v>339</v>
      </c>
      <c r="F355" s="6">
        <v>50000000</v>
      </c>
      <c r="G355" s="7">
        <v>142839137</v>
      </c>
      <c r="H355" s="3">
        <v>297816253</v>
      </c>
      <c r="I355" s="3">
        <v>413209228</v>
      </c>
      <c r="J355" s="3">
        <v>711025481</v>
      </c>
      <c r="K355" s="3">
        <f>Highest_Hollywood_Grossing_Movies[[#This Row],[World Wide Sales (in $)]]-Highest_Hollywood_Grossing_Movies[[#This Row],[Budget (in $)]]</f>
        <v>661025481</v>
      </c>
      <c r="L355" t="s">
        <v>2058</v>
      </c>
      <c r="M355" t="s">
        <v>2023</v>
      </c>
      <c r="N355" t="s">
        <v>2028</v>
      </c>
      <c r="O355" t="s">
        <v>246</v>
      </c>
      <c r="P355" t="str">
        <f t="shared" si="5"/>
        <v>Adventure</v>
      </c>
      <c r="Q355" t="s">
        <v>78</v>
      </c>
      <c r="R355" t="s">
        <v>18</v>
      </c>
    </row>
    <row r="356" spans="1:18" x14ac:dyDescent="0.35">
      <c r="A356">
        <v>92</v>
      </c>
      <c r="B356" t="s">
        <v>250</v>
      </c>
      <c r="C356" t="s">
        <v>251</v>
      </c>
      <c r="D356">
        <v>2009</v>
      </c>
      <c r="E356" t="s">
        <v>102</v>
      </c>
      <c r="F356" s="6">
        <v>200000000</v>
      </c>
      <c r="G356" s="7">
        <v>108966307</v>
      </c>
      <c r="H356" s="3">
        <v>402111870</v>
      </c>
      <c r="I356" s="3">
        <v>434191823</v>
      </c>
      <c r="J356" s="3">
        <v>836303693</v>
      </c>
      <c r="K356" s="3">
        <f>Highest_Hollywood_Grossing_Movies[[#This Row],[World Wide Sales (in $)]]-Highest_Hollywood_Grossing_Movies[[#This Row],[Budget (in $)]]</f>
        <v>636303693</v>
      </c>
      <c r="L356" t="s">
        <v>2032</v>
      </c>
      <c r="M356" t="s">
        <v>2102</v>
      </c>
      <c r="N356" t="s">
        <v>2028</v>
      </c>
      <c r="O356" t="s">
        <v>31</v>
      </c>
      <c r="P356" t="str">
        <f t="shared" si="5"/>
        <v>Action</v>
      </c>
      <c r="Q356" t="s">
        <v>252</v>
      </c>
      <c r="R356" t="s">
        <v>18</v>
      </c>
    </row>
    <row r="357" spans="1:18" x14ac:dyDescent="0.35">
      <c r="A357">
        <v>388</v>
      </c>
      <c r="B357" t="s">
        <v>877</v>
      </c>
      <c r="C357" t="s">
        <v>878</v>
      </c>
      <c r="D357">
        <v>2009</v>
      </c>
      <c r="E357" t="s">
        <v>15</v>
      </c>
      <c r="F357" s="6">
        <v>150000000</v>
      </c>
      <c r="G357" s="7">
        <v>85058003</v>
      </c>
      <c r="H357" s="3">
        <v>179883157</v>
      </c>
      <c r="I357" s="3">
        <v>193179707</v>
      </c>
      <c r="J357" s="3">
        <v>373062864</v>
      </c>
      <c r="K357" s="3">
        <f>Highest_Hollywood_Grossing_Movies[[#This Row],[World Wide Sales (in $)]]-Highest_Hollywood_Grossing_Movies[[#This Row],[Budget (in $)]]</f>
        <v>223062864</v>
      </c>
      <c r="L357" t="s">
        <v>2054</v>
      </c>
      <c r="M357" t="s">
        <v>2019</v>
      </c>
      <c r="N357" t="s">
        <v>2028</v>
      </c>
      <c r="O357" t="s">
        <v>45</v>
      </c>
      <c r="P357" t="str">
        <f t="shared" si="5"/>
        <v>Action</v>
      </c>
      <c r="Q357" t="s">
        <v>378</v>
      </c>
      <c r="R357" t="s">
        <v>18</v>
      </c>
    </row>
    <row r="358" spans="1:18" x14ac:dyDescent="0.35">
      <c r="A358">
        <v>66</v>
      </c>
      <c r="B358" t="s">
        <v>182</v>
      </c>
      <c r="C358" t="s">
        <v>183</v>
      </c>
      <c r="D358">
        <v>2009</v>
      </c>
      <c r="E358" t="s">
        <v>55</v>
      </c>
      <c r="F358" s="6">
        <v>250000000</v>
      </c>
      <c r="G358" s="7">
        <v>77835727</v>
      </c>
      <c r="H358" s="3">
        <v>302334374</v>
      </c>
      <c r="I358" s="3">
        <v>632185012</v>
      </c>
      <c r="J358" s="3">
        <v>934519387</v>
      </c>
      <c r="K358" s="3">
        <f>Highest_Hollywood_Grossing_Movies[[#This Row],[World Wide Sales (in $)]]-Highest_Hollywood_Grossing_Movies[[#This Row],[Budget (in $)]]</f>
        <v>684519387</v>
      </c>
      <c r="L358" t="s">
        <v>2067</v>
      </c>
      <c r="M358" t="s">
        <v>2103</v>
      </c>
      <c r="N358" t="s">
        <v>2028</v>
      </c>
      <c r="O358" t="s">
        <v>178</v>
      </c>
      <c r="P358" t="str">
        <f t="shared" si="5"/>
        <v>Action</v>
      </c>
      <c r="Q358" t="s">
        <v>184</v>
      </c>
      <c r="R358" t="s">
        <v>42</v>
      </c>
    </row>
    <row r="359" spans="1:18" x14ac:dyDescent="0.35">
      <c r="A359">
        <v>0</v>
      </c>
      <c r="B359" t="s">
        <v>13</v>
      </c>
      <c r="C359" t="s">
        <v>14</v>
      </c>
      <c r="D359">
        <v>2009</v>
      </c>
      <c r="E359" t="s">
        <v>15</v>
      </c>
      <c r="F359" s="6">
        <v>237000000</v>
      </c>
      <c r="G359" s="7">
        <v>77025481</v>
      </c>
      <c r="H359" s="3">
        <v>785221649</v>
      </c>
      <c r="I359" s="3">
        <v>2138484377</v>
      </c>
      <c r="J359" s="3">
        <v>2923706026</v>
      </c>
      <c r="K359" s="3">
        <f>Highest_Hollywood_Grossing_Movies[[#This Row],[World Wide Sales (in $)]]-Highest_Hollywood_Grossing_Movies[[#This Row],[Budget (in $)]]</f>
        <v>2686706026</v>
      </c>
      <c r="L359" t="s">
        <v>2026</v>
      </c>
      <c r="M359" t="s">
        <v>2022</v>
      </c>
      <c r="N359" t="s">
        <v>2028</v>
      </c>
      <c r="O359" t="s">
        <v>16</v>
      </c>
      <c r="P359" t="str">
        <f t="shared" si="5"/>
        <v>Action</v>
      </c>
      <c r="Q359" t="s">
        <v>17</v>
      </c>
      <c r="R359" t="s">
        <v>18</v>
      </c>
    </row>
    <row r="360" spans="1:18" x14ac:dyDescent="0.35">
      <c r="A360">
        <v>364</v>
      </c>
      <c r="B360" t="s">
        <v>829</v>
      </c>
      <c r="C360" t="s">
        <v>830</v>
      </c>
      <c r="D360">
        <v>2009</v>
      </c>
      <c r="E360" t="s">
        <v>26</v>
      </c>
      <c r="F360" s="6">
        <v>150000000</v>
      </c>
      <c r="G360" s="7">
        <v>75204289</v>
      </c>
      <c r="H360" s="3">
        <v>257730019</v>
      </c>
      <c r="I360" s="3">
        <v>127950427</v>
      </c>
      <c r="J360" s="3">
        <v>385680446</v>
      </c>
      <c r="K360" s="3">
        <f>Highest_Hollywood_Grossing_Movies[[#This Row],[World Wide Sales (in $)]]-Highest_Hollywood_Grossing_Movies[[#This Row],[Budget (in $)]]</f>
        <v>235680446</v>
      </c>
      <c r="L360" t="s">
        <v>2036</v>
      </c>
      <c r="M360" t="s">
        <v>2010</v>
      </c>
      <c r="N360" t="s">
        <v>2028</v>
      </c>
      <c r="O360" t="s">
        <v>31</v>
      </c>
      <c r="P360" t="str">
        <f t="shared" si="5"/>
        <v>Action</v>
      </c>
      <c r="Q360" t="s">
        <v>107</v>
      </c>
      <c r="R360" t="s">
        <v>18</v>
      </c>
    </row>
    <row r="361" spans="1:18" x14ac:dyDescent="0.35">
      <c r="A361">
        <v>414</v>
      </c>
      <c r="B361" t="s">
        <v>927</v>
      </c>
      <c r="C361" t="s">
        <v>928</v>
      </c>
      <c r="D361">
        <v>2009</v>
      </c>
      <c r="E361" t="s">
        <v>36</v>
      </c>
      <c r="F361" s="6">
        <v>85000000</v>
      </c>
      <c r="G361" s="7">
        <v>70950500</v>
      </c>
      <c r="H361" s="3">
        <v>155064265</v>
      </c>
      <c r="I361" s="3">
        <v>205302605</v>
      </c>
      <c r="J361" s="3">
        <v>360366870</v>
      </c>
      <c r="K361" s="3">
        <f>Highest_Hollywood_Grossing_Movies[[#This Row],[World Wide Sales (in $)]]-Highest_Hollywood_Grossing_Movies[[#This Row],[Budget (in $)]]</f>
        <v>275366870</v>
      </c>
      <c r="L361" t="s">
        <v>2059</v>
      </c>
      <c r="M361" t="s">
        <v>2019</v>
      </c>
      <c r="N361" t="s">
        <v>2028</v>
      </c>
      <c r="O361" t="s">
        <v>49</v>
      </c>
      <c r="P361" t="str">
        <f t="shared" si="5"/>
        <v>Action</v>
      </c>
      <c r="Q361" t="s">
        <v>378</v>
      </c>
      <c r="R361" t="s">
        <v>18</v>
      </c>
    </row>
    <row r="362" spans="1:18" x14ac:dyDescent="0.35">
      <c r="A362">
        <v>129</v>
      </c>
      <c r="B362" t="s">
        <v>330</v>
      </c>
      <c r="C362" t="s">
        <v>331</v>
      </c>
      <c r="D362">
        <v>2009</v>
      </c>
      <c r="E362" t="s">
        <v>21</v>
      </c>
      <c r="F362" s="6">
        <v>175000000</v>
      </c>
      <c r="G362" s="7">
        <v>68108790</v>
      </c>
      <c r="H362" s="3">
        <v>293004164</v>
      </c>
      <c r="I362" s="3">
        <v>442094938</v>
      </c>
      <c r="J362" s="3">
        <v>735099102</v>
      </c>
      <c r="K362" s="3">
        <f>Highest_Hollywood_Grossing_Movies[[#This Row],[World Wide Sales (in $)]]-Highest_Hollywood_Grossing_Movies[[#This Row],[Budget (in $)]]</f>
        <v>560099102</v>
      </c>
      <c r="L362" t="s">
        <v>2053</v>
      </c>
      <c r="M362" t="s">
        <v>2010</v>
      </c>
      <c r="N362" t="s">
        <v>2028</v>
      </c>
      <c r="O362" t="s">
        <v>332</v>
      </c>
      <c r="P362" t="str">
        <f t="shared" si="5"/>
        <v>Adventure</v>
      </c>
      <c r="Q362" t="s">
        <v>333</v>
      </c>
      <c r="R362" t="s">
        <v>42</v>
      </c>
    </row>
    <row r="363" spans="1:18" x14ac:dyDescent="0.35">
      <c r="A363">
        <v>105</v>
      </c>
      <c r="B363" t="s">
        <v>281</v>
      </c>
      <c r="C363" t="s">
        <v>282</v>
      </c>
      <c r="D363">
        <v>2009</v>
      </c>
      <c r="E363" t="s">
        <v>33</v>
      </c>
      <c r="F363" s="6">
        <v>200000000</v>
      </c>
      <c r="G363" s="7">
        <v>65237614</v>
      </c>
      <c r="H363" s="3">
        <v>166112167</v>
      </c>
      <c r="I363" s="3">
        <v>625105659</v>
      </c>
      <c r="J363" s="3">
        <v>791217826</v>
      </c>
      <c r="K363" s="3">
        <f>Highest_Hollywood_Grossing_Movies[[#This Row],[World Wide Sales (in $)]]-Highest_Hollywood_Grossing_Movies[[#This Row],[Budget (in $)]]</f>
        <v>591217826</v>
      </c>
      <c r="L363" t="s">
        <v>2037</v>
      </c>
      <c r="M363" t="s">
        <v>2023</v>
      </c>
      <c r="N363" t="s">
        <v>2028</v>
      </c>
      <c r="O363" t="s">
        <v>31</v>
      </c>
      <c r="P363" t="str">
        <f t="shared" si="5"/>
        <v>Action</v>
      </c>
      <c r="Q363" t="s">
        <v>283</v>
      </c>
      <c r="R363" t="s">
        <v>18</v>
      </c>
    </row>
    <row r="364" spans="1:18" x14ac:dyDescent="0.35">
      <c r="A364">
        <v>227</v>
      </c>
      <c r="B364" t="s">
        <v>548</v>
      </c>
      <c r="C364" t="s">
        <v>549</v>
      </c>
      <c r="D364">
        <v>2009</v>
      </c>
      <c r="E364" t="s">
        <v>55</v>
      </c>
      <c r="F364" s="6">
        <v>90000000</v>
      </c>
      <c r="G364" s="7">
        <v>62304277</v>
      </c>
      <c r="H364" s="3">
        <v>209028679</v>
      </c>
      <c r="I364" s="3">
        <v>315000000</v>
      </c>
      <c r="J364" s="3">
        <v>524028679</v>
      </c>
      <c r="K364" s="3">
        <f>Highest_Hollywood_Grossing_Movies[[#This Row],[World Wide Sales (in $)]]-Highest_Hollywood_Grossing_Movies[[#This Row],[Budget (in $)]]</f>
        <v>434028679</v>
      </c>
      <c r="L364" t="s">
        <v>2040</v>
      </c>
      <c r="M364" t="s">
        <v>2016</v>
      </c>
      <c r="N364" t="s">
        <v>2028</v>
      </c>
      <c r="O364" t="s">
        <v>550</v>
      </c>
      <c r="P364" t="str">
        <f t="shared" si="5"/>
        <v>Action</v>
      </c>
      <c r="Q364" t="s">
        <v>64</v>
      </c>
      <c r="R364" t="s">
        <v>18</v>
      </c>
    </row>
    <row r="365" spans="1:18" x14ac:dyDescent="0.35">
      <c r="A365">
        <v>374</v>
      </c>
      <c r="B365" t="s">
        <v>847</v>
      </c>
      <c r="C365" t="s">
        <v>848</v>
      </c>
      <c r="D365">
        <v>2009</v>
      </c>
      <c r="E365" t="s">
        <v>102</v>
      </c>
      <c r="F365" s="6">
        <v>175000000</v>
      </c>
      <c r="G365" s="7">
        <v>59321095</v>
      </c>
      <c r="H365" s="3">
        <v>198351526</v>
      </c>
      <c r="I365" s="3">
        <v>183158344</v>
      </c>
      <c r="J365" s="3">
        <v>381509870</v>
      </c>
      <c r="K365" s="3">
        <f>Highest_Hollywood_Grossing_Movies[[#This Row],[World Wide Sales (in $)]]-Highest_Hollywood_Grossing_Movies[[#This Row],[Budget (in $)]]</f>
        <v>206509870</v>
      </c>
      <c r="L365" t="s">
        <v>2032</v>
      </c>
      <c r="M365" t="s">
        <v>2018</v>
      </c>
      <c r="N365" t="s">
        <v>2028</v>
      </c>
      <c r="O365" t="s">
        <v>650</v>
      </c>
      <c r="P365" t="str">
        <f t="shared" si="5"/>
        <v>Action</v>
      </c>
      <c r="Q365" t="s">
        <v>211</v>
      </c>
      <c r="R365" t="s">
        <v>42</v>
      </c>
    </row>
    <row r="366" spans="1:18" x14ac:dyDescent="0.35">
      <c r="A366">
        <v>963</v>
      </c>
      <c r="B366" t="s">
        <v>1930</v>
      </c>
      <c r="C366" t="s">
        <v>1931</v>
      </c>
      <c r="D366">
        <v>2009</v>
      </c>
      <c r="E366" t="s">
        <v>55</v>
      </c>
      <c r="F366" s="6">
        <v>130000000</v>
      </c>
      <c r="G366" s="7">
        <v>55214334</v>
      </c>
      <c r="H366" s="3">
        <v>107509799</v>
      </c>
      <c r="I366" s="3">
        <v>77873014</v>
      </c>
      <c r="J366" s="3">
        <v>185382813</v>
      </c>
      <c r="K366" s="3">
        <f>Highest_Hollywood_Grossing_Movies[[#This Row],[World Wide Sales (in $)]]-Highest_Hollywood_Grossing_Movies[[#This Row],[Budget (in $)]]</f>
        <v>55382813</v>
      </c>
      <c r="L366" t="s">
        <v>2030</v>
      </c>
      <c r="M366" t="s">
        <v>2018</v>
      </c>
      <c r="N366" t="s">
        <v>2028</v>
      </c>
      <c r="O366" t="s">
        <v>1932</v>
      </c>
      <c r="P366" t="str">
        <f t="shared" si="5"/>
        <v>Action</v>
      </c>
      <c r="Q366" t="s">
        <v>17</v>
      </c>
      <c r="R366" t="s">
        <v>121</v>
      </c>
    </row>
    <row r="367" spans="1:18" x14ac:dyDescent="0.35">
      <c r="A367">
        <v>536</v>
      </c>
      <c r="B367" t="s">
        <v>1158</v>
      </c>
      <c r="C367" t="s">
        <v>1159</v>
      </c>
      <c r="D367">
        <v>2009</v>
      </c>
      <c r="E367" t="s">
        <v>26</v>
      </c>
      <c r="F367" s="6">
        <v>175000000</v>
      </c>
      <c r="G367" s="7">
        <v>54713046</v>
      </c>
      <c r="H367" s="3">
        <v>150201498</v>
      </c>
      <c r="I367" s="3">
        <v>152267519</v>
      </c>
      <c r="J367" s="3">
        <v>302469017</v>
      </c>
      <c r="K367" s="3">
        <f>Highest_Hollywood_Grossing_Movies[[#This Row],[World Wide Sales (in $)]]-Highest_Hollywood_Grossing_Movies[[#This Row],[Budget (in $)]]</f>
        <v>127469017</v>
      </c>
      <c r="L367" t="s">
        <v>2063</v>
      </c>
      <c r="M367" t="s">
        <v>2020</v>
      </c>
      <c r="N367" t="s">
        <v>2028</v>
      </c>
      <c r="O367" t="s">
        <v>106</v>
      </c>
      <c r="P367" t="str">
        <f t="shared" si="5"/>
        <v>Action</v>
      </c>
      <c r="Q367" t="s">
        <v>41</v>
      </c>
      <c r="R367" t="s">
        <v>18</v>
      </c>
    </row>
    <row r="368" spans="1:18" x14ac:dyDescent="0.35">
      <c r="A368">
        <v>326</v>
      </c>
      <c r="B368" t="s">
        <v>765</v>
      </c>
      <c r="C368" t="s">
        <v>766</v>
      </c>
      <c r="D368">
        <v>2009</v>
      </c>
      <c r="E368" t="s">
        <v>15</v>
      </c>
      <c r="F368" s="6">
        <v>150000000</v>
      </c>
      <c r="G368" s="7">
        <v>54173286</v>
      </c>
      <c r="H368" s="3">
        <v>177243721</v>
      </c>
      <c r="I368" s="3">
        <v>235862449</v>
      </c>
      <c r="J368" s="3">
        <v>413106170</v>
      </c>
      <c r="K368" s="3">
        <f>Highest_Hollywood_Grossing_Movies[[#This Row],[World Wide Sales (in $)]]-Highest_Hollywood_Grossing_Movies[[#This Row],[Budget (in $)]]</f>
        <v>263106170</v>
      </c>
      <c r="L368" t="s">
        <v>2041</v>
      </c>
      <c r="M368" t="s">
        <v>2010</v>
      </c>
      <c r="N368" t="s">
        <v>2028</v>
      </c>
      <c r="O368" t="s">
        <v>767</v>
      </c>
      <c r="P368" t="str">
        <f t="shared" si="5"/>
        <v>Adventure</v>
      </c>
      <c r="Q368" t="s">
        <v>510</v>
      </c>
      <c r="R368" t="s">
        <v>42</v>
      </c>
    </row>
    <row r="369" spans="1:18" x14ac:dyDescent="0.35">
      <c r="A369">
        <v>295</v>
      </c>
      <c r="B369" t="s">
        <v>698</v>
      </c>
      <c r="C369" t="s">
        <v>699</v>
      </c>
      <c r="D369">
        <v>2009</v>
      </c>
      <c r="E369" t="s">
        <v>15</v>
      </c>
      <c r="F369" s="6">
        <v>75000000</v>
      </c>
      <c r="G369" s="7">
        <v>48875415</v>
      </c>
      <c r="H369" s="3">
        <v>219614612</v>
      </c>
      <c r="I369" s="3">
        <v>223525393</v>
      </c>
      <c r="J369" s="3">
        <v>443140005</v>
      </c>
      <c r="K369" s="3">
        <f>Highest_Hollywood_Grossing_Movies[[#This Row],[World Wide Sales (in $)]]-Highest_Hollywood_Grossing_Movies[[#This Row],[Budget (in $)]]</f>
        <v>368140005</v>
      </c>
      <c r="L369" t="s">
        <v>2078</v>
      </c>
      <c r="M369" t="s">
        <v>2022</v>
      </c>
      <c r="N369" t="s">
        <v>2028</v>
      </c>
      <c r="O369" t="s">
        <v>700</v>
      </c>
      <c r="P369" t="str">
        <f t="shared" si="5"/>
        <v>Adventure</v>
      </c>
      <c r="Q369" t="s">
        <v>165</v>
      </c>
      <c r="R369" t="s">
        <v>42</v>
      </c>
    </row>
    <row r="370" spans="1:18" x14ac:dyDescent="0.35">
      <c r="A370">
        <v>249</v>
      </c>
      <c r="B370" t="s">
        <v>598</v>
      </c>
      <c r="C370" t="s">
        <v>599</v>
      </c>
      <c r="D370">
        <v>2009</v>
      </c>
      <c r="E370" t="s">
        <v>33</v>
      </c>
      <c r="F370" s="6">
        <v>150000000</v>
      </c>
      <c r="G370" s="7">
        <v>46204168</v>
      </c>
      <c r="H370" s="3">
        <v>133375846</v>
      </c>
      <c r="I370" s="3">
        <v>352554970</v>
      </c>
      <c r="J370" s="3">
        <v>485930816</v>
      </c>
      <c r="K370" s="3">
        <f>Highest_Hollywood_Grossing_Movies[[#This Row],[World Wide Sales (in $)]]-Highest_Hollywood_Grossing_Movies[[#This Row],[Budget (in $)]]</f>
        <v>335930816</v>
      </c>
      <c r="L370" t="s">
        <v>2043</v>
      </c>
      <c r="M370" t="s">
        <v>2010</v>
      </c>
      <c r="N370" t="s">
        <v>2028</v>
      </c>
      <c r="O370" t="s">
        <v>600</v>
      </c>
      <c r="P370" t="str">
        <f t="shared" si="5"/>
        <v>Action</v>
      </c>
      <c r="Q370" t="s">
        <v>32</v>
      </c>
      <c r="R370" t="s">
        <v>18</v>
      </c>
    </row>
    <row r="371" spans="1:18" x14ac:dyDescent="0.35">
      <c r="A371">
        <v>269</v>
      </c>
      <c r="B371" t="s">
        <v>643</v>
      </c>
      <c r="C371" t="s">
        <v>644</v>
      </c>
      <c r="D371">
        <v>2009</v>
      </c>
      <c r="E371" t="s">
        <v>55</v>
      </c>
      <c r="F371" s="6">
        <v>35000000</v>
      </c>
      <c r="G371" s="7">
        <v>44979319</v>
      </c>
      <c r="H371" s="3">
        <v>277339746</v>
      </c>
      <c r="I371" s="3">
        <v>191988333</v>
      </c>
      <c r="J371" s="3">
        <v>469328079</v>
      </c>
      <c r="K371" s="3">
        <f>Highest_Hollywood_Grossing_Movies[[#This Row],[World Wide Sales (in $)]]-Highest_Hollywood_Grossing_Movies[[#This Row],[Budget (in $)]]</f>
        <v>434328079</v>
      </c>
      <c r="L371" t="s">
        <v>2063</v>
      </c>
      <c r="M371" t="s">
        <v>2102</v>
      </c>
      <c r="N371" t="s">
        <v>2028</v>
      </c>
      <c r="O371" t="s">
        <v>461</v>
      </c>
      <c r="P371" t="str">
        <f t="shared" si="5"/>
        <v>Comedy</v>
      </c>
      <c r="Q371" t="s">
        <v>125</v>
      </c>
      <c r="R371" t="s">
        <v>121</v>
      </c>
    </row>
    <row r="372" spans="1:18" x14ac:dyDescent="0.35">
      <c r="A372">
        <v>392</v>
      </c>
      <c r="B372" t="s">
        <v>885</v>
      </c>
      <c r="C372" t="s">
        <v>886</v>
      </c>
      <c r="D372">
        <v>2009</v>
      </c>
      <c r="E372" t="s">
        <v>55</v>
      </c>
      <c r="F372" s="6">
        <v>200000000</v>
      </c>
      <c r="G372" s="7">
        <v>42558390</v>
      </c>
      <c r="H372" s="3">
        <v>125322469</v>
      </c>
      <c r="I372" s="3">
        <v>246030532</v>
      </c>
      <c r="J372" s="3">
        <v>371353001</v>
      </c>
      <c r="K372" s="3">
        <f>Highest_Hollywood_Grossing_Movies[[#This Row],[World Wide Sales (in $)]]-Highest_Hollywood_Grossing_Movies[[#This Row],[Budget (in $)]]</f>
        <v>171353001</v>
      </c>
      <c r="L372" t="s">
        <v>2041</v>
      </c>
      <c r="M372" t="s">
        <v>2010</v>
      </c>
      <c r="N372" t="s">
        <v>2028</v>
      </c>
      <c r="O372" t="s">
        <v>31</v>
      </c>
      <c r="P372" t="str">
        <f t="shared" si="5"/>
        <v>Action</v>
      </c>
      <c r="Q372" t="s">
        <v>247</v>
      </c>
      <c r="R372" t="s">
        <v>18</v>
      </c>
    </row>
    <row r="373" spans="1:18" x14ac:dyDescent="0.35">
      <c r="A373">
        <v>76</v>
      </c>
      <c r="B373" t="s">
        <v>209</v>
      </c>
      <c r="C373" t="s">
        <v>210</v>
      </c>
      <c r="D373">
        <v>2009</v>
      </c>
      <c r="E373" t="s">
        <v>15</v>
      </c>
      <c r="F373" s="6">
        <v>90000000</v>
      </c>
      <c r="G373" s="7">
        <v>41690382</v>
      </c>
      <c r="H373" s="3">
        <v>196573705</v>
      </c>
      <c r="I373" s="3">
        <v>690113112</v>
      </c>
      <c r="J373" s="3">
        <v>886686817</v>
      </c>
      <c r="K373" s="3">
        <f>Highest_Hollywood_Grossing_Movies[[#This Row],[World Wide Sales (in $)]]-Highest_Hollywood_Grossing_Movies[[#This Row],[Budget (in $)]]</f>
        <v>796686817</v>
      </c>
      <c r="L373" t="s">
        <v>2054</v>
      </c>
      <c r="M373" t="s">
        <v>2102</v>
      </c>
      <c r="N373" t="s">
        <v>2028</v>
      </c>
      <c r="O373" t="s">
        <v>181</v>
      </c>
      <c r="P373" t="str">
        <f t="shared" si="5"/>
        <v>Adventure</v>
      </c>
      <c r="Q373" t="s">
        <v>211</v>
      </c>
      <c r="R373" t="s">
        <v>42</v>
      </c>
    </row>
    <row r="374" spans="1:18" x14ac:dyDescent="0.35">
      <c r="A374">
        <v>495</v>
      </c>
      <c r="B374" t="s">
        <v>1087</v>
      </c>
      <c r="C374" t="s">
        <v>1088</v>
      </c>
      <c r="D374">
        <v>2009</v>
      </c>
      <c r="E374" t="s">
        <v>608</v>
      </c>
      <c r="F374" s="6">
        <v>70000000</v>
      </c>
      <c r="G374" s="7">
        <v>38054676</v>
      </c>
      <c r="H374" s="3">
        <v>120540719</v>
      </c>
      <c r="I374" s="3">
        <v>200917028</v>
      </c>
      <c r="J374" s="3">
        <v>321457747</v>
      </c>
      <c r="K374" s="3">
        <f>Highest_Hollywood_Grossing_Movies[[#This Row],[World Wide Sales (in $)]]-Highest_Hollywood_Grossing_Movies[[#This Row],[Budget (in $)]]</f>
        <v>251457747</v>
      </c>
      <c r="L374" t="s">
        <v>2032</v>
      </c>
      <c r="M374" t="s">
        <v>2020</v>
      </c>
      <c r="N374" t="s">
        <v>2028</v>
      </c>
      <c r="O374" t="s">
        <v>1089</v>
      </c>
      <c r="P374" t="str">
        <f t="shared" si="5"/>
        <v>Adventure</v>
      </c>
      <c r="Q374" t="s">
        <v>184</v>
      </c>
      <c r="R374" t="s">
        <v>121</v>
      </c>
    </row>
    <row r="375" spans="1:18" x14ac:dyDescent="0.35">
      <c r="A375">
        <v>837</v>
      </c>
      <c r="B375" t="s">
        <v>1716</v>
      </c>
      <c r="C375" t="s">
        <v>1717</v>
      </c>
      <c r="D375">
        <v>2009</v>
      </c>
      <c r="E375" t="s">
        <v>562</v>
      </c>
      <c r="F375" s="6">
        <v>30000000</v>
      </c>
      <c r="G375" s="7">
        <v>37354308</v>
      </c>
      <c r="H375" s="3">
        <v>115646235</v>
      </c>
      <c r="I375" s="3">
        <v>95242715</v>
      </c>
      <c r="J375" s="3">
        <v>210888950</v>
      </c>
      <c r="K375" s="3">
        <f>Highest_Hollywood_Grossing_Movies[[#This Row],[World Wide Sales (in $)]]-Highest_Hollywood_Grossing_Movies[[#This Row],[Budget (in $)]]</f>
        <v>180888950</v>
      </c>
      <c r="L375" t="s">
        <v>2043</v>
      </c>
      <c r="M375" t="s">
        <v>2020</v>
      </c>
      <c r="N375" t="s">
        <v>2028</v>
      </c>
      <c r="O375" t="s">
        <v>647</v>
      </c>
      <c r="P375" t="str">
        <f t="shared" si="5"/>
        <v>Action</v>
      </c>
      <c r="Q375" t="s">
        <v>240</v>
      </c>
      <c r="R375" t="s">
        <v>121</v>
      </c>
    </row>
    <row r="376" spans="1:18" x14ac:dyDescent="0.35">
      <c r="A376">
        <v>520</v>
      </c>
      <c r="B376" t="s">
        <v>1133</v>
      </c>
      <c r="C376" t="s">
        <v>1134</v>
      </c>
      <c r="D376">
        <v>2009</v>
      </c>
      <c r="E376" t="s">
        <v>55</v>
      </c>
      <c r="F376" s="6">
        <v>29000000</v>
      </c>
      <c r="G376" s="7">
        <v>34119372</v>
      </c>
      <c r="H376" s="3">
        <v>255982860</v>
      </c>
      <c r="I376" s="3">
        <v>53248834</v>
      </c>
      <c r="J376" s="3">
        <v>309231694</v>
      </c>
      <c r="K376" s="3">
        <f>Highest_Hollywood_Grossing_Movies[[#This Row],[World Wide Sales (in $)]]-Highest_Hollywood_Grossing_Movies[[#This Row],[Budget (in $)]]</f>
        <v>280231694</v>
      </c>
      <c r="L376" t="s">
        <v>2041</v>
      </c>
      <c r="M376" t="s">
        <v>2023</v>
      </c>
      <c r="N376" t="s">
        <v>2028</v>
      </c>
      <c r="O376" t="s">
        <v>1135</v>
      </c>
      <c r="P376" t="str">
        <f t="shared" si="5"/>
        <v>Biography</v>
      </c>
      <c r="Q376" t="s">
        <v>72</v>
      </c>
      <c r="R376" t="s">
        <v>18</v>
      </c>
    </row>
    <row r="377" spans="1:18" x14ac:dyDescent="0.35">
      <c r="A377">
        <v>501</v>
      </c>
      <c r="B377" t="s">
        <v>1097</v>
      </c>
      <c r="C377" t="s">
        <v>1098</v>
      </c>
      <c r="D377">
        <v>2009</v>
      </c>
      <c r="E377" t="s">
        <v>21</v>
      </c>
      <c r="F377" s="6">
        <v>40000000</v>
      </c>
      <c r="G377" s="7">
        <v>33627598</v>
      </c>
      <c r="H377" s="3">
        <v>163958031</v>
      </c>
      <c r="I377" s="3">
        <v>153417000</v>
      </c>
      <c r="J377" s="3">
        <v>317375031</v>
      </c>
      <c r="K377" s="3">
        <f>Highest_Hollywood_Grossing_Movies[[#This Row],[World Wide Sales (in $)]]-Highest_Hollywood_Grossing_Movies[[#This Row],[Budget (in $)]]</f>
        <v>277375031</v>
      </c>
      <c r="L377" t="s">
        <v>2051</v>
      </c>
      <c r="M377" t="s">
        <v>2102</v>
      </c>
      <c r="N377" t="s">
        <v>2028</v>
      </c>
      <c r="O377" t="s">
        <v>752</v>
      </c>
      <c r="P377" t="str">
        <f t="shared" si="5"/>
        <v>Comedy</v>
      </c>
      <c r="Q377" t="s">
        <v>149</v>
      </c>
      <c r="R377" t="s">
        <v>18</v>
      </c>
    </row>
    <row r="378" spans="1:18" x14ac:dyDescent="0.35">
      <c r="A378">
        <v>976</v>
      </c>
      <c r="B378" t="s">
        <v>1951</v>
      </c>
      <c r="C378" t="s">
        <v>1952</v>
      </c>
      <c r="D378">
        <v>2009</v>
      </c>
      <c r="E378" t="s">
        <v>33</v>
      </c>
      <c r="F378" s="6">
        <v>26000000</v>
      </c>
      <c r="G378" s="7">
        <v>31832636</v>
      </c>
      <c r="H378" s="3">
        <v>146336178</v>
      </c>
      <c r="I378" s="3">
        <v>37012251</v>
      </c>
      <c r="J378" s="3">
        <v>183348429</v>
      </c>
      <c r="K378" s="3">
        <f>Highest_Hollywood_Grossing_Movies[[#This Row],[World Wide Sales (in $)]]-Highest_Hollywood_Grossing_Movies[[#This Row],[Budget (in $)]]</f>
        <v>157348429</v>
      </c>
      <c r="L378" t="s">
        <v>2026</v>
      </c>
      <c r="M378" t="s">
        <v>2016</v>
      </c>
      <c r="N378" t="s">
        <v>2028</v>
      </c>
      <c r="O378" t="s">
        <v>1953</v>
      </c>
      <c r="P378" t="str">
        <f t="shared" si="5"/>
        <v>Action</v>
      </c>
      <c r="Q378" t="s">
        <v>82</v>
      </c>
      <c r="R378" t="s">
        <v>42</v>
      </c>
    </row>
    <row r="379" spans="1:18" x14ac:dyDescent="0.35">
      <c r="A379">
        <v>564</v>
      </c>
      <c r="B379" t="s">
        <v>1204</v>
      </c>
      <c r="C379" t="s">
        <v>1205</v>
      </c>
      <c r="D379">
        <v>2009</v>
      </c>
      <c r="E379" t="s">
        <v>21</v>
      </c>
      <c r="F379" s="6">
        <v>150000000</v>
      </c>
      <c r="G379" s="7">
        <v>31706934</v>
      </c>
      <c r="H379" s="3">
        <v>119436770</v>
      </c>
      <c r="I379" s="3">
        <v>173381128</v>
      </c>
      <c r="J379" s="3">
        <v>292817898</v>
      </c>
      <c r="K379" s="3">
        <f>Highest_Hollywood_Grossing_Movies[[#This Row],[World Wide Sales (in $)]]-Highest_Hollywood_Grossing_Movies[[#This Row],[Budget (in $)]]</f>
        <v>142817898</v>
      </c>
      <c r="L379" t="s">
        <v>2075</v>
      </c>
      <c r="M379" t="s">
        <v>2103</v>
      </c>
      <c r="N379" t="s">
        <v>2028</v>
      </c>
      <c r="O379" t="s">
        <v>650</v>
      </c>
      <c r="P379" t="str">
        <f t="shared" si="5"/>
        <v>Action</v>
      </c>
      <c r="Q379" t="s">
        <v>165</v>
      </c>
      <c r="R379" t="s">
        <v>42</v>
      </c>
    </row>
    <row r="380" spans="1:18" x14ac:dyDescent="0.35">
      <c r="A380">
        <v>694</v>
      </c>
      <c r="B380" t="s">
        <v>1463</v>
      </c>
      <c r="C380" t="s">
        <v>1464</v>
      </c>
      <c r="D380">
        <v>2009</v>
      </c>
      <c r="E380" t="s">
        <v>33</v>
      </c>
      <c r="F380" s="6">
        <v>100000000</v>
      </c>
      <c r="G380" s="7">
        <v>30304648</v>
      </c>
      <c r="H380" s="3">
        <v>124870275</v>
      </c>
      <c r="I380" s="3">
        <v>118135851</v>
      </c>
      <c r="J380" s="3">
        <v>243006126</v>
      </c>
      <c r="K380" s="3">
        <f>Highest_Hollywood_Grossing_Movies[[#This Row],[World Wide Sales (in $)]]-Highest_Hollywood_Grossing_Movies[[#This Row],[Budget (in $)]]</f>
        <v>143006126</v>
      </c>
      <c r="L380" t="s">
        <v>2026</v>
      </c>
      <c r="M380" t="s">
        <v>2021</v>
      </c>
      <c r="N380" t="s">
        <v>2028</v>
      </c>
      <c r="O380" t="s">
        <v>532</v>
      </c>
      <c r="P380" t="str">
        <f t="shared" si="5"/>
        <v>Adventure</v>
      </c>
      <c r="Q380" t="s">
        <v>386</v>
      </c>
      <c r="R380" t="s">
        <v>42</v>
      </c>
    </row>
    <row r="381" spans="1:18" x14ac:dyDescent="0.35">
      <c r="A381">
        <v>487</v>
      </c>
      <c r="B381" t="s">
        <v>1067</v>
      </c>
      <c r="C381" t="s">
        <v>1068</v>
      </c>
      <c r="D381">
        <v>2009</v>
      </c>
      <c r="E381" t="s">
        <v>21</v>
      </c>
      <c r="F381" s="6">
        <v>200000000</v>
      </c>
      <c r="G381" s="7">
        <v>30051075</v>
      </c>
      <c r="H381" s="3">
        <v>137855863</v>
      </c>
      <c r="I381" s="3">
        <v>187430783</v>
      </c>
      <c r="J381" s="3">
        <v>325286646</v>
      </c>
      <c r="K381" s="3">
        <f>Highest_Hollywood_Grossing_Movies[[#This Row],[World Wide Sales (in $)]]-Highest_Hollywood_Grossing_Movies[[#This Row],[Budget (in $)]]</f>
        <v>125286646</v>
      </c>
      <c r="L381" t="s">
        <v>2048</v>
      </c>
      <c r="M381" t="s">
        <v>2021</v>
      </c>
      <c r="N381" t="s">
        <v>2028</v>
      </c>
      <c r="O381" t="s">
        <v>236</v>
      </c>
      <c r="P381" t="str">
        <f t="shared" si="5"/>
        <v>Adventure</v>
      </c>
      <c r="Q381" t="s">
        <v>333</v>
      </c>
      <c r="R381" t="s">
        <v>42</v>
      </c>
    </row>
    <row r="382" spans="1:18" x14ac:dyDescent="0.35">
      <c r="A382">
        <v>861</v>
      </c>
      <c r="B382" t="s">
        <v>1753</v>
      </c>
      <c r="C382" t="s">
        <v>1754</v>
      </c>
      <c r="D382">
        <v>2009</v>
      </c>
      <c r="E382" t="s">
        <v>33</v>
      </c>
      <c r="F382" s="6">
        <v>38000000</v>
      </c>
      <c r="G382" s="7">
        <v>27605576</v>
      </c>
      <c r="H382" s="3">
        <v>88915214</v>
      </c>
      <c r="I382" s="3">
        <v>116684179</v>
      </c>
      <c r="J382" s="3">
        <v>205599393</v>
      </c>
      <c r="K382" s="3">
        <f>Highest_Hollywood_Grossing_Movies[[#This Row],[World Wide Sales (in $)]]-Highest_Hollywood_Grossing_Movies[[#This Row],[Budget (in $)]]</f>
        <v>167599393</v>
      </c>
      <c r="L382" t="s">
        <v>2073</v>
      </c>
      <c r="M382" t="s">
        <v>2017</v>
      </c>
      <c r="N382" t="s">
        <v>2028</v>
      </c>
      <c r="O382" t="s">
        <v>553</v>
      </c>
      <c r="P382" t="str">
        <f t="shared" si="5"/>
        <v>Comedy</v>
      </c>
      <c r="Q382" t="s">
        <v>333</v>
      </c>
      <c r="R382" t="s">
        <v>121</v>
      </c>
    </row>
    <row r="383" spans="1:18" x14ac:dyDescent="0.35">
      <c r="A383">
        <v>957</v>
      </c>
      <c r="B383" t="s">
        <v>1918</v>
      </c>
      <c r="C383" t="s">
        <v>1919</v>
      </c>
      <c r="D383">
        <v>2009</v>
      </c>
      <c r="E383" t="s">
        <v>55</v>
      </c>
      <c r="F383" s="6">
        <v>40000000</v>
      </c>
      <c r="G383" s="7">
        <v>27408309</v>
      </c>
      <c r="H383" s="3">
        <v>66477700</v>
      </c>
      <c r="I383" s="3">
        <v>119689439</v>
      </c>
      <c r="J383" s="3">
        <v>186167139</v>
      </c>
      <c r="K383" s="3">
        <f>Highest_Hollywood_Grossing_Movies[[#This Row],[World Wide Sales (in $)]]-Highest_Hollywood_Grossing_Movies[[#This Row],[Budget (in $)]]</f>
        <v>146167139</v>
      </c>
      <c r="L383" t="s">
        <v>2073</v>
      </c>
      <c r="M383" t="s">
        <v>2020</v>
      </c>
      <c r="N383" t="s">
        <v>2028</v>
      </c>
      <c r="O383" t="s">
        <v>1254</v>
      </c>
      <c r="P383" t="str">
        <f t="shared" si="5"/>
        <v>Horror</v>
      </c>
      <c r="Q383" t="s">
        <v>983</v>
      </c>
      <c r="R383" t="s">
        <v>121</v>
      </c>
    </row>
    <row r="384" spans="1:18" x14ac:dyDescent="0.35">
      <c r="A384">
        <v>814</v>
      </c>
      <c r="B384" t="s">
        <v>1668</v>
      </c>
      <c r="C384" t="s">
        <v>1669</v>
      </c>
      <c r="D384">
        <v>2009</v>
      </c>
      <c r="E384" t="s">
        <v>36</v>
      </c>
      <c r="F384" s="6">
        <v>100000000</v>
      </c>
      <c r="G384" s="7">
        <v>25271675</v>
      </c>
      <c r="H384" s="3">
        <v>97104620</v>
      </c>
      <c r="I384" s="3">
        <v>117000000</v>
      </c>
      <c r="J384" s="3">
        <v>214104620</v>
      </c>
      <c r="K384" s="3">
        <f>Highest_Hollywood_Grossing_Movies[[#This Row],[World Wide Sales (in $)]]-Highest_Hollywood_Grossing_Movies[[#This Row],[Budget (in $)]]</f>
        <v>114104620</v>
      </c>
      <c r="L384" t="s">
        <v>2029</v>
      </c>
      <c r="M384" t="s">
        <v>2102</v>
      </c>
      <c r="N384" t="s">
        <v>2028</v>
      </c>
      <c r="O384" t="s">
        <v>1670</v>
      </c>
      <c r="P384" t="str">
        <f t="shared" si="5"/>
        <v>Action</v>
      </c>
      <c r="Q384" t="s">
        <v>227</v>
      </c>
      <c r="R384" t="s">
        <v>121</v>
      </c>
    </row>
    <row r="385" spans="1:18" x14ac:dyDescent="0.35">
      <c r="A385">
        <v>971</v>
      </c>
      <c r="B385" t="s">
        <v>1941</v>
      </c>
      <c r="C385" t="s">
        <v>1942</v>
      </c>
      <c r="D385">
        <v>2009</v>
      </c>
      <c r="E385" t="s">
        <v>339</v>
      </c>
      <c r="F385" s="6">
        <v>50000000</v>
      </c>
      <c r="G385" s="7">
        <v>24604751</v>
      </c>
      <c r="H385" s="3">
        <v>79957634</v>
      </c>
      <c r="I385" s="3">
        <v>103700864</v>
      </c>
      <c r="J385" s="3">
        <v>183658498</v>
      </c>
      <c r="K385" s="3">
        <f>Highest_Hollywood_Grossing_Movies[[#This Row],[World Wide Sales (in $)]]-Highest_Hollywood_Grossing_Movies[[#This Row],[Budget (in $)]]</f>
        <v>133658498</v>
      </c>
      <c r="L385" t="s">
        <v>2026</v>
      </c>
      <c r="M385" t="s">
        <v>2010</v>
      </c>
      <c r="N385" t="s">
        <v>2069</v>
      </c>
      <c r="O385" t="s">
        <v>953</v>
      </c>
      <c r="P385" t="str">
        <f t="shared" si="5"/>
        <v>Action</v>
      </c>
      <c r="Q385" t="s">
        <v>255</v>
      </c>
      <c r="R385" t="s">
        <v>18</v>
      </c>
    </row>
    <row r="386" spans="1:18" x14ac:dyDescent="0.35">
      <c r="A386">
        <v>782</v>
      </c>
      <c r="B386" t="s">
        <v>1606</v>
      </c>
      <c r="C386" t="s">
        <v>1607</v>
      </c>
      <c r="D386">
        <v>2009</v>
      </c>
      <c r="E386" t="s">
        <v>36</v>
      </c>
      <c r="F386" s="6">
        <v>85000000</v>
      </c>
      <c r="G386" s="7">
        <v>22100820</v>
      </c>
      <c r="H386" s="3">
        <v>112735375</v>
      </c>
      <c r="I386" s="3">
        <v>106368280</v>
      </c>
      <c r="J386" s="3">
        <v>219103655</v>
      </c>
      <c r="K386" s="3">
        <f>Highest_Hollywood_Grossing_Movies[[#This Row],[World Wide Sales (in $)]]-Highest_Hollywood_Grossing_Movies[[#This Row],[Budget (in $)]]</f>
        <v>134103655</v>
      </c>
      <c r="L386" t="s">
        <v>2075</v>
      </c>
      <c r="M386" t="s">
        <v>2022</v>
      </c>
      <c r="N386" t="s">
        <v>2028</v>
      </c>
      <c r="O386" t="s">
        <v>752</v>
      </c>
      <c r="P386" t="str">
        <f t="shared" ref="P386:P449" si="6">LEFT(RIGHT(O386,LEN(O386)-FIND("'",O386,1)),FIND("'",RIGHT(O386,LEN(O386)-FIND("'",O386,1)),1)-1)</f>
        <v>Comedy</v>
      </c>
      <c r="Q386" t="s">
        <v>255</v>
      </c>
      <c r="R386" t="s">
        <v>121</v>
      </c>
    </row>
    <row r="387" spans="1:18" x14ac:dyDescent="0.35">
      <c r="A387">
        <v>616</v>
      </c>
      <c r="B387" t="s">
        <v>1317</v>
      </c>
      <c r="C387" t="s">
        <v>1318</v>
      </c>
      <c r="D387">
        <v>2009</v>
      </c>
      <c r="E387" t="s">
        <v>21</v>
      </c>
      <c r="F387" s="6">
        <v>105000000</v>
      </c>
      <c r="G387" s="7">
        <v>786190</v>
      </c>
      <c r="H387" s="3">
        <v>104400899</v>
      </c>
      <c r="I387" s="3">
        <v>162644866</v>
      </c>
      <c r="J387" s="3">
        <v>267045765</v>
      </c>
      <c r="K387" s="3">
        <f>Highest_Hollywood_Grossing_Movies[[#This Row],[World Wide Sales (in $)]]-Highest_Hollywood_Grossing_Movies[[#This Row],[Budget (in $)]]</f>
        <v>162045765</v>
      </c>
      <c r="L387" t="s">
        <v>2039</v>
      </c>
      <c r="M387" t="s">
        <v>2023</v>
      </c>
      <c r="N387" t="s">
        <v>2028</v>
      </c>
      <c r="O387" t="s">
        <v>451</v>
      </c>
      <c r="P387" t="str">
        <f t="shared" si="6"/>
        <v>Adventure</v>
      </c>
      <c r="Q387" t="s">
        <v>310</v>
      </c>
      <c r="R387" t="s">
        <v>557</v>
      </c>
    </row>
    <row r="388" spans="1:18" x14ac:dyDescent="0.35">
      <c r="A388">
        <v>171</v>
      </c>
      <c r="B388" t="s">
        <v>419</v>
      </c>
      <c r="C388" t="s">
        <v>420</v>
      </c>
      <c r="D388">
        <v>2010</v>
      </c>
      <c r="E388" t="s">
        <v>26</v>
      </c>
      <c r="F388" s="6">
        <v>200000000</v>
      </c>
      <c r="G388" s="7">
        <v>128122480</v>
      </c>
      <c r="H388" s="3">
        <v>312433331</v>
      </c>
      <c r="I388" s="3">
        <v>311500000</v>
      </c>
      <c r="J388" s="3">
        <v>623933331</v>
      </c>
      <c r="K388" s="3">
        <f>Highest_Hollywood_Grossing_Movies[[#This Row],[World Wide Sales (in $)]]-Highest_Hollywood_Grossing_Movies[[#This Row],[Budget (in $)]]</f>
        <v>423933331</v>
      </c>
      <c r="L388" t="s">
        <v>2053</v>
      </c>
      <c r="M388" t="s">
        <v>2019</v>
      </c>
      <c r="N388" t="s">
        <v>2060</v>
      </c>
      <c r="O388" t="s">
        <v>45</v>
      </c>
      <c r="P388" t="str">
        <f t="shared" si="6"/>
        <v>Action</v>
      </c>
      <c r="Q388" t="s">
        <v>37</v>
      </c>
      <c r="R388" t="s">
        <v>18</v>
      </c>
    </row>
    <row r="389" spans="1:18" x14ac:dyDescent="0.35">
      <c r="A389">
        <v>48</v>
      </c>
      <c r="B389" t="s">
        <v>146</v>
      </c>
      <c r="C389" t="s">
        <v>147</v>
      </c>
      <c r="D389">
        <v>2010</v>
      </c>
      <c r="E389" t="s">
        <v>21</v>
      </c>
      <c r="F389" s="6">
        <v>200000000</v>
      </c>
      <c r="G389" s="7">
        <v>116101023</v>
      </c>
      <c r="H389" s="3">
        <v>334191110</v>
      </c>
      <c r="I389" s="3">
        <v>691277106</v>
      </c>
      <c r="J389" s="3">
        <v>1025468216</v>
      </c>
      <c r="K389" s="3">
        <f>Highest_Hollywood_Grossing_Movies[[#This Row],[World Wide Sales (in $)]]-Highest_Hollywood_Grossing_Movies[[#This Row],[Budget (in $)]]</f>
        <v>825468216</v>
      </c>
      <c r="L389" t="s">
        <v>2047</v>
      </c>
      <c r="M389" t="s">
        <v>2018</v>
      </c>
      <c r="N389" t="s">
        <v>2060</v>
      </c>
      <c r="O389" t="s">
        <v>148</v>
      </c>
      <c r="P389" t="str">
        <f t="shared" si="6"/>
        <v>Adventure</v>
      </c>
      <c r="Q389" t="s">
        <v>149</v>
      </c>
      <c r="R389" t="s">
        <v>42</v>
      </c>
    </row>
    <row r="390" spans="1:18" x14ac:dyDescent="0.35">
      <c r="A390">
        <v>39</v>
      </c>
      <c r="B390" t="s">
        <v>127</v>
      </c>
      <c r="C390" t="s">
        <v>128</v>
      </c>
      <c r="D390">
        <v>2010</v>
      </c>
      <c r="E390" t="s">
        <v>21</v>
      </c>
      <c r="F390" s="6">
        <v>200000000</v>
      </c>
      <c r="G390" s="7">
        <v>110307189</v>
      </c>
      <c r="H390" s="3">
        <v>415004880</v>
      </c>
      <c r="I390" s="3">
        <v>652311221</v>
      </c>
      <c r="J390" s="3">
        <v>1067316101</v>
      </c>
      <c r="K390" s="3">
        <f>Highest_Hollywood_Grossing_Movies[[#This Row],[World Wide Sales (in $)]]-Highest_Hollywood_Grossing_Movies[[#This Row],[Budget (in $)]]</f>
        <v>867316101</v>
      </c>
      <c r="L390" t="s">
        <v>2026</v>
      </c>
      <c r="M390" t="s">
        <v>2102</v>
      </c>
      <c r="N390" t="s">
        <v>2060</v>
      </c>
      <c r="O390" t="s">
        <v>124</v>
      </c>
      <c r="P390" t="str">
        <f t="shared" si="6"/>
        <v>Adventure</v>
      </c>
      <c r="Q390" t="s">
        <v>54</v>
      </c>
      <c r="R390" t="s">
        <v>126</v>
      </c>
    </row>
    <row r="391" spans="1:18" x14ac:dyDescent="0.35">
      <c r="A391">
        <v>121</v>
      </c>
      <c r="B391" t="s">
        <v>315</v>
      </c>
      <c r="C391" t="s">
        <v>316</v>
      </c>
      <c r="D391">
        <v>2010</v>
      </c>
      <c r="E391" t="s">
        <v>102</v>
      </c>
      <c r="F391" s="6">
        <v>165000000</v>
      </c>
      <c r="G391" s="7">
        <v>70838207</v>
      </c>
      <c r="H391" s="3">
        <v>238736787</v>
      </c>
      <c r="I391" s="3">
        <v>513864080</v>
      </c>
      <c r="J391" s="3">
        <v>752600867</v>
      </c>
      <c r="K391" s="3">
        <f>Highest_Hollywood_Grossing_Movies[[#This Row],[World Wide Sales (in $)]]-Highest_Hollywood_Grossing_Movies[[#This Row],[Budget (in $)]]</f>
        <v>587600867</v>
      </c>
      <c r="L391" t="s">
        <v>2041</v>
      </c>
      <c r="M391" t="s">
        <v>2010</v>
      </c>
      <c r="N391" t="s">
        <v>2060</v>
      </c>
      <c r="O391" t="s">
        <v>188</v>
      </c>
      <c r="P391" t="str">
        <f t="shared" si="6"/>
        <v>Adventure</v>
      </c>
      <c r="Q391" t="s">
        <v>237</v>
      </c>
      <c r="R391" t="s">
        <v>42</v>
      </c>
    </row>
    <row r="392" spans="1:18" x14ac:dyDescent="0.35">
      <c r="A392">
        <v>142</v>
      </c>
      <c r="B392" t="s">
        <v>357</v>
      </c>
      <c r="C392" t="s">
        <v>358</v>
      </c>
      <c r="D392">
        <v>2010</v>
      </c>
      <c r="E392" t="s">
        <v>339</v>
      </c>
      <c r="F392" s="6">
        <v>68000000</v>
      </c>
      <c r="G392" s="7">
        <v>64832191</v>
      </c>
      <c r="H392" s="3">
        <v>300531751</v>
      </c>
      <c r="I392" s="3">
        <v>397978074</v>
      </c>
      <c r="J392" s="3">
        <v>698509825</v>
      </c>
      <c r="K392" s="3">
        <f>Highest_Hollywood_Grossing_Movies[[#This Row],[World Wide Sales (in $)]]-Highest_Hollywood_Grossing_Movies[[#This Row],[Budget (in $)]]</f>
        <v>630509825</v>
      </c>
      <c r="L392" t="s">
        <v>2071</v>
      </c>
      <c r="M392" t="s">
        <v>2102</v>
      </c>
      <c r="N392" t="s">
        <v>2060</v>
      </c>
      <c r="O392" t="s">
        <v>359</v>
      </c>
      <c r="P392" t="str">
        <f t="shared" si="6"/>
        <v>Action</v>
      </c>
      <c r="Q392" t="s">
        <v>37</v>
      </c>
      <c r="R392" t="s">
        <v>18</v>
      </c>
    </row>
    <row r="393" spans="1:18" x14ac:dyDescent="0.35">
      <c r="A393">
        <v>91</v>
      </c>
      <c r="B393" t="s">
        <v>248</v>
      </c>
      <c r="C393" t="s">
        <v>249</v>
      </c>
      <c r="D393">
        <v>2010</v>
      </c>
      <c r="E393" t="s">
        <v>55</v>
      </c>
      <c r="F393" s="6">
        <v>160000000</v>
      </c>
      <c r="G393" s="7">
        <v>62785337</v>
      </c>
      <c r="H393" s="3">
        <v>292587330</v>
      </c>
      <c r="I393" s="3">
        <v>546443300</v>
      </c>
      <c r="J393" s="3">
        <v>839030630</v>
      </c>
      <c r="K393" s="3">
        <f>Highest_Hollywood_Grossing_Movies[[#This Row],[World Wide Sales (in $)]]-Highest_Hollywood_Grossing_Movies[[#This Row],[Budget (in $)]]</f>
        <v>679030630</v>
      </c>
      <c r="L393" t="s">
        <v>2067</v>
      </c>
      <c r="M393" t="s">
        <v>2103</v>
      </c>
      <c r="N393" t="s">
        <v>2060</v>
      </c>
      <c r="O393" t="s">
        <v>106</v>
      </c>
      <c r="P393" t="str">
        <f t="shared" si="6"/>
        <v>Action</v>
      </c>
      <c r="Q393" t="s">
        <v>214</v>
      </c>
      <c r="R393" t="s">
        <v>18</v>
      </c>
    </row>
    <row r="394" spans="1:18" x14ac:dyDescent="0.35">
      <c r="A394">
        <v>243</v>
      </c>
      <c r="B394" t="s">
        <v>586</v>
      </c>
      <c r="C394" t="s">
        <v>587</v>
      </c>
      <c r="D394">
        <v>2010</v>
      </c>
      <c r="E394" t="s">
        <v>55</v>
      </c>
      <c r="F394" s="6">
        <v>125000000</v>
      </c>
      <c r="G394" s="7">
        <v>61235105</v>
      </c>
      <c r="H394" s="3">
        <v>163214888</v>
      </c>
      <c r="I394" s="3">
        <v>330000105</v>
      </c>
      <c r="J394" s="3">
        <v>493214993</v>
      </c>
      <c r="K394" s="3">
        <f>Highest_Hollywood_Grossing_Movies[[#This Row],[World Wide Sales (in $)]]-Highest_Hollywood_Grossing_Movies[[#This Row],[Budget (in $)]]</f>
        <v>368214993</v>
      </c>
      <c r="L394" t="s">
        <v>2081</v>
      </c>
      <c r="M394" t="s">
        <v>2018</v>
      </c>
      <c r="N394" t="s">
        <v>2060</v>
      </c>
      <c r="O394" t="s">
        <v>131</v>
      </c>
      <c r="P394" t="str">
        <f t="shared" si="6"/>
        <v>Action</v>
      </c>
      <c r="Q394" t="s">
        <v>169</v>
      </c>
      <c r="R394" t="s">
        <v>18</v>
      </c>
    </row>
    <row r="395" spans="1:18" x14ac:dyDescent="0.35">
      <c r="A395">
        <v>211</v>
      </c>
      <c r="B395" t="s">
        <v>505</v>
      </c>
      <c r="C395" t="s">
        <v>506</v>
      </c>
      <c r="D395">
        <v>2010</v>
      </c>
      <c r="E395" t="s">
        <v>36</v>
      </c>
      <c r="F395" s="6">
        <v>69000000</v>
      </c>
      <c r="G395" s="7">
        <v>56397125</v>
      </c>
      <c r="H395" s="3">
        <v>251557985</v>
      </c>
      <c r="I395" s="3">
        <v>291600000</v>
      </c>
      <c r="J395" s="3">
        <v>543157985</v>
      </c>
      <c r="K395" s="3">
        <f>Highest_Hollywood_Grossing_Movies[[#This Row],[World Wide Sales (in $)]]-Highest_Hollywood_Grossing_Movies[[#This Row],[Budget (in $)]]</f>
        <v>474157985</v>
      </c>
      <c r="L395" t="s">
        <v>2080</v>
      </c>
      <c r="M395" t="s">
        <v>2103</v>
      </c>
      <c r="N395" t="s">
        <v>2060</v>
      </c>
      <c r="O395" t="s">
        <v>81</v>
      </c>
      <c r="P395" t="str">
        <f t="shared" si="6"/>
        <v>Adventure</v>
      </c>
      <c r="Q395" t="s">
        <v>237</v>
      </c>
      <c r="R395" t="s">
        <v>42</v>
      </c>
    </row>
    <row r="396" spans="1:18" x14ac:dyDescent="0.35">
      <c r="A396">
        <v>797</v>
      </c>
      <c r="B396" t="s">
        <v>1637</v>
      </c>
      <c r="C396" t="s">
        <v>1638</v>
      </c>
      <c r="D396">
        <v>2010</v>
      </c>
      <c r="E396" t="s">
        <v>55</v>
      </c>
      <c r="F396" s="6">
        <v>52000000</v>
      </c>
      <c r="G396" s="7">
        <v>56260707</v>
      </c>
      <c r="H396" s="3">
        <v>110528528</v>
      </c>
      <c r="I396" s="3">
        <v>106000000</v>
      </c>
      <c r="J396" s="3">
        <v>216528528</v>
      </c>
      <c r="K396" s="3">
        <f>Highest_Hollywood_Grossing_Movies[[#This Row],[World Wide Sales (in $)]]-Highest_Hollywood_Grossing_Movies[[#This Row],[Budget (in $)]]</f>
        <v>164528528</v>
      </c>
      <c r="L396" t="s">
        <v>2035</v>
      </c>
      <c r="M396" t="s">
        <v>2017</v>
      </c>
      <c r="N396" t="s">
        <v>2060</v>
      </c>
      <c r="O396" t="s">
        <v>553</v>
      </c>
      <c r="P396" t="str">
        <f t="shared" si="6"/>
        <v>Comedy</v>
      </c>
      <c r="Q396" t="s">
        <v>474</v>
      </c>
      <c r="R396" t="s">
        <v>18</v>
      </c>
    </row>
    <row r="397" spans="1:18" x14ac:dyDescent="0.35">
      <c r="A397">
        <v>416</v>
      </c>
      <c r="B397" t="s">
        <v>931</v>
      </c>
      <c r="C397" t="s">
        <v>932</v>
      </c>
      <c r="D397">
        <v>2010</v>
      </c>
      <c r="E397" t="s">
        <v>33</v>
      </c>
      <c r="F397" s="6">
        <v>40000000</v>
      </c>
      <c r="G397" s="7">
        <v>55665805</v>
      </c>
      <c r="H397" s="3">
        <v>176591618</v>
      </c>
      <c r="I397" s="3">
        <v>182534404</v>
      </c>
      <c r="J397" s="3">
        <v>359126022</v>
      </c>
      <c r="K397" s="3">
        <f>Highest_Hollywood_Grossing_Movies[[#This Row],[World Wide Sales (in $)]]-Highest_Hollywood_Grossing_Movies[[#This Row],[Budget (in $)]]</f>
        <v>319126022</v>
      </c>
      <c r="L397" t="s">
        <v>2035</v>
      </c>
      <c r="M397" t="s">
        <v>2102</v>
      </c>
      <c r="N397" t="s">
        <v>2060</v>
      </c>
      <c r="O397" t="s">
        <v>933</v>
      </c>
      <c r="P397" t="str">
        <f t="shared" si="6"/>
        <v>Action</v>
      </c>
      <c r="Q397" t="s">
        <v>227</v>
      </c>
      <c r="R397" t="s">
        <v>42</v>
      </c>
    </row>
    <row r="398" spans="1:18" x14ac:dyDescent="0.35">
      <c r="A398">
        <v>184</v>
      </c>
      <c r="B398" t="s">
        <v>449</v>
      </c>
      <c r="C398" t="s">
        <v>450</v>
      </c>
      <c r="D398">
        <v>2010</v>
      </c>
      <c r="E398" t="s">
        <v>21</v>
      </c>
      <c r="F398" s="6">
        <v>260000000</v>
      </c>
      <c r="G398" s="7">
        <v>48767052</v>
      </c>
      <c r="H398" s="3">
        <v>200821936</v>
      </c>
      <c r="I398" s="3">
        <v>391640880</v>
      </c>
      <c r="J398" s="3">
        <v>592462816</v>
      </c>
      <c r="K398" s="3">
        <f>Highest_Hollywood_Grossing_Movies[[#This Row],[World Wide Sales (in $)]]-Highest_Hollywood_Grossing_Movies[[#This Row],[Budget (in $)]]</f>
        <v>332462816</v>
      </c>
      <c r="L398" t="s">
        <v>2029</v>
      </c>
      <c r="M398" t="s">
        <v>2023</v>
      </c>
      <c r="N398" t="s">
        <v>2060</v>
      </c>
      <c r="O398" t="s">
        <v>451</v>
      </c>
      <c r="P398" t="str">
        <f t="shared" si="6"/>
        <v>Adventure</v>
      </c>
      <c r="Q398" t="s">
        <v>125</v>
      </c>
      <c r="R398" t="s">
        <v>42</v>
      </c>
    </row>
    <row r="399" spans="1:18" x14ac:dyDescent="0.35">
      <c r="A399">
        <v>490</v>
      </c>
      <c r="B399" t="s">
        <v>1074</v>
      </c>
      <c r="C399" t="s">
        <v>1075</v>
      </c>
      <c r="D399">
        <v>2010</v>
      </c>
      <c r="E399" t="s">
        <v>102</v>
      </c>
      <c r="F399" s="6">
        <v>130000000</v>
      </c>
      <c r="G399" s="7">
        <v>46016833</v>
      </c>
      <c r="H399" s="3">
        <v>148415853</v>
      </c>
      <c r="I399" s="3">
        <v>173469912</v>
      </c>
      <c r="J399" s="3">
        <v>321885765</v>
      </c>
      <c r="K399" s="3">
        <f>Highest_Hollywood_Grossing_Movies[[#This Row],[World Wide Sales (in $)]]-Highest_Hollywood_Grossing_Movies[[#This Row],[Budget (in $)]]</f>
        <v>191885765</v>
      </c>
      <c r="L399" t="s">
        <v>2053</v>
      </c>
      <c r="M399" t="s">
        <v>2024</v>
      </c>
      <c r="N399" t="s">
        <v>2060</v>
      </c>
      <c r="O399" t="s">
        <v>1076</v>
      </c>
      <c r="P399" t="str">
        <f t="shared" si="6"/>
        <v>Action</v>
      </c>
      <c r="Q399" t="s">
        <v>237</v>
      </c>
      <c r="R399" t="s">
        <v>42</v>
      </c>
    </row>
    <row r="400" spans="1:18" x14ac:dyDescent="0.35">
      <c r="A400">
        <v>348</v>
      </c>
      <c r="B400" t="s">
        <v>804</v>
      </c>
      <c r="C400" t="s">
        <v>805</v>
      </c>
      <c r="D400">
        <v>2010</v>
      </c>
      <c r="E400" t="s">
        <v>21</v>
      </c>
      <c r="F400" s="6">
        <v>170000000</v>
      </c>
      <c r="G400" s="7">
        <v>44026211</v>
      </c>
      <c r="H400" s="3">
        <v>172062763</v>
      </c>
      <c r="I400" s="3">
        <v>228001089</v>
      </c>
      <c r="J400" s="3">
        <v>400063852</v>
      </c>
      <c r="K400" s="3">
        <f>Highest_Hollywood_Grossing_Movies[[#This Row],[World Wide Sales (in $)]]-Highest_Hollywood_Grossing_Movies[[#This Row],[Budget (in $)]]</f>
        <v>230063852</v>
      </c>
      <c r="L400" t="s">
        <v>2026</v>
      </c>
      <c r="M400" t="s">
        <v>2022</v>
      </c>
      <c r="N400" t="s">
        <v>2060</v>
      </c>
      <c r="O400" t="s">
        <v>31</v>
      </c>
      <c r="P400" t="str">
        <f t="shared" si="6"/>
        <v>Action</v>
      </c>
      <c r="Q400" t="s">
        <v>474</v>
      </c>
      <c r="R400" t="s">
        <v>42</v>
      </c>
    </row>
    <row r="401" spans="1:18" x14ac:dyDescent="0.35">
      <c r="A401">
        <v>240</v>
      </c>
      <c r="B401" t="s">
        <v>580</v>
      </c>
      <c r="C401" t="s">
        <v>581</v>
      </c>
      <c r="D401">
        <v>2010</v>
      </c>
      <c r="E401" t="s">
        <v>102</v>
      </c>
      <c r="F401" s="6">
        <v>165000000</v>
      </c>
      <c r="G401" s="7">
        <v>43732319</v>
      </c>
      <c r="H401" s="3">
        <v>217581231</v>
      </c>
      <c r="I401" s="3">
        <v>277298240</v>
      </c>
      <c r="J401" s="3">
        <v>494879471</v>
      </c>
      <c r="K401" s="3">
        <f>Highest_Hollywood_Grossing_Movies[[#This Row],[World Wide Sales (in $)]]-Highest_Hollywood_Grossing_Movies[[#This Row],[Budget (in $)]]</f>
        <v>329879471</v>
      </c>
      <c r="L401" t="s">
        <v>2058</v>
      </c>
      <c r="M401" t="s">
        <v>2018</v>
      </c>
      <c r="N401" t="s">
        <v>2060</v>
      </c>
      <c r="O401" t="s">
        <v>407</v>
      </c>
      <c r="P401" t="str">
        <f t="shared" si="6"/>
        <v>Action</v>
      </c>
      <c r="Q401" t="s">
        <v>162</v>
      </c>
      <c r="R401" t="s">
        <v>42</v>
      </c>
    </row>
    <row r="402" spans="1:18" x14ac:dyDescent="0.35">
      <c r="A402">
        <v>560</v>
      </c>
      <c r="B402" t="s">
        <v>1198</v>
      </c>
      <c r="C402" t="s">
        <v>1199</v>
      </c>
      <c r="D402">
        <v>2010</v>
      </c>
      <c r="E402" t="s">
        <v>26</v>
      </c>
      <c r="F402" s="6">
        <v>80000000</v>
      </c>
      <c r="G402" s="7">
        <v>41062440</v>
      </c>
      <c r="H402" s="3">
        <v>128012934</v>
      </c>
      <c r="I402" s="3">
        <v>166792763</v>
      </c>
      <c r="J402" s="3">
        <v>294805697</v>
      </c>
      <c r="K402" s="3">
        <f>Highest_Hollywood_Grossing_Movies[[#This Row],[World Wide Sales (in $)]]-Highest_Hollywood_Grossing_Movies[[#This Row],[Budget (in $)]]</f>
        <v>214805697</v>
      </c>
      <c r="L402" t="s">
        <v>2058</v>
      </c>
      <c r="M402" t="s">
        <v>2017</v>
      </c>
      <c r="N402" t="s">
        <v>2060</v>
      </c>
      <c r="O402" t="s">
        <v>306</v>
      </c>
      <c r="P402" t="str">
        <f t="shared" si="6"/>
        <v>Mystery</v>
      </c>
      <c r="Q402" t="s">
        <v>32</v>
      </c>
      <c r="R402" t="s">
        <v>121</v>
      </c>
    </row>
    <row r="403" spans="1:18" x14ac:dyDescent="0.35">
      <c r="A403">
        <v>604</v>
      </c>
      <c r="B403" t="s">
        <v>1293</v>
      </c>
      <c r="C403" t="s">
        <v>1294</v>
      </c>
      <c r="D403">
        <v>2010</v>
      </c>
      <c r="E403" t="s">
        <v>33</v>
      </c>
      <c r="F403" s="6">
        <v>80000000</v>
      </c>
      <c r="G403" s="7">
        <v>40506562</v>
      </c>
      <c r="H403" s="3">
        <v>162001186</v>
      </c>
      <c r="I403" s="3">
        <v>109456115</v>
      </c>
      <c r="J403" s="3">
        <v>271457301</v>
      </c>
      <c r="K403" s="3">
        <f>Highest_Hollywood_Grossing_Movies[[#This Row],[World Wide Sales (in $)]]-Highest_Hollywood_Grossing_Movies[[#This Row],[Budget (in $)]]</f>
        <v>191457301</v>
      </c>
      <c r="L403" t="s">
        <v>2029</v>
      </c>
      <c r="M403" t="s">
        <v>2102</v>
      </c>
      <c r="N403" t="s">
        <v>2060</v>
      </c>
      <c r="O403" t="s">
        <v>461</v>
      </c>
      <c r="P403" t="str">
        <f t="shared" si="6"/>
        <v>Comedy</v>
      </c>
      <c r="Q403" t="s">
        <v>68</v>
      </c>
      <c r="R403" t="s">
        <v>18</v>
      </c>
    </row>
    <row r="404" spans="1:18" x14ac:dyDescent="0.35">
      <c r="A404">
        <v>500</v>
      </c>
      <c r="B404" t="s">
        <v>1095</v>
      </c>
      <c r="C404" t="s">
        <v>1096</v>
      </c>
      <c r="D404">
        <v>2010</v>
      </c>
      <c r="E404" t="s">
        <v>26</v>
      </c>
      <c r="F404" s="6">
        <v>150000000</v>
      </c>
      <c r="G404" s="7">
        <v>40325019</v>
      </c>
      <c r="H404" s="3">
        <v>131772187</v>
      </c>
      <c r="I404" s="3">
        <v>187941694</v>
      </c>
      <c r="J404" s="3">
        <v>319713881</v>
      </c>
      <c r="K404" s="3">
        <f>Highest_Hollywood_Grossing_Movies[[#This Row],[World Wide Sales (in $)]]-Highest_Hollywood_Grossing_Movies[[#This Row],[Budget (in $)]]</f>
        <v>169713881</v>
      </c>
      <c r="L404" t="s">
        <v>2040</v>
      </c>
      <c r="M404" t="s">
        <v>2103</v>
      </c>
      <c r="N404" t="s">
        <v>2060</v>
      </c>
      <c r="O404" t="s">
        <v>748</v>
      </c>
      <c r="P404" t="str">
        <f t="shared" si="6"/>
        <v>Action</v>
      </c>
      <c r="Q404" t="s">
        <v>54</v>
      </c>
      <c r="R404" t="s">
        <v>42</v>
      </c>
    </row>
    <row r="405" spans="1:18" x14ac:dyDescent="0.35">
      <c r="A405">
        <v>494</v>
      </c>
      <c r="B405" t="s">
        <v>1084</v>
      </c>
      <c r="C405" t="s">
        <v>1085</v>
      </c>
      <c r="D405">
        <v>2010</v>
      </c>
      <c r="E405" t="s">
        <v>36</v>
      </c>
      <c r="F405" s="6">
        <v>200000000</v>
      </c>
      <c r="G405" s="7">
        <v>36063385</v>
      </c>
      <c r="H405" s="3">
        <v>105269730</v>
      </c>
      <c r="I405" s="3">
        <v>216400011</v>
      </c>
      <c r="J405" s="3">
        <v>321669741</v>
      </c>
      <c r="K405" s="3">
        <f>Highest_Hollywood_Grossing_Movies[[#This Row],[World Wide Sales (in $)]]-Highest_Hollywood_Grossing_Movies[[#This Row],[Budget (in $)]]</f>
        <v>121669741</v>
      </c>
      <c r="L405" t="s">
        <v>2027</v>
      </c>
      <c r="M405" t="s">
        <v>2010</v>
      </c>
      <c r="N405" t="s">
        <v>2060</v>
      </c>
      <c r="O405" t="s">
        <v>1086</v>
      </c>
      <c r="P405" t="str">
        <f t="shared" si="6"/>
        <v>Action</v>
      </c>
      <c r="Q405" t="s">
        <v>227</v>
      </c>
      <c r="R405" t="s">
        <v>18</v>
      </c>
    </row>
    <row r="406" spans="1:18" x14ac:dyDescent="0.35">
      <c r="A406">
        <v>563</v>
      </c>
      <c r="B406" t="s">
        <v>1202</v>
      </c>
      <c r="C406" t="s">
        <v>1203</v>
      </c>
      <c r="D406">
        <v>2010</v>
      </c>
      <c r="E406" t="s">
        <v>33</v>
      </c>
      <c r="F406" s="6">
        <v>110000000</v>
      </c>
      <c r="G406" s="7">
        <v>36011243</v>
      </c>
      <c r="H406" s="3">
        <v>118311368</v>
      </c>
      <c r="I406" s="3">
        <v>175191986</v>
      </c>
      <c r="J406" s="3">
        <v>293503354</v>
      </c>
      <c r="K406" s="3">
        <f>Highest_Hollywood_Grossing_Movies[[#This Row],[World Wide Sales (in $)]]-Highest_Hollywood_Grossing_Movies[[#This Row],[Budget (in $)]]</f>
        <v>183503354</v>
      </c>
      <c r="L406" t="s">
        <v>2078</v>
      </c>
      <c r="M406" t="s">
        <v>2103</v>
      </c>
      <c r="N406" t="s">
        <v>2060</v>
      </c>
      <c r="O406" t="s">
        <v>759</v>
      </c>
      <c r="P406" t="str">
        <f t="shared" si="6"/>
        <v>Action</v>
      </c>
      <c r="Q406" t="s">
        <v>125</v>
      </c>
      <c r="R406" t="s">
        <v>18</v>
      </c>
    </row>
    <row r="407" spans="1:18" x14ac:dyDescent="0.35">
      <c r="A407">
        <v>597</v>
      </c>
      <c r="B407" t="s">
        <v>1276</v>
      </c>
      <c r="C407" t="s">
        <v>1277</v>
      </c>
      <c r="D407">
        <v>2010</v>
      </c>
      <c r="E407" t="s">
        <v>230</v>
      </c>
      <c r="F407" s="6">
        <v>80000000</v>
      </c>
      <c r="G407" s="7">
        <v>34825135</v>
      </c>
      <c r="H407" s="3">
        <v>103068524</v>
      </c>
      <c r="I407" s="3">
        <v>171401870</v>
      </c>
      <c r="J407" s="3">
        <v>274470394</v>
      </c>
      <c r="K407" s="3">
        <f>Highest_Hollywood_Grossing_Movies[[#This Row],[World Wide Sales (in $)]]-Highest_Hollywood_Grossing_Movies[[#This Row],[Budget (in $)]]</f>
        <v>194470394</v>
      </c>
      <c r="L407" t="s">
        <v>2027</v>
      </c>
      <c r="M407" t="s">
        <v>2020</v>
      </c>
      <c r="N407" t="s">
        <v>2060</v>
      </c>
      <c r="O407" t="s">
        <v>93</v>
      </c>
      <c r="P407" t="str">
        <f t="shared" si="6"/>
        <v>Action</v>
      </c>
      <c r="Q407" t="s">
        <v>54</v>
      </c>
      <c r="R407" t="s">
        <v>121</v>
      </c>
    </row>
    <row r="408" spans="1:18" x14ac:dyDescent="0.35">
      <c r="A408">
        <v>832</v>
      </c>
      <c r="B408" t="s">
        <v>1709</v>
      </c>
      <c r="C408" t="s">
        <v>1710</v>
      </c>
      <c r="D408">
        <v>2010</v>
      </c>
      <c r="E408" t="s">
        <v>55</v>
      </c>
      <c r="F408" s="6">
        <v>65000000</v>
      </c>
      <c r="G408" s="7">
        <v>32689406</v>
      </c>
      <c r="H408" s="3">
        <v>100539043</v>
      </c>
      <c r="I408" s="3">
        <v>111241781</v>
      </c>
      <c r="J408" s="3">
        <v>211780824</v>
      </c>
      <c r="K408" s="3">
        <f>Highest_Hollywood_Grossing_Movies[[#This Row],[World Wide Sales (in $)]]-Highest_Hollywood_Grossing_Movies[[#This Row],[Budget (in $)]]</f>
        <v>146780824</v>
      </c>
      <c r="L408" t="s">
        <v>2047</v>
      </c>
      <c r="M408" t="s">
        <v>2023</v>
      </c>
      <c r="N408" t="s">
        <v>2060</v>
      </c>
      <c r="O408" t="s">
        <v>706</v>
      </c>
      <c r="P408" t="str">
        <f t="shared" si="6"/>
        <v>Comedy</v>
      </c>
      <c r="Q408" t="s">
        <v>237</v>
      </c>
      <c r="R408" t="s">
        <v>121</v>
      </c>
    </row>
    <row r="409" spans="1:18" x14ac:dyDescent="0.35">
      <c r="A409">
        <v>754</v>
      </c>
      <c r="B409" t="s">
        <v>1560</v>
      </c>
      <c r="C409" t="s">
        <v>1561</v>
      </c>
      <c r="D409">
        <v>2010</v>
      </c>
      <c r="E409" t="s">
        <v>15</v>
      </c>
      <c r="F409" s="6">
        <v>95000000</v>
      </c>
      <c r="G409" s="7">
        <v>31236067</v>
      </c>
      <c r="H409" s="3">
        <v>88768303</v>
      </c>
      <c r="I409" s="3">
        <v>137728906</v>
      </c>
      <c r="J409" s="3">
        <v>226497209</v>
      </c>
      <c r="K409" s="3">
        <f>Highest_Hollywood_Grossing_Movies[[#This Row],[World Wide Sales (in $)]]-Highest_Hollywood_Grossing_Movies[[#This Row],[Budget (in $)]]</f>
        <v>131497209</v>
      </c>
      <c r="L409" t="s">
        <v>2035</v>
      </c>
      <c r="M409" t="s">
        <v>2017</v>
      </c>
      <c r="N409" t="s">
        <v>2060</v>
      </c>
      <c r="O409" t="s">
        <v>152</v>
      </c>
      <c r="P409" t="str">
        <f t="shared" si="6"/>
        <v>Adventure</v>
      </c>
      <c r="Q409" t="s">
        <v>41</v>
      </c>
      <c r="R409" t="s">
        <v>42</v>
      </c>
    </row>
    <row r="410" spans="1:18" x14ac:dyDescent="0.35">
      <c r="A410">
        <v>569</v>
      </c>
      <c r="B410" t="s">
        <v>1216</v>
      </c>
      <c r="C410" t="s">
        <v>1217</v>
      </c>
      <c r="D410">
        <v>2010</v>
      </c>
      <c r="E410" t="s">
        <v>55</v>
      </c>
      <c r="F410" s="6">
        <v>100000000</v>
      </c>
      <c r="G410" s="7">
        <v>31001870</v>
      </c>
      <c r="H410" s="3">
        <v>95347692</v>
      </c>
      <c r="I410" s="3">
        <v>195397363</v>
      </c>
      <c r="J410" s="3">
        <v>290745055</v>
      </c>
      <c r="K410" s="3">
        <f>Highest_Hollywood_Grossing_Movies[[#This Row],[World Wide Sales (in $)]]-Highest_Hollywood_Grossing_Movies[[#This Row],[Budget (in $)]]</f>
        <v>190745055</v>
      </c>
      <c r="L410" t="s">
        <v>2049</v>
      </c>
      <c r="M410" t="s">
        <v>2010</v>
      </c>
      <c r="N410" t="s">
        <v>2060</v>
      </c>
      <c r="O410" t="s">
        <v>752</v>
      </c>
      <c r="P410" t="str">
        <f t="shared" si="6"/>
        <v>Comedy</v>
      </c>
      <c r="Q410" t="s">
        <v>231</v>
      </c>
      <c r="R410" t="s">
        <v>121</v>
      </c>
    </row>
    <row r="411" spans="1:18" x14ac:dyDescent="0.35">
      <c r="A411">
        <v>516</v>
      </c>
      <c r="B411" t="s">
        <v>1126</v>
      </c>
      <c r="C411" t="s">
        <v>1127</v>
      </c>
      <c r="D411">
        <v>2010</v>
      </c>
      <c r="E411" t="s">
        <v>36</v>
      </c>
      <c r="F411" s="6">
        <v>100000000</v>
      </c>
      <c r="G411" s="7">
        <v>30833665</v>
      </c>
      <c r="H411" s="3">
        <v>148438600</v>
      </c>
      <c r="I411" s="3">
        <v>162211985</v>
      </c>
      <c r="J411" s="3">
        <v>310650585</v>
      </c>
      <c r="K411" s="3">
        <f>Highest_Hollywood_Grossing_Movies[[#This Row],[World Wide Sales (in $)]]-Highest_Hollywood_Grossing_Movies[[#This Row],[Budget (in $)]]</f>
        <v>210650585</v>
      </c>
      <c r="L411" t="s">
        <v>2042</v>
      </c>
      <c r="M411" t="s">
        <v>2022</v>
      </c>
      <c r="N411" t="s">
        <v>2060</v>
      </c>
      <c r="O411" t="s">
        <v>553</v>
      </c>
      <c r="P411" t="str">
        <f t="shared" si="6"/>
        <v>Comedy</v>
      </c>
      <c r="Q411" t="s">
        <v>162</v>
      </c>
      <c r="R411" t="s">
        <v>18</v>
      </c>
    </row>
    <row r="412" spans="1:18" x14ac:dyDescent="0.35">
      <c r="A412">
        <v>461</v>
      </c>
      <c r="B412" t="s">
        <v>1020</v>
      </c>
      <c r="C412" t="s">
        <v>1021</v>
      </c>
      <c r="D412">
        <v>2010</v>
      </c>
      <c r="E412" t="s">
        <v>21</v>
      </c>
      <c r="F412" s="6">
        <v>200000000</v>
      </c>
      <c r="G412" s="7">
        <v>30095259</v>
      </c>
      <c r="H412" s="3">
        <v>90759676</v>
      </c>
      <c r="I412" s="3">
        <v>245606000</v>
      </c>
      <c r="J412" s="3">
        <v>336365676</v>
      </c>
      <c r="K412" s="3">
        <f>Highest_Hollywood_Grossing_Movies[[#This Row],[World Wide Sales (in $)]]-Highest_Hollywood_Grossing_Movies[[#This Row],[Budget (in $)]]</f>
        <v>136365676</v>
      </c>
      <c r="L412" t="s">
        <v>2026</v>
      </c>
      <c r="M412" t="s">
        <v>2103</v>
      </c>
      <c r="N412" t="s">
        <v>2028</v>
      </c>
      <c r="O412" t="s">
        <v>131</v>
      </c>
      <c r="P412" t="str">
        <f t="shared" si="6"/>
        <v>Action</v>
      </c>
      <c r="Q412" t="s">
        <v>448</v>
      </c>
      <c r="R412" t="s">
        <v>18</v>
      </c>
    </row>
    <row r="413" spans="1:18" x14ac:dyDescent="0.35">
      <c r="A413">
        <v>543</v>
      </c>
      <c r="B413" t="s">
        <v>1169</v>
      </c>
      <c r="C413" t="s">
        <v>1170</v>
      </c>
      <c r="D413">
        <v>2010</v>
      </c>
      <c r="E413" t="s">
        <v>1122</v>
      </c>
      <c r="F413" s="6">
        <v>60000000</v>
      </c>
      <c r="G413" s="7">
        <v>26650264</v>
      </c>
      <c r="H413" s="3">
        <v>60128566</v>
      </c>
      <c r="I413" s="3">
        <v>240099518</v>
      </c>
      <c r="J413" s="3">
        <v>300228084</v>
      </c>
      <c r="K413" s="3">
        <f>Highest_Hollywood_Grossing_Movies[[#This Row],[World Wide Sales (in $)]]-Highest_Hollywood_Grossing_Movies[[#This Row],[Budget (in $)]]</f>
        <v>240228084</v>
      </c>
      <c r="L413" t="s">
        <v>2048</v>
      </c>
      <c r="M413" t="s">
        <v>2021</v>
      </c>
      <c r="N413" t="s">
        <v>2060</v>
      </c>
      <c r="O413" t="s">
        <v>1123</v>
      </c>
      <c r="P413" t="str">
        <f t="shared" si="6"/>
        <v>Action</v>
      </c>
      <c r="Q413" t="s">
        <v>333</v>
      </c>
      <c r="R413" t="s">
        <v>121</v>
      </c>
    </row>
    <row r="414" spans="1:18" x14ac:dyDescent="0.35">
      <c r="A414">
        <v>659</v>
      </c>
      <c r="B414" t="s">
        <v>1391</v>
      </c>
      <c r="C414" t="s">
        <v>1392</v>
      </c>
      <c r="D414">
        <v>2010</v>
      </c>
      <c r="E414" t="s">
        <v>26</v>
      </c>
      <c r="F414" s="6">
        <v>38000000</v>
      </c>
      <c r="G414" s="7">
        <v>24830443</v>
      </c>
      <c r="H414" s="3">
        <v>171243005</v>
      </c>
      <c r="I414" s="3">
        <v>81033922</v>
      </c>
      <c r="J414" s="3">
        <v>252276927</v>
      </c>
      <c r="K414" s="3">
        <f>Highest_Hollywood_Grossing_Movies[[#This Row],[World Wide Sales (in $)]]-Highest_Hollywood_Grossing_Movies[[#This Row],[Budget (in $)]]</f>
        <v>214276927</v>
      </c>
      <c r="L414" t="s">
        <v>2042</v>
      </c>
      <c r="M414" t="s">
        <v>2022</v>
      </c>
      <c r="N414" t="s">
        <v>2060</v>
      </c>
      <c r="O414" t="s">
        <v>736</v>
      </c>
      <c r="P414" t="str">
        <f t="shared" si="6"/>
        <v>Drama</v>
      </c>
      <c r="Q414" t="s">
        <v>668</v>
      </c>
      <c r="R414" t="s">
        <v>18</v>
      </c>
    </row>
    <row r="415" spans="1:18" x14ac:dyDescent="0.35">
      <c r="A415">
        <v>322</v>
      </c>
      <c r="B415" t="s">
        <v>755</v>
      </c>
      <c r="C415" t="s">
        <v>756</v>
      </c>
      <c r="D415">
        <v>2010</v>
      </c>
      <c r="E415" t="s">
        <v>15</v>
      </c>
      <c r="F415" s="6">
        <v>155000000</v>
      </c>
      <c r="G415" s="7">
        <v>24005069</v>
      </c>
      <c r="H415" s="3">
        <v>104386950</v>
      </c>
      <c r="I415" s="3">
        <v>311299267</v>
      </c>
      <c r="J415" s="3">
        <v>415686217</v>
      </c>
      <c r="K415" s="3">
        <f>Highest_Hollywood_Grossing_Movies[[#This Row],[World Wide Sales (in $)]]-Highest_Hollywood_Grossing_Movies[[#This Row],[Budget (in $)]]</f>
        <v>260686217</v>
      </c>
      <c r="L415" t="s">
        <v>2059</v>
      </c>
      <c r="M415" t="s">
        <v>2022</v>
      </c>
      <c r="N415" t="s">
        <v>2060</v>
      </c>
      <c r="O415" t="s">
        <v>152</v>
      </c>
      <c r="P415" t="str">
        <f t="shared" si="6"/>
        <v>Adventure</v>
      </c>
      <c r="Q415" t="s">
        <v>529</v>
      </c>
      <c r="R415" t="s">
        <v>42</v>
      </c>
    </row>
    <row r="416" spans="1:18" x14ac:dyDescent="0.35">
      <c r="A416">
        <v>868</v>
      </c>
      <c r="B416" t="s">
        <v>1764</v>
      </c>
      <c r="C416" t="s">
        <v>1765</v>
      </c>
      <c r="D416">
        <v>2010</v>
      </c>
      <c r="E416" t="s">
        <v>33</v>
      </c>
      <c r="F416" s="6">
        <v>60000000</v>
      </c>
      <c r="G416" s="7">
        <v>23104523</v>
      </c>
      <c r="H416" s="3">
        <v>80574010</v>
      </c>
      <c r="I416" s="3">
        <v>124020006</v>
      </c>
      <c r="J416" s="3">
        <v>204594016</v>
      </c>
      <c r="K416" s="3">
        <f>Highest_Hollywood_Grossing_Movies[[#This Row],[World Wide Sales (in $)]]-Highest_Hollywood_Grossing_Movies[[#This Row],[Budget (in $)]]</f>
        <v>144594016</v>
      </c>
      <c r="L416" t="s">
        <v>2043</v>
      </c>
      <c r="M416" t="s">
        <v>2020</v>
      </c>
      <c r="N416" t="s">
        <v>2060</v>
      </c>
      <c r="O416" t="s">
        <v>1766</v>
      </c>
      <c r="P416" t="str">
        <f t="shared" si="6"/>
        <v>Biography</v>
      </c>
      <c r="Q416" t="s">
        <v>135</v>
      </c>
      <c r="R416" t="s">
        <v>18</v>
      </c>
    </row>
    <row r="417" spans="1:18" x14ac:dyDescent="0.35">
      <c r="A417">
        <v>762</v>
      </c>
      <c r="B417" t="s">
        <v>1573</v>
      </c>
      <c r="C417" t="s">
        <v>1574</v>
      </c>
      <c r="D417">
        <v>2010</v>
      </c>
      <c r="E417" t="s">
        <v>33</v>
      </c>
      <c r="F417" s="6">
        <v>40000000</v>
      </c>
      <c r="G417" s="7">
        <v>22445653</v>
      </c>
      <c r="H417" s="3">
        <v>96962694</v>
      </c>
      <c r="I417" s="3">
        <v>127957681</v>
      </c>
      <c r="J417" s="3">
        <v>224920375</v>
      </c>
      <c r="K417" s="3">
        <f>Highest_Hollywood_Grossing_Movies[[#This Row],[World Wide Sales (in $)]]-Highest_Hollywood_Grossing_Movies[[#This Row],[Budget (in $)]]</f>
        <v>184920375</v>
      </c>
      <c r="L417" t="s">
        <v>2040</v>
      </c>
      <c r="M417" t="s">
        <v>2024</v>
      </c>
      <c r="N417" t="s">
        <v>2060</v>
      </c>
      <c r="O417" t="s">
        <v>1103</v>
      </c>
      <c r="P417" t="str">
        <f t="shared" si="6"/>
        <v>Biography</v>
      </c>
      <c r="Q417" t="s">
        <v>597</v>
      </c>
      <c r="R417" t="s">
        <v>18</v>
      </c>
    </row>
    <row r="418" spans="1:18" x14ac:dyDescent="0.35">
      <c r="A418">
        <v>893</v>
      </c>
      <c r="B418" t="s">
        <v>1819</v>
      </c>
      <c r="C418" t="s">
        <v>1820</v>
      </c>
      <c r="D418">
        <v>2010</v>
      </c>
      <c r="E418" t="s">
        <v>339</v>
      </c>
      <c r="F418" s="6">
        <v>58000000</v>
      </c>
      <c r="G418" s="7">
        <v>21761408</v>
      </c>
      <c r="H418" s="3">
        <v>90380162</v>
      </c>
      <c r="I418" s="3">
        <v>108626225</v>
      </c>
      <c r="J418" s="3">
        <v>199006387</v>
      </c>
      <c r="K418" s="3">
        <f>Highest_Hollywood_Grossing_Movies[[#This Row],[World Wide Sales (in $)]]-Highest_Hollywood_Grossing_Movies[[#This Row],[Budget (in $)]]</f>
        <v>141006387</v>
      </c>
      <c r="L418" t="s">
        <v>2062</v>
      </c>
      <c r="M418" t="s">
        <v>2024</v>
      </c>
      <c r="N418" t="s">
        <v>2060</v>
      </c>
      <c r="O418" t="s">
        <v>596</v>
      </c>
      <c r="P418" t="str">
        <f t="shared" si="6"/>
        <v>Action</v>
      </c>
      <c r="Q418" t="s">
        <v>423</v>
      </c>
      <c r="R418" t="s">
        <v>18</v>
      </c>
    </row>
    <row r="419" spans="1:18" x14ac:dyDescent="0.35">
      <c r="A419">
        <v>808</v>
      </c>
      <c r="B419" t="s">
        <v>1658</v>
      </c>
      <c r="C419" t="s">
        <v>1659</v>
      </c>
      <c r="D419">
        <v>2010</v>
      </c>
      <c r="E419" t="s">
        <v>21</v>
      </c>
      <c r="F419" s="6">
        <v>150000000</v>
      </c>
      <c r="G419" s="7">
        <v>17619622</v>
      </c>
      <c r="H419" s="3">
        <v>63150991</v>
      </c>
      <c r="I419" s="3">
        <v>152132751</v>
      </c>
      <c r="J419" s="3">
        <v>215283742</v>
      </c>
      <c r="K419" s="3">
        <f>Highest_Hollywood_Grossing_Movies[[#This Row],[World Wide Sales (in $)]]-Highest_Hollywood_Grossing_Movies[[#This Row],[Budget (in $)]]</f>
        <v>65283742</v>
      </c>
      <c r="L419" t="s">
        <v>2062</v>
      </c>
      <c r="M419" t="s">
        <v>2103</v>
      </c>
      <c r="N419" t="s">
        <v>2060</v>
      </c>
      <c r="O419" t="s">
        <v>748</v>
      </c>
      <c r="P419" t="str">
        <f t="shared" si="6"/>
        <v>Action</v>
      </c>
      <c r="Q419" t="s">
        <v>719</v>
      </c>
      <c r="R419" t="s">
        <v>42</v>
      </c>
    </row>
    <row r="420" spans="1:18" x14ac:dyDescent="0.35">
      <c r="A420">
        <v>586</v>
      </c>
      <c r="B420" t="s">
        <v>1250</v>
      </c>
      <c r="C420" t="s">
        <v>1251</v>
      </c>
      <c r="D420">
        <v>2010</v>
      </c>
      <c r="E420" t="s">
        <v>33</v>
      </c>
      <c r="F420" s="6">
        <v>100000000</v>
      </c>
      <c r="G420" s="7">
        <v>16472458</v>
      </c>
      <c r="H420" s="3">
        <v>67631157</v>
      </c>
      <c r="I420" s="3">
        <v>211149284</v>
      </c>
      <c r="J420" s="3">
        <v>278780441</v>
      </c>
      <c r="K420" s="3">
        <f>Highest_Hollywood_Grossing_Movies[[#This Row],[World Wide Sales (in $)]]-Highest_Hollywood_Grossing_Movies[[#This Row],[Budget (in $)]]</f>
        <v>178780441</v>
      </c>
      <c r="L420" t="s">
        <v>2048</v>
      </c>
      <c r="M420" t="s">
        <v>2022</v>
      </c>
      <c r="N420" t="s">
        <v>2060</v>
      </c>
      <c r="O420" t="s">
        <v>759</v>
      </c>
      <c r="P420" t="str">
        <f t="shared" si="6"/>
        <v>Action</v>
      </c>
      <c r="Q420" t="s">
        <v>54</v>
      </c>
      <c r="R420" t="s">
        <v>18</v>
      </c>
    </row>
    <row r="421" spans="1:18" x14ac:dyDescent="0.35">
      <c r="A421">
        <v>875</v>
      </c>
      <c r="B421" t="s">
        <v>1774</v>
      </c>
      <c r="C421" t="s">
        <v>1775</v>
      </c>
      <c r="D421">
        <v>2010</v>
      </c>
      <c r="E421" t="s">
        <v>55</v>
      </c>
      <c r="F421" s="6">
        <v>80000000</v>
      </c>
      <c r="G421" s="7">
        <v>16411322</v>
      </c>
      <c r="H421" s="3">
        <v>100246011</v>
      </c>
      <c r="I421" s="3">
        <v>103263363</v>
      </c>
      <c r="J421" s="3">
        <v>203509374</v>
      </c>
      <c r="K421" s="3">
        <f>Highest_Hollywood_Grossing_Movies[[#This Row],[World Wide Sales (in $)]]-Highest_Hollywood_Grossing_Movies[[#This Row],[Budget (in $)]]</f>
        <v>123509374</v>
      </c>
      <c r="L421" t="s">
        <v>2051</v>
      </c>
      <c r="M421" t="s">
        <v>2022</v>
      </c>
      <c r="N421" t="s">
        <v>2060</v>
      </c>
      <c r="O421" t="s">
        <v>181</v>
      </c>
      <c r="P421" t="str">
        <f t="shared" si="6"/>
        <v>Adventure</v>
      </c>
      <c r="Q421" t="s">
        <v>844</v>
      </c>
      <c r="R421" t="s">
        <v>42</v>
      </c>
    </row>
    <row r="422" spans="1:18" x14ac:dyDescent="0.35">
      <c r="A422">
        <v>712</v>
      </c>
      <c r="B422" t="s">
        <v>1494</v>
      </c>
      <c r="C422" t="s">
        <v>1495</v>
      </c>
      <c r="D422">
        <v>2010</v>
      </c>
      <c r="E422" t="s">
        <v>15</v>
      </c>
      <c r="F422" s="6">
        <v>112000000</v>
      </c>
      <c r="G422" s="7">
        <v>6307691</v>
      </c>
      <c r="H422" s="3">
        <v>42779261</v>
      </c>
      <c r="I422" s="3">
        <v>194603463</v>
      </c>
      <c r="J422" s="3">
        <v>237382724</v>
      </c>
      <c r="K422" s="3">
        <f>Highest_Hollywood_Grossing_Movies[[#This Row],[World Wide Sales (in $)]]-Highest_Hollywood_Grossing_Movies[[#This Row],[Budget (in $)]]</f>
        <v>125382724</v>
      </c>
      <c r="L422" t="s">
        <v>2042</v>
      </c>
      <c r="M422" t="s">
        <v>2022</v>
      </c>
      <c r="N422" t="s">
        <v>2060</v>
      </c>
      <c r="O422" t="s">
        <v>767</v>
      </c>
      <c r="P422" t="str">
        <f t="shared" si="6"/>
        <v>Adventure</v>
      </c>
      <c r="Q422" t="s">
        <v>542</v>
      </c>
      <c r="R422" t="s">
        <v>42</v>
      </c>
    </row>
    <row r="423" spans="1:18" x14ac:dyDescent="0.35">
      <c r="A423">
        <v>478</v>
      </c>
      <c r="B423" t="s">
        <v>1049</v>
      </c>
      <c r="C423" t="s">
        <v>1050</v>
      </c>
      <c r="D423">
        <v>2010</v>
      </c>
      <c r="E423" t="s">
        <v>857</v>
      </c>
      <c r="F423" s="6">
        <v>13000000</v>
      </c>
      <c r="G423" s="7">
        <v>1443809</v>
      </c>
      <c r="H423" s="3">
        <v>106954678</v>
      </c>
      <c r="I423" s="3">
        <v>222443368</v>
      </c>
      <c r="J423" s="3">
        <v>329398046</v>
      </c>
      <c r="K423" s="3">
        <f>Highest_Hollywood_Grossing_Movies[[#This Row],[World Wide Sales (in $)]]-Highest_Hollywood_Grossing_Movies[[#This Row],[Budget (in $)]]</f>
        <v>316398046</v>
      </c>
      <c r="L423" t="s">
        <v>2047</v>
      </c>
      <c r="M423" t="s">
        <v>2022</v>
      </c>
      <c r="N423" t="s">
        <v>2060</v>
      </c>
      <c r="O423" t="s">
        <v>1051</v>
      </c>
      <c r="P423" t="str">
        <f t="shared" si="6"/>
        <v>Drama</v>
      </c>
      <c r="Q423" t="s">
        <v>149</v>
      </c>
      <c r="R423" t="s">
        <v>121</v>
      </c>
    </row>
    <row r="424" spans="1:18" x14ac:dyDescent="0.35">
      <c r="A424">
        <v>252</v>
      </c>
      <c r="B424" t="s">
        <v>606</v>
      </c>
      <c r="C424" t="s">
        <v>607</v>
      </c>
      <c r="D424">
        <v>2010</v>
      </c>
      <c r="E424" t="s">
        <v>608</v>
      </c>
      <c r="F424" s="6">
        <v>15000000</v>
      </c>
      <c r="G424" s="7">
        <v>355450</v>
      </c>
      <c r="H424" s="3">
        <v>138797449</v>
      </c>
      <c r="I424" s="3">
        <v>345271412</v>
      </c>
      <c r="J424" s="3">
        <v>484068861</v>
      </c>
      <c r="K424" s="3">
        <f>Highest_Hollywood_Grossing_Movies[[#This Row],[World Wide Sales (in $)]]-Highest_Hollywood_Grossing_Movies[[#This Row],[Budget (in $)]]</f>
        <v>469068861</v>
      </c>
      <c r="L424" t="s">
        <v>2073</v>
      </c>
      <c r="M424" t="s">
        <v>2023</v>
      </c>
      <c r="N424" t="s">
        <v>2060</v>
      </c>
      <c r="O424" t="s">
        <v>609</v>
      </c>
      <c r="P424" t="str">
        <f t="shared" si="6"/>
        <v>Biography</v>
      </c>
      <c r="Q424" t="s">
        <v>41</v>
      </c>
      <c r="R424" t="s">
        <v>121</v>
      </c>
    </row>
    <row r="425" spans="1:18" x14ac:dyDescent="0.35">
      <c r="A425">
        <v>630</v>
      </c>
      <c r="B425" t="s">
        <v>1342</v>
      </c>
      <c r="C425" t="s">
        <v>1343</v>
      </c>
      <c r="D425">
        <v>2010</v>
      </c>
      <c r="E425" t="s">
        <v>557</v>
      </c>
      <c r="F425" s="6">
        <v>75000000</v>
      </c>
      <c r="H425" s="3">
        <v>76423035</v>
      </c>
      <c r="I425" s="3">
        <v>185566734</v>
      </c>
      <c r="J425" s="3">
        <v>261989769</v>
      </c>
      <c r="K425" s="3">
        <f>Highest_Hollywood_Grossing_Movies[[#This Row],[World Wide Sales (in $)]]-Highest_Hollywood_Grossing_Movies[[#This Row],[Budget (in $)]]</f>
        <v>186989769</v>
      </c>
      <c r="L425" t="s">
        <v>2035</v>
      </c>
      <c r="M425" t="s">
        <v>2018</v>
      </c>
      <c r="N425" t="s">
        <v>2074</v>
      </c>
      <c r="O425" t="s">
        <v>1341</v>
      </c>
      <c r="P425" t="str">
        <f t="shared" si="6"/>
        <v>Adventure</v>
      </c>
      <c r="Q425" t="s">
        <v>82</v>
      </c>
      <c r="R425" t="s">
        <v>42</v>
      </c>
    </row>
    <row r="426" spans="1:18" x14ac:dyDescent="0.35">
      <c r="A426">
        <v>133</v>
      </c>
      <c r="B426" t="s">
        <v>337</v>
      </c>
      <c r="C426" t="s">
        <v>338</v>
      </c>
      <c r="D426">
        <v>2011</v>
      </c>
      <c r="E426" t="s">
        <v>339</v>
      </c>
      <c r="F426" s="6">
        <v>110000000</v>
      </c>
      <c r="G426" s="7">
        <v>138122261</v>
      </c>
      <c r="H426" s="3">
        <v>281287133</v>
      </c>
      <c r="I426" s="3">
        <v>430918723</v>
      </c>
      <c r="J426" s="3">
        <v>712205856</v>
      </c>
      <c r="K426" s="3">
        <f>Highest_Hollywood_Grossing_Movies[[#This Row],[World Wide Sales (in $)]]-Highest_Hollywood_Grossing_Movies[[#This Row],[Budget (in $)]]</f>
        <v>602205856</v>
      </c>
      <c r="L426" t="s">
        <v>2026</v>
      </c>
      <c r="M426" t="s">
        <v>2023</v>
      </c>
      <c r="N426" t="s">
        <v>2055</v>
      </c>
      <c r="O426" t="s">
        <v>340</v>
      </c>
      <c r="P426" t="str">
        <f t="shared" si="6"/>
        <v>Adventure</v>
      </c>
      <c r="Q426" t="s">
        <v>341</v>
      </c>
      <c r="R426" t="s">
        <v>18</v>
      </c>
    </row>
    <row r="427" spans="1:18" x14ac:dyDescent="0.35">
      <c r="A427">
        <v>32</v>
      </c>
      <c r="B427" t="s">
        <v>100</v>
      </c>
      <c r="C427" t="s">
        <v>101</v>
      </c>
      <c r="D427">
        <v>2011</v>
      </c>
      <c r="E427" t="s">
        <v>102</v>
      </c>
      <c r="F427" s="6">
        <v>195000000</v>
      </c>
      <c r="G427" s="7">
        <v>97852865</v>
      </c>
      <c r="H427" s="3">
        <v>352390543</v>
      </c>
      <c r="I427" s="3">
        <v>771403536</v>
      </c>
      <c r="J427" s="3">
        <v>1123794079</v>
      </c>
      <c r="K427" s="3">
        <f>Highest_Hollywood_Grossing_Movies[[#This Row],[World Wide Sales (in $)]]-Highest_Hollywood_Grossing_Movies[[#This Row],[Budget (in $)]]</f>
        <v>928794079</v>
      </c>
      <c r="L427" t="s">
        <v>2054</v>
      </c>
      <c r="M427" t="s">
        <v>2102</v>
      </c>
      <c r="N427" t="s">
        <v>2055</v>
      </c>
      <c r="O427" t="s">
        <v>31</v>
      </c>
      <c r="P427" t="str">
        <f t="shared" si="6"/>
        <v>Action</v>
      </c>
      <c r="Q427" t="s">
        <v>103</v>
      </c>
      <c r="R427" t="s">
        <v>18</v>
      </c>
    </row>
    <row r="428" spans="1:18" x14ac:dyDescent="0.35">
      <c r="A428">
        <v>43</v>
      </c>
      <c r="B428" t="s">
        <v>139</v>
      </c>
      <c r="C428" t="s">
        <v>140</v>
      </c>
      <c r="D428">
        <v>2011</v>
      </c>
      <c r="E428" t="s">
        <v>21</v>
      </c>
      <c r="F428" s="6">
        <v>250000000</v>
      </c>
      <c r="G428" s="7">
        <v>90151958</v>
      </c>
      <c r="H428" s="3">
        <v>241071802</v>
      </c>
      <c r="I428" s="3">
        <v>805649464</v>
      </c>
      <c r="J428" s="3">
        <v>1046721266</v>
      </c>
      <c r="K428" s="3">
        <f>Highest_Hollywood_Grossing_Movies[[#This Row],[World Wide Sales (in $)]]-Highest_Hollywood_Grossing_Movies[[#This Row],[Budget (in $)]]</f>
        <v>796721266</v>
      </c>
      <c r="L428" t="s">
        <v>2058</v>
      </c>
      <c r="M428" t="s">
        <v>2010</v>
      </c>
      <c r="N428" t="s">
        <v>2055</v>
      </c>
      <c r="O428" t="s">
        <v>131</v>
      </c>
      <c r="P428" t="str">
        <f t="shared" si="6"/>
        <v>Action</v>
      </c>
      <c r="Q428" t="s">
        <v>50</v>
      </c>
      <c r="R428" t="s">
        <v>18</v>
      </c>
    </row>
    <row r="429" spans="1:18" x14ac:dyDescent="0.35">
      <c r="A429">
        <v>170</v>
      </c>
      <c r="B429" t="s">
        <v>417</v>
      </c>
      <c r="C429" t="s">
        <v>418</v>
      </c>
      <c r="D429">
        <v>2011</v>
      </c>
      <c r="E429" t="s">
        <v>36</v>
      </c>
      <c r="F429" s="6">
        <v>125000000</v>
      </c>
      <c r="G429" s="7">
        <v>86198765</v>
      </c>
      <c r="H429" s="3">
        <v>209837675</v>
      </c>
      <c r="I429" s="3">
        <v>416300000</v>
      </c>
      <c r="J429" s="3">
        <v>626137675</v>
      </c>
      <c r="K429" s="3">
        <f>Highest_Hollywood_Grossing_Movies[[#This Row],[World Wide Sales (in $)]]-Highest_Hollywood_Grossing_Movies[[#This Row],[Budget (in $)]]</f>
        <v>501137675</v>
      </c>
      <c r="L429" t="s">
        <v>2041</v>
      </c>
      <c r="M429" t="s">
        <v>2019</v>
      </c>
      <c r="N429" t="s">
        <v>2055</v>
      </c>
      <c r="O429" t="s">
        <v>49</v>
      </c>
      <c r="P429" t="str">
        <f t="shared" si="6"/>
        <v>Action</v>
      </c>
      <c r="Q429" t="s">
        <v>78</v>
      </c>
      <c r="R429" t="s">
        <v>18</v>
      </c>
    </row>
    <row r="430" spans="1:18" x14ac:dyDescent="0.35">
      <c r="A430">
        <v>188</v>
      </c>
      <c r="B430" t="s">
        <v>459</v>
      </c>
      <c r="C430" t="s">
        <v>460</v>
      </c>
      <c r="D430">
        <v>2011</v>
      </c>
      <c r="E430" t="s">
        <v>55</v>
      </c>
      <c r="F430" s="6">
        <v>80000000</v>
      </c>
      <c r="G430" s="7">
        <v>85946294</v>
      </c>
      <c r="H430" s="3">
        <v>254464305</v>
      </c>
      <c r="I430" s="3">
        <v>332300000</v>
      </c>
      <c r="J430" s="3">
        <v>586764305</v>
      </c>
      <c r="K430" s="3">
        <f>Highest_Hollywood_Grossing_Movies[[#This Row],[World Wide Sales (in $)]]-Highest_Hollywood_Grossing_Movies[[#This Row],[Budget (in $)]]</f>
        <v>506764305</v>
      </c>
      <c r="L430" t="s">
        <v>2039</v>
      </c>
      <c r="M430" t="s">
        <v>2010</v>
      </c>
      <c r="N430" t="s">
        <v>2055</v>
      </c>
      <c r="O430" t="s">
        <v>461</v>
      </c>
      <c r="P430" t="str">
        <f t="shared" si="6"/>
        <v>Comedy</v>
      </c>
      <c r="Q430" t="s">
        <v>68</v>
      </c>
      <c r="R430" t="s">
        <v>121</v>
      </c>
    </row>
    <row r="431" spans="1:18" x14ac:dyDescent="0.35">
      <c r="A431">
        <v>199</v>
      </c>
      <c r="B431" t="s">
        <v>482</v>
      </c>
      <c r="C431" t="s">
        <v>483</v>
      </c>
      <c r="D431">
        <v>2011</v>
      </c>
      <c r="E431" t="s">
        <v>21</v>
      </c>
      <c r="F431" s="6">
        <v>200000000</v>
      </c>
      <c r="G431" s="7">
        <v>66135507</v>
      </c>
      <c r="H431" s="3">
        <v>191452396</v>
      </c>
      <c r="I431" s="3">
        <v>368400000</v>
      </c>
      <c r="J431" s="3">
        <v>559852396</v>
      </c>
      <c r="K431" s="3">
        <f>Highest_Hollywood_Grossing_Movies[[#This Row],[World Wide Sales (in $)]]-Highest_Hollywood_Grossing_Movies[[#This Row],[Budget (in $)]]</f>
        <v>359852396</v>
      </c>
      <c r="L431" t="s">
        <v>2042</v>
      </c>
      <c r="M431" t="s">
        <v>2102</v>
      </c>
      <c r="N431" t="s">
        <v>2055</v>
      </c>
      <c r="O431" t="s">
        <v>484</v>
      </c>
      <c r="P431" t="str">
        <f t="shared" si="6"/>
        <v>Adventure</v>
      </c>
      <c r="Q431" t="s">
        <v>169</v>
      </c>
      <c r="R431" t="s">
        <v>126</v>
      </c>
    </row>
    <row r="432" spans="1:18" x14ac:dyDescent="0.35">
      <c r="A432">
        <v>289</v>
      </c>
      <c r="B432" t="s">
        <v>680</v>
      </c>
      <c r="C432" t="s">
        <v>681</v>
      </c>
      <c r="D432">
        <v>2011</v>
      </c>
      <c r="E432" t="s">
        <v>26</v>
      </c>
      <c r="F432" s="6">
        <v>150000000</v>
      </c>
      <c r="G432" s="7">
        <v>65723338</v>
      </c>
      <c r="H432" s="3">
        <v>181030624</v>
      </c>
      <c r="I432" s="3">
        <v>268295994</v>
      </c>
      <c r="J432" s="3">
        <v>449326618</v>
      </c>
      <c r="K432" s="3">
        <f>Highest_Hollywood_Grossing_Movies[[#This Row],[World Wide Sales (in $)]]-Highest_Hollywood_Grossing_Movies[[#This Row],[Budget (in $)]]</f>
        <v>299326618</v>
      </c>
      <c r="L432" t="s">
        <v>2078</v>
      </c>
      <c r="M432" t="s">
        <v>2019</v>
      </c>
      <c r="N432" t="s">
        <v>2055</v>
      </c>
      <c r="O432" t="s">
        <v>682</v>
      </c>
      <c r="P432" t="str">
        <f t="shared" si="6"/>
        <v>Action</v>
      </c>
      <c r="Q432" t="s">
        <v>247</v>
      </c>
      <c r="R432" t="s">
        <v>18</v>
      </c>
    </row>
    <row r="433" spans="1:18" x14ac:dyDescent="0.35">
      <c r="A433">
        <v>393</v>
      </c>
      <c r="B433" t="s">
        <v>887</v>
      </c>
      <c r="C433" t="s">
        <v>888</v>
      </c>
      <c r="D433">
        <v>2011</v>
      </c>
      <c r="E433" t="s">
        <v>26</v>
      </c>
      <c r="F433" s="6">
        <v>140000000</v>
      </c>
      <c r="G433" s="7">
        <v>65058524</v>
      </c>
      <c r="H433" s="3">
        <v>176654505</v>
      </c>
      <c r="I433" s="3">
        <v>193915269</v>
      </c>
      <c r="J433" s="3">
        <v>370569774</v>
      </c>
      <c r="K433" s="3">
        <f>Highest_Hollywood_Grossing_Movies[[#This Row],[World Wide Sales (in $)]]-Highest_Hollywood_Grossing_Movies[[#This Row],[Budget (in $)]]</f>
        <v>230569774</v>
      </c>
      <c r="L433" t="s">
        <v>2042</v>
      </c>
      <c r="M433" t="s">
        <v>2103</v>
      </c>
      <c r="N433" t="s">
        <v>2055</v>
      </c>
      <c r="O433" t="s">
        <v>31</v>
      </c>
      <c r="P433" t="str">
        <f t="shared" si="6"/>
        <v>Action</v>
      </c>
      <c r="Q433" t="s">
        <v>37</v>
      </c>
      <c r="R433" t="s">
        <v>18</v>
      </c>
    </row>
    <row r="434" spans="1:18" x14ac:dyDescent="0.35">
      <c r="A434">
        <v>431</v>
      </c>
      <c r="B434" t="s">
        <v>959</v>
      </c>
      <c r="C434" t="s">
        <v>960</v>
      </c>
      <c r="D434">
        <v>2011</v>
      </c>
      <c r="E434" t="s">
        <v>15</v>
      </c>
      <c r="F434" s="6">
        <v>160000000</v>
      </c>
      <c r="G434" s="7">
        <v>55101604</v>
      </c>
      <c r="H434" s="3">
        <v>146408305</v>
      </c>
      <c r="I434" s="3">
        <v>206208385</v>
      </c>
      <c r="J434" s="3">
        <v>352616690</v>
      </c>
      <c r="K434" s="3">
        <f>Highest_Hollywood_Grossing_Movies[[#This Row],[World Wide Sales (in $)]]-Highest_Hollywood_Grossing_Movies[[#This Row],[Budget (in $)]]</f>
        <v>192616690</v>
      </c>
      <c r="L434" t="s">
        <v>2040</v>
      </c>
      <c r="M434" t="s">
        <v>2102</v>
      </c>
      <c r="N434" t="s">
        <v>2055</v>
      </c>
      <c r="O434" t="s">
        <v>45</v>
      </c>
      <c r="P434" t="str">
        <f t="shared" si="6"/>
        <v>Action</v>
      </c>
      <c r="Q434" t="s">
        <v>370</v>
      </c>
      <c r="R434" t="s">
        <v>18</v>
      </c>
    </row>
    <row r="435" spans="1:18" x14ac:dyDescent="0.35">
      <c r="A435">
        <v>255</v>
      </c>
      <c r="B435" t="s">
        <v>615</v>
      </c>
      <c r="C435" t="s">
        <v>616</v>
      </c>
      <c r="D435">
        <v>2011</v>
      </c>
      <c r="E435" t="s">
        <v>15</v>
      </c>
      <c r="F435" s="6">
        <v>93000000</v>
      </c>
      <c r="G435" s="7">
        <v>54806191</v>
      </c>
      <c r="H435" s="3">
        <v>176760185</v>
      </c>
      <c r="I435" s="3">
        <v>305040688</v>
      </c>
      <c r="J435" s="3">
        <v>481800873</v>
      </c>
      <c r="K435" s="3">
        <f>Highest_Hollywood_Grossing_Movies[[#This Row],[World Wide Sales (in $)]]-Highest_Hollywood_Grossing_Movies[[#This Row],[Budget (in $)]]</f>
        <v>388800873</v>
      </c>
      <c r="L435" t="s">
        <v>2047</v>
      </c>
      <c r="M435" t="s">
        <v>2020</v>
      </c>
      <c r="N435" t="s">
        <v>2055</v>
      </c>
      <c r="O435" t="s">
        <v>428</v>
      </c>
      <c r="P435" t="str">
        <f t="shared" si="6"/>
        <v>Action</v>
      </c>
      <c r="Q435" t="s">
        <v>510</v>
      </c>
      <c r="R435" t="s">
        <v>18</v>
      </c>
    </row>
    <row r="436" spans="1:18" x14ac:dyDescent="0.35">
      <c r="A436">
        <v>780</v>
      </c>
      <c r="B436" t="s">
        <v>1602</v>
      </c>
      <c r="C436" t="s">
        <v>1603</v>
      </c>
      <c r="D436">
        <v>2011</v>
      </c>
      <c r="E436" t="s">
        <v>55</v>
      </c>
      <c r="F436" s="6">
        <v>200000000</v>
      </c>
      <c r="G436" s="7">
        <v>53174303</v>
      </c>
      <c r="H436" s="3">
        <v>116601172</v>
      </c>
      <c r="I436" s="3">
        <v>103250000</v>
      </c>
      <c r="J436" s="3">
        <v>219851172</v>
      </c>
      <c r="K436" s="3">
        <f>Highest_Hollywood_Grossing_Movies[[#This Row],[World Wide Sales (in $)]]-Highest_Hollywood_Grossing_Movies[[#This Row],[Budget (in $)]]</f>
        <v>19851172</v>
      </c>
      <c r="L436" t="s">
        <v>2067</v>
      </c>
      <c r="M436" t="s">
        <v>2102</v>
      </c>
      <c r="N436" t="s">
        <v>2055</v>
      </c>
      <c r="O436" t="s">
        <v>31</v>
      </c>
      <c r="P436" t="str">
        <f t="shared" si="6"/>
        <v>Action</v>
      </c>
      <c r="Q436" t="s">
        <v>634</v>
      </c>
      <c r="R436" t="s">
        <v>18</v>
      </c>
    </row>
    <row r="437" spans="1:18" x14ac:dyDescent="0.35">
      <c r="A437">
        <v>851</v>
      </c>
      <c r="B437" t="s">
        <v>1737</v>
      </c>
      <c r="C437" t="s">
        <v>1738</v>
      </c>
      <c r="D437">
        <v>2011</v>
      </c>
      <c r="E437" t="s">
        <v>26</v>
      </c>
      <c r="F437" s="6">
        <v>5000000</v>
      </c>
      <c r="G437" s="7">
        <v>52568183</v>
      </c>
      <c r="H437" s="3">
        <v>104028807</v>
      </c>
      <c r="I437" s="3">
        <v>103011037</v>
      </c>
      <c r="J437" s="3">
        <v>207039844</v>
      </c>
      <c r="K437" s="3">
        <f>Highest_Hollywood_Grossing_Movies[[#This Row],[World Wide Sales (in $)]]-Highest_Hollywood_Grossing_Movies[[#This Row],[Budget (in $)]]</f>
        <v>202039844</v>
      </c>
      <c r="L437" t="s">
        <v>2032</v>
      </c>
      <c r="M437" t="s">
        <v>2024</v>
      </c>
      <c r="N437" t="s">
        <v>2055</v>
      </c>
      <c r="O437" t="s">
        <v>908</v>
      </c>
      <c r="P437" t="str">
        <f t="shared" si="6"/>
        <v>Horror</v>
      </c>
      <c r="Q437" t="s">
        <v>1739</v>
      </c>
      <c r="R437" t="s">
        <v>121</v>
      </c>
    </row>
    <row r="438" spans="1:18" x14ac:dyDescent="0.35">
      <c r="A438">
        <v>155</v>
      </c>
      <c r="B438" t="s">
        <v>383</v>
      </c>
      <c r="C438" t="s">
        <v>384</v>
      </c>
      <c r="D438">
        <v>2011</v>
      </c>
      <c r="E438" t="s">
        <v>102</v>
      </c>
      <c r="F438" s="6">
        <v>150000000</v>
      </c>
      <c r="G438" s="7">
        <v>47656302</v>
      </c>
      <c r="H438" s="3">
        <v>165249063</v>
      </c>
      <c r="I438" s="3">
        <v>500443218</v>
      </c>
      <c r="J438" s="3">
        <v>665692281</v>
      </c>
      <c r="K438" s="3">
        <f>Highest_Hollywood_Grossing_Movies[[#This Row],[World Wide Sales (in $)]]-Highest_Hollywood_Grossing_Movies[[#This Row],[Budget (in $)]]</f>
        <v>515692281</v>
      </c>
      <c r="L438" t="s">
        <v>2073</v>
      </c>
      <c r="M438" t="s">
        <v>2010</v>
      </c>
      <c r="N438" t="s">
        <v>2055</v>
      </c>
      <c r="O438" t="s">
        <v>385</v>
      </c>
      <c r="P438" t="str">
        <f t="shared" si="6"/>
        <v>Action</v>
      </c>
      <c r="Q438" t="s">
        <v>386</v>
      </c>
      <c r="R438" t="s">
        <v>42</v>
      </c>
    </row>
    <row r="439" spans="1:18" x14ac:dyDescent="0.35">
      <c r="A439">
        <v>253</v>
      </c>
      <c r="B439" t="s">
        <v>610</v>
      </c>
      <c r="C439" t="s">
        <v>611</v>
      </c>
      <c r="D439">
        <v>2011</v>
      </c>
      <c r="E439" t="s">
        <v>15</v>
      </c>
      <c r="F439" s="6">
        <v>90000000</v>
      </c>
      <c r="G439" s="7">
        <v>39225962</v>
      </c>
      <c r="H439" s="3">
        <v>143619809</v>
      </c>
      <c r="I439" s="3">
        <v>340246963</v>
      </c>
      <c r="J439" s="3">
        <v>483866772</v>
      </c>
      <c r="K439" s="3">
        <f>Highest_Hollywood_Grossing_Movies[[#This Row],[World Wide Sales (in $)]]-Highest_Hollywood_Grossing_Movies[[#This Row],[Budget (in $)]]</f>
        <v>393866772</v>
      </c>
      <c r="L439" t="s">
        <v>2030</v>
      </c>
      <c r="M439" t="s">
        <v>2019</v>
      </c>
      <c r="N439" t="s">
        <v>2055</v>
      </c>
      <c r="O439" t="s">
        <v>575</v>
      </c>
      <c r="P439" t="str">
        <f t="shared" si="6"/>
        <v>Adventure</v>
      </c>
      <c r="Q439" t="s">
        <v>333</v>
      </c>
      <c r="R439" t="s">
        <v>42</v>
      </c>
    </row>
    <row r="440" spans="1:18" x14ac:dyDescent="0.35">
      <c r="A440">
        <v>679</v>
      </c>
      <c r="B440" t="s">
        <v>1433</v>
      </c>
      <c r="C440" t="s">
        <v>1434</v>
      </c>
      <c r="D440">
        <v>2011</v>
      </c>
      <c r="E440" t="s">
        <v>26</v>
      </c>
      <c r="F440" s="6">
        <v>135000000</v>
      </c>
      <c r="G440" s="7">
        <v>38079323</v>
      </c>
      <c r="H440" s="3">
        <v>123477607</v>
      </c>
      <c r="I440" s="3">
        <v>122246996</v>
      </c>
      <c r="J440" s="3">
        <v>245724603</v>
      </c>
      <c r="K440" s="3">
        <f>Highest_Hollywood_Grossing_Movies[[#This Row],[World Wide Sales (in $)]]-Highest_Hollywood_Grossing_Movies[[#This Row],[Budget (in $)]]</f>
        <v>110724603</v>
      </c>
      <c r="L440" t="s">
        <v>2059</v>
      </c>
      <c r="M440" t="s">
        <v>2018</v>
      </c>
      <c r="N440" t="s">
        <v>2055</v>
      </c>
      <c r="O440" t="s">
        <v>1435</v>
      </c>
      <c r="P440" t="str">
        <f t="shared" si="6"/>
        <v>Action</v>
      </c>
      <c r="Q440" t="s">
        <v>378</v>
      </c>
      <c r="R440" t="s">
        <v>42</v>
      </c>
    </row>
    <row r="441" spans="1:18" x14ac:dyDescent="0.35">
      <c r="A441">
        <v>968</v>
      </c>
      <c r="B441" t="s">
        <v>1935</v>
      </c>
      <c r="C441" t="s">
        <v>1936</v>
      </c>
      <c r="D441">
        <v>2011</v>
      </c>
      <c r="E441" t="s">
        <v>36</v>
      </c>
      <c r="F441" s="6">
        <v>63000000</v>
      </c>
      <c r="G441" s="7">
        <v>37543710</v>
      </c>
      <c r="H441" s="3">
        <v>108498305</v>
      </c>
      <c r="I441" s="3">
        <v>75868840</v>
      </c>
      <c r="J441" s="3">
        <v>184367145</v>
      </c>
      <c r="K441" s="3">
        <f>Highest_Hollywood_Grossing_Movies[[#This Row],[World Wide Sales (in $)]]-Highest_Hollywood_Grossing_Movies[[#This Row],[Budget (in $)]]</f>
        <v>121367145</v>
      </c>
      <c r="L441" t="s">
        <v>2071</v>
      </c>
      <c r="M441" t="s">
        <v>2018</v>
      </c>
      <c r="N441" t="s">
        <v>2055</v>
      </c>
      <c r="O441" t="s">
        <v>124</v>
      </c>
      <c r="P441" t="str">
        <f t="shared" si="6"/>
        <v>Adventure</v>
      </c>
      <c r="Q441" t="s">
        <v>237</v>
      </c>
      <c r="R441" t="s">
        <v>42</v>
      </c>
    </row>
    <row r="442" spans="1:18" x14ac:dyDescent="0.35">
      <c r="A442">
        <v>198</v>
      </c>
      <c r="B442" t="s">
        <v>480</v>
      </c>
      <c r="C442" t="s">
        <v>481</v>
      </c>
      <c r="D442">
        <v>2011</v>
      </c>
      <c r="E442" t="s">
        <v>33</v>
      </c>
      <c r="F442" s="6">
        <v>110000000</v>
      </c>
      <c r="G442" s="7">
        <v>35611637</v>
      </c>
      <c r="H442" s="3">
        <v>142614158</v>
      </c>
      <c r="I442" s="3">
        <v>421135165</v>
      </c>
      <c r="J442" s="3">
        <v>563749323</v>
      </c>
      <c r="K442" s="3">
        <f>Highest_Hollywood_Grossing_Movies[[#This Row],[World Wide Sales (in $)]]-Highest_Hollywood_Grossing_Movies[[#This Row],[Budget (in $)]]</f>
        <v>453749323</v>
      </c>
      <c r="L442" t="s">
        <v>2049</v>
      </c>
      <c r="M442" t="s">
        <v>2103</v>
      </c>
      <c r="N442" t="s">
        <v>2055</v>
      </c>
      <c r="O442" t="s">
        <v>124</v>
      </c>
      <c r="P442" t="str">
        <f t="shared" si="6"/>
        <v>Adventure</v>
      </c>
      <c r="Q442" t="s">
        <v>54</v>
      </c>
      <c r="R442" t="s">
        <v>42</v>
      </c>
    </row>
    <row r="443" spans="1:18" x14ac:dyDescent="0.35">
      <c r="A443">
        <v>830</v>
      </c>
      <c r="B443" t="s">
        <v>1704</v>
      </c>
      <c r="C443" t="s">
        <v>1705</v>
      </c>
      <c r="D443">
        <v>2011</v>
      </c>
      <c r="E443" t="s">
        <v>33</v>
      </c>
      <c r="F443" s="6">
        <v>70000000</v>
      </c>
      <c r="G443" s="7">
        <v>35573187</v>
      </c>
      <c r="H443" s="3">
        <v>83552429</v>
      </c>
      <c r="I443" s="3">
        <v>128266925</v>
      </c>
      <c r="J443" s="3">
        <v>211819354</v>
      </c>
      <c r="K443" s="3">
        <f>Highest_Hollywood_Grossing_Movies[[#This Row],[World Wide Sales (in $)]]-Highest_Hollywood_Grossing_Movies[[#This Row],[Budget (in $)]]</f>
        <v>141819354</v>
      </c>
      <c r="L443" t="s">
        <v>2048</v>
      </c>
      <c r="M443" t="s">
        <v>2018</v>
      </c>
      <c r="N443" t="s">
        <v>2055</v>
      </c>
      <c r="O443" t="s">
        <v>31</v>
      </c>
      <c r="P443" t="str">
        <f t="shared" si="6"/>
        <v>Action</v>
      </c>
      <c r="Q443" t="s">
        <v>448</v>
      </c>
      <c r="R443" t="s">
        <v>18</v>
      </c>
    </row>
    <row r="444" spans="1:18" x14ac:dyDescent="0.35">
      <c r="A444">
        <v>635</v>
      </c>
      <c r="B444" t="s">
        <v>1351</v>
      </c>
      <c r="C444" t="s">
        <v>1352</v>
      </c>
      <c r="D444">
        <v>2011</v>
      </c>
      <c r="E444" t="s">
        <v>26</v>
      </c>
      <c r="F444" s="6">
        <v>50000000</v>
      </c>
      <c r="G444" s="7">
        <v>35451168</v>
      </c>
      <c r="H444" s="3">
        <v>127004179</v>
      </c>
      <c r="I444" s="3">
        <v>133091807</v>
      </c>
      <c r="J444" s="3">
        <v>260095986</v>
      </c>
      <c r="K444" s="3">
        <f>Highest_Hollywood_Grossing_Movies[[#This Row],[World Wide Sales (in $)]]-Highest_Hollywood_Grossing_Movies[[#This Row],[Budget (in $)]]</f>
        <v>210095986</v>
      </c>
      <c r="L444" t="s">
        <v>2048</v>
      </c>
      <c r="M444" t="s">
        <v>2102</v>
      </c>
      <c r="N444" t="s">
        <v>2055</v>
      </c>
      <c r="O444" t="s">
        <v>953</v>
      </c>
      <c r="P444" t="str">
        <f t="shared" si="6"/>
        <v>Action</v>
      </c>
      <c r="Q444" t="s">
        <v>240</v>
      </c>
      <c r="R444" t="s">
        <v>18</v>
      </c>
    </row>
    <row r="445" spans="1:18" x14ac:dyDescent="0.35">
      <c r="A445">
        <v>201</v>
      </c>
      <c r="B445" t="s">
        <v>489</v>
      </c>
      <c r="C445" t="s">
        <v>490</v>
      </c>
      <c r="D445">
        <v>2011</v>
      </c>
      <c r="E445" t="s">
        <v>102</v>
      </c>
      <c r="F445" s="6">
        <v>130000000</v>
      </c>
      <c r="G445" s="7">
        <v>34077439</v>
      </c>
      <c r="H445" s="3">
        <v>149260504</v>
      </c>
      <c r="I445" s="3">
        <v>405726973</v>
      </c>
      <c r="J445" s="3">
        <v>554987477</v>
      </c>
      <c r="K445" s="3">
        <f>Highest_Hollywood_Grossing_Movies[[#This Row],[World Wide Sales (in $)]]-Highest_Hollywood_Grossing_Movies[[#This Row],[Budget (in $)]]</f>
        <v>424987477</v>
      </c>
      <c r="L445" t="s">
        <v>2049</v>
      </c>
      <c r="M445" t="s">
        <v>2024</v>
      </c>
      <c r="N445" t="s">
        <v>2055</v>
      </c>
      <c r="O445" t="s">
        <v>491</v>
      </c>
      <c r="P445" t="str">
        <f t="shared" si="6"/>
        <v>Adventure</v>
      </c>
      <c r="Q445" t="s">
        <v>386</v>
      </c>
      <c r="R445" t="s">
        <v>42</v>
      </c>
    </row>
    <row r="446" spans="1:18" x14ac:dyDescent="0.35">
      <c r="A446">
        <v>747</v>
      </c>
      <c r="B446" t="s">
        <v>1546</v>
      </c>
      <c r="C446" t="s">
        <v>1547</v>
      </c>
      <c r="D446">
        <v>2011</v>
      </c>
      <c r="E446" t="s">
        <v>33</v>
      </c>
      <c r="F446" s="6">
        <v>120000000</v>
      </c>
      <c r="G446" s="7">
        <v>33526876</v>
      </c>
      <c r="H446" s="3">
        <v>98780042</v>
      </c>
      <c r="I446" s="3">
        <v>129037206</v>
      </c>
      <c r="J446" s="3">
        <v>227817248</v>
      </c>
      <c r="K446" s="3">
        <f>Highest_Hollywood_Grossing_Movies[[#This Row],[World Wide Sales (in $)]]-Highest_Hollywood_Grossing_Movies[[#This Row],[Budget (in $)]]</f>
        <v>107817248</v>
      </c>
      <c r="L446" t="s">
        <v>2027</v>
      </c>
      <c r="M446" t="s">
        <v>2016</v>
      </c>
      <c r="N446" t="s">
        <v>2055</v>
      </c>
      <c r="O446" t="s">
        <v>1043</v>
      </c>
      <c r="P446" t="str">
        <f t="shared" si="6"/>
        <v>Action</v>
      </c>
      <c r="Q446" t="s">
        <v>159</v>
      </c>
      <c r="R446" t="s">
        <v>18</v>
      </c>
    </row>
    <row r="447" spans="1:18" x14ac:dyDescent="0.35">
      <c r="A447">
        <v>752</v>
      </c>
      <c r="B447" t="s">
        <v>1554</v>
      </c>
      <c r="C447" t="s">
        <v>1555</v>
      </c>
      <c r="D447">
        <v>2011</v>
      </c>
      <c r="E447" t="s">
        <v>1556</v>
      </c>
      <c r="F447" s="6">
        <v>75000000</v>
      </c>
      <c r="G447" s="7">
        <v>32206425</v>
      </c>
      <c r="H447" s="3">
        <v>83504017</v>
      </c>
      <c r="I447" s="3">
        <v>143400000</v>
      </c>
      <c r="J447" s="3">
        <v>226904017</v>
      </c>
      <c r="K447" s="3">
        <f>Highest_Hollywood_Grossing_Movies[[#This Row],[World Wide Sales (in $)]]-Highest_Hollywood_Grossing_Movies[[#This Row],[Budget (in $)]]</f>
        <v>151904017</v>
      </c>
      <c r="L447" t="s">
        <v>2035</v>
      </c>
      <c r="M447" t="s">
        <v>2023</v>
      </c>
      <c r="N447" t="s">
        <v>2055</v>
      </c>
      <c r="O447" t="s">
        <v>1557</v>
      </c>
      <c r="P447" t="str">
        <f t="shared" si="6"/>
        <v>Action</v>
      </c>
      <c r="Q447" t="s">
        <v>668</v>
      </c>
      <c r="R447" t="s">
        <v>121</v>
      </c>
    </row>
    <row r="448" spans="1:18" x14ac:dyDescent="0.35">
      <c r="A448">
        <v>798</v>
      </c>
      <c r="B448" t="s">
        <v>1639</v>
      </c>
      <c r="C448" t="s">
        <v>1640</v>
      </c>
      <c r="D448">
        <v>2011</v>
      </c>
      <c r="E448" t="s">
        <v>33</v>
      </c>
      <c r="F448" s="6">
        <v>20000000</v>
      </c>
      <c r="G448" s="7">
        <v>31603106</v>
      </c>
      <c r="H448" s="3">
        <v>100292856</v>
      </c>
      <c r="I448" s="3">
        <v>115904636</v>
      </c>
      <c r="J448" s="3">
        <v>216197492</v>
      </c>
      <c r="K448" s="3">
        <f>Highest_Hollywood_Grossing_Movies[[#This Row],[World Wide Sales (in $)]]-Highest_Hollywood_Grossing_Movies[[#This Row],[Budget (in $)]]</f>
        <v>196197492</v>
      </c>
      <c r="L448" t="s">
        <v>2051</v>
      </c>
      <c r="M448" t="s">
        <v>2102</v>
      </c>
      <c r="N448" t="s">
        <v>2055</v>
      </c>
      <c r="O448" t="s">
        <v>553</v>
      </c>
      <c r="P448" t="str">
        <f t="shared" si="6"/>
        <v>Comedy</v>
      </c>
      <c r="Q448" t="s">
        <v>408</v>
      </c>
      <c r="R448" t="s">
        <v>121</v>
      </c>
    </row>
    <row r="449" spans="1:18" x14ac:dyDescent="0.35">
      <c r="A449">
        <v>809</v>
      </c>
      <c r="B449" t="s">
        <v>1660</v>
      </c>
      <c r="C449" t="s">
        <v>1661</v>
      </c>
      <c r="D449">
        <v>2011</v>
      </c>
      <c r="E449" t="s">
        <v>33</v>
      </c>
      <c r="F449" s="6">
        <v>80000000</v>
      </c>
      <c r="G449" s="7">
        <v>30514732</v>
      </c>
      <c r="H449" s="3">
        <v>103028109</v>
      </c>
      <c r="I449" s="3">
        <v>111917482</v>
      </c>
      <c r="J449" s="3">
        <v>214945591</v>
      </c>
      <c r="K449" s="3">
        <f>Highest_Hollywood_Grossing_Movies[[#This Row],[World Wide Sales (in $)]]-Highest_Hollywood_Grossing_Movies[[#This Row],[Budget (in $)]]</f>
        <v>134945591</v>
      </c>
      <c r="L449" t="s">
        <v>2048</v>
      </c>
      <c r="M449" t="s">
        <v>2017</v>
      </c>
      <c r="N449" t="s">
        <v>2055</v>
      </c>
      <c r="O449" t="s">
        <v>553</v>
      </c>
      <c r="P449" t="str">
        <f t="shared" si="6"/>
        <v>Comedy</v>
      </c>
      <c r="Q449" t="s">
        <v>341</v>
      </c>
      <c r="R449" t="s">
        <v>18</v>
      </c>
    </row>
    <row r="450" spans="1:18" x14ac:dyDescent="0.35">
      <c r="A450">
        <v>840</v>
      </c>
      <c r="B450" t="s">
        <v>1720</v>
      </c>
      <c r="C450" t="s">
        <v>1721</v>
      </c>
      <c r="D450">
        <v>2011</v>
      </c>
      <c r="E450" t="s">
        <v>55</v>
      </c>
      <c r="F450" s="6">
        <v>35000000</v>
      </c>
      <c r="G450" s="7">
        <v>28302165</v>
      </c>
      <c r="H450" s="3">
        <v>117538559</v>
      </c>
      <c r="I450" s="3">
        <v>92300000</v>
      </c>
      <c r="J450" s="3">
        <v>209838559</v>
      </c>
      <c r="K450" s="3">
        <f>Highest_Hollywood_Grossing_Movies[[#This Row],[World Wide Sales (in $)]]-Highest_Hollywood_Grossing_Movies[[#This Row],[Budget (in $)]]</f>
        <v>174838559</v>
      </c>
      <c r="L450" t="s">
        <v>2038</v>
      </c>
      <c r="M450" t="s">
        <v>2103</v>
      </c>
      <c r="N450" t="s">
        <v>2055</v>
      </c>
      <c r="O450" t="s">
        <v>924</v>
      </c>
      <c r="P450" t="str">
        <f t="shared" ref="P450:P513" si="7">LEFT(RIGHT(O450,LEN(O450)-FIND("'",O450,1)),FIND("'",RIGHT(O450,LEN(O450)-FIND("'",O450,1)),1)-1)</f>
        <v>Comedy</v>
      </c>
      <c r="Q450" t="s">
        <v>162</v>
      </c>
      <c r="R450" t="s">
        <v>121</v>
      </c>
    </row>
    <row r="451" spans="1:18" x14ac:dyDescent="0.35">
      <c r="A451">
        <v>528</v>
      </c>
      <c r="B451" t="s">
        <v>1147</v>
      </c>
      <c r="C451" t="s">
        <v>1148</v>
      </c>
      <c r="D451">
        <v>2011</v>
      </c>
      <c r="E451" t="s">
        <v>36</v>
      </c>
      <c r="F451" s="6">
        <v>32500000</v>
      </c>
      <c r="G451" s="7">
        <v>26247410</v>
      </c>
      <c r="H451" s="3">
        <v>169106725</v>
      </c>
      <c r="I451" s="3">
        <v>137335360</v>
      </c>
      <c r="J451" s="3">
        <v>306442085</v>
      </c>
      <c r="K451" s="3">
        <f>Highest_Hollywood_Grossing_Movies[[#This Row],[World Wide Sales (in $)]]-Highest_Hollywood_Grossing_Movies[[#This Row],[Budget (in $)]]</f>
        <v>273942085</v>
      </c>
      <c r="L451" t="s">
        <v>2027</v>
      </c>
      <c r="M451" t="s">
        <v>2010</v>
      </c>
      <c r="N451" t="s">
        <v>2055</v>
      </c>
      <c r="O451" t="s">
        <v>461</v>
      </c>
      <c r="P451" t="str">
        <f t="shared" si="7"/>
        <v>Comedy</v>
      </c>
      <c r="Q451" t="s">
        <v>474</v>
      </c>
      <c r="R451" t="s">
        <v>121</v>
      </c>
    </row>
    <row r="452" spans="1:18" x14ac:dyDescent="0.35">
      <c r="A452">
        <v>795</v>
      </c>
      <c r="B452" t="s">
        <v>1633</v>
      </c>
      <c r="C452" t="s">
        <v>1634</v>
      </c>
      <c r="D452">
        <v>2011</v>
      </c>
      <c r="E452" t="s">
        <v>21</v>
      </c>
      <c r="F452" s="6">
        <v>25000000</v>
      </c>
      <c r="G452" s="7">
        <v>26044590</v>
      </c>
      <c r="H452" s="3">
        <v>169708112</v>
      </c>
      <c r="I452" s="3">
        <v>46931000</v>
      </c>
      <c r="J452" s="3">
        <v>216639112</v>
      </c>
      <c r="K452" s="3">
        <f>Highest_Hollywood_Grossing_Movies[[#This Row],[World Wide Sales (in $)]]-Highest_Hollywood_Grossing_Movies[[#This Row],[Budget (in $)]]</f>
        <v>191639112</v>
      </c>
      <c r="L452" t="s">
        <v>2035</v>
      </c>
      <c r="M452" t="s">
        <v>2020</v>
      </c>
      <c r="N452" t="s">
        <v>2055</v>
      </c>
      <c r="O452" t="s">
        <v>436</v>
      </c>
      <c r="P452" t="str">
        <f t="shared" si="7"/>
        <v>Drama</v>
      </c>
      <c r="Q452" t="s">
        <v>231</v>
      </c>
      <c r="R452" t="s">
        <v>18</v>
      </c>
    </row>
    <row r="453" spans="1:18" x14ac:dyDescent="0.35">
      <c r="A453">
        <v>453</v>
      </c>
      <c r="B453" t="s">
        <v>1005</v>
      </c>
      <c r="C453" t="s">
        <v>1006</v>
      </c>
      <c r="D453">
        <v>2011</v>
      </c>
      <c r="E453" t="s">
        <v>15</v>
      </c>
      <c r="F453" s="6">
        <v>75000000</v>
      </c>
      <c r="G453" s="7">
        <v>23244744</v>
      </c>
      <c r="H453" s="3">
        <v>133110742</v>
      </c>
      <c r="I453" s="3">
        <v>209584693</v>
      </c>
      <c r="J453" s="3">
        <v>342695435</v>
      </c>
      <c r="K453" s="3">
        <f>Highest_Hollywood_Grossing_Movies[[#This Row],[World Wide Sales (in $)]]-Highest_Hollywood_Grossing_Movies[[#This Row],[Budget (in $)]]</f>
        <v>267695435</v>
      </c>
      <c r="L453" t="s">
        <v>2062</v>
      </c>
      <c r="M453" t="s">
        <v>2022</v>
      </c>
      <c r="N453" t="s">
        <v>2055</v>
      </c>
      <c r="O453" t="s">
        <v>911</v>
      </c>
      <c r="P453" t="str">
        <f t="shared" si="7"/>
        <v>Adventure</v>
      </c>
      <c r="Q453" t="s">
        <v>208</v>
      </c>
      <c r="R453" t="s">
        <v>126</v>
      </c>
    </row>
    <row r="454" spans="1:18" x14ac:dyDescent="0.35">
      <c r="A454">
        <v>949</v>
      </c>
      <c r="B454" t="s">
        <v>1904</v>
      </c>
      <c r="C454" t="s">
        <v>1905</v>
      </c>
      <c r="D454">
        <v>2011</v>
      </c>
      <c r="E454" t="s">
        <v>15</v>
      </c>
      <c r="F454" s="6">
        <v>55000000</v>
      </c>
      <c r="G454" s="7">
        <v>18445355</v>
      </c>
      <c r="H454" s="3">
        <v>68224452</v>
      </c>
      <c r="I454" s="3">
        <v>119137302</v>
      </c>
      <c r="J454" s="3">
        <v>187361754</v>
      </c>
      <c r="K454" s="3">
        <f>Highest_Hollywood_Grossing_Movies[[#This Row],[World Wide Sales (in $)]]-Highest_Hollywood_Grossing_Movies[[#This Row],[Budget (in $)]]</f>
        <v>132361754</v>
      </c>
      <c r="L454" t="s">
        <v>2026</v>
      </c>
      <c r="M454" t="s">
        <v>2102</v>
      </c>
      <c r="N454" t="s">
        <v>2055</v>
      </c>
      <c r="O454" t="s">
        <v>1002</v>
      </c>
      <c r="P454" t="str">
        <f t="shared" si="7"/>
        <v>Comedy</v>
      </c>
      <c r="Q454" t="s">
        <v>211</v>
      </c>
      <c r="R454" t="s">
        <v>42</v>
      </c>
    </row>
    <row r="455" spans="1:18" x14ac:dyDescent="0.35">
      <c r="A455">
        <v>143</v>
      </c>
      <c r="B455" t="s">
        <v>360</v>
      </c>
      <c r="C455" t="s">
        <v>361</v>
      </c>
      <c r="D455">
        <v>2011</v>
      </c>
      <c r="E455" t="s">
        <v>26</v>
      </c>
      <c r="F455" s="6">
        <v>145000000</v>
      </c>
      <c r="G455" s="7">
        <v>12785204</v>
      </c>
      <c r="H455" s="3">
        <v>209397903</v>
      </c>
      <c r="I455" s="3">
        <v>485315477</v>
      </c>
      <c r="J455" s="3">
        <v>694713380</v>
      </c>
      <c r="K455" s="3">
        <f>Highest_Hollywood_Grossing_Movies[[#This Row],[World Wide Sales (in $)]]-Highest_Hollywood_Grossing_Movies[[#This Row],[Budget (in $)]]</f>
        <v>549713380</v>
      </c>
      <c r="L455" t="s">
        <v>2062</v>
      </c>
      <c r="M455" t="s">
        <v>2022</v>
      </c>
      <c r="N455" t="s">
        <v>2055</v>
      </c>
      <c r="O455" t="s">
        <v>93</v>
      </c>
      <c r="P455" t="str">
        <f t="shared" si="7"/>
        <v>Action</v>
      </c>
      <c r="Q455" t="s">
        <v>266</v>
      </c>
      <c r="R455" t="s">
        <v>18</v>
      </c>
    </row>
    <row r="456" spans="1:18" x14ac:dyDescent="0.35">
      <c r="A456">
        <v>729</v>
      </c>
      <c r="B456" t="s">
        <v>1520</v>
      </c>
      <c r="C456" t="s">
        <v>1521</v>
      </c>
      <c r="D456">
        <v>2011</v>
      </c>
      <c r="E456" t="s">
        <v>33</v>
      </c>
      <c r="F456" s="6">
        <v>90000000</v>
      </c>
      <c r="G456" s="7">
        <v>12768604</v>
      </c>
      <c r="H456" s="3">
        <v>102515793</v>
      </c>
      <c r="I456" s="3">
        <v>130101637</v>
      </c>
      <c r="J456" s="3">
        <v>232617430</v>
      </c>
      <c r="K456" s="3">
        <f>Highest_Hollywood_Grossing_Movies[[#This Row],[World Wide Sales (in $)]]-Highest_Hollywood_Grossing_Movies[[#This Row],[Budget (in $)]]</f>
        <v>142617430</v>
      </c>
      <c r="L456" t="s">
        <v>2078</v>
      </c>
      <c r="M456" t="s">
        <v>2022</v>
      </c>
      <c r="N456" t="s">
        <v>2055</v>
      </c>
      <c r="O456" t="s">
        <v>1059</v>
      </c>
      <c r="P456" t="str">
        <f t="shared" si="7"/>
        <v>Crime</v>
      </c>
      <c r="Q456" t="s">
        <v>283</v>
      </c>
      <c r="R456" t="s">
        <v>121</v>
      </c>
    </row>
    <row r="457" spans="1:18" x14ac:dyDescent="0.35">
      <c r="A457">
        <v>9</v>
      </c>
      <c r="B457" t="s">
        <v>43</v>
      </c>
      <c r="C457" t="s">
        <v>44</v>
      </c>
      <c r="D457">
        <v>2012</v>
      </c>
      <c r="E457" t="s">
        <v>21</v>
      </c>
      <c r="F457" s="6">
        <v>220000000</v>
      </c>
      <c r="G457" s="7">
        <v>207438708</v>
      </c>
      <c r="H457" s="3">
        <v>623357910</v>
      </c>
      <c r="I457" s="3">
        <v>897180626</v>
      </c>
      <c r="J457" s="3">
        <v>1520538536</v>
      </c>
      <c r="K457" s="3">
        <f>Highest_Hollywood_Grossing_Movies[[#This Row],[World Wide Sales (in $)]]-Highest_Hollywood_Grossing_Movies[[#This Row],[Budget (in $)]]</f>
        <v>1300538536</v>
      </c>
      <c r="L457" t="s">
        <v>2039</v>
      </c>
      <c r="M457" t="s">
        <v>2019</v>
      </c>
      <c r="N457" t="s">
        <v>281</v>
      </c>
      <c r="O457" t="s">
        <v>45</v>
      </c>
      <c r="P457" t="str">
        <f t="shared" si="7"/>
        <v>Action</v>
      </c>
      <c r="Q457" t="s">
        <v>46</v>
      </c>
      <c r="R457" t="s">
        <v>18</v>
      </c>
    </row>
    <row r="458" spans="1:18" x14ac:dyDescent="0.35">
      <c r="A458">
        <v>35</v>
      </c>
      <c r="B458" t="s">
        <v>111</v>
      </c>
      <c r="C458" t="s">
        <v>112</v>
      </c>
      <c r="D458">
        <v>2012</v>
      </c>
      <c r="E458" t="s">
        <v>55</v>
      </c>
      <c r="F458" s="6">
        <v>250000000</v>
      </c>
      <c r="G458" s="7">
        <v>160887295</v>
      </c>
      <c r="H458" s="3">
        <v>448149584</v>
      </c>
      <c r="I458" s="3">
        <v>633020241</v>
      </c>
      <c r="J458" s="3">
        <v>1081169825</v>
      </c>
      <c r="K458" s="3">
        <f>Highest_Hollywood_Grossing_Movies[[#This Row],[World Wide Sales (in $)]]-Highest_Hollywood_Grossing_Movies[[#This Row],[Budget (in $)]]</f>
        <v>831169825</v>
      </c>
      <c r="L458" t="s">
        <v>2032</v>
      </c>
      <c r="M458" t="s">
        <v>2103</v>
      </c>
      <c r="N458" t="s">
        <v>281</v>
      </c>
      <c r="O458" t="s">
        <v>113</v>
      </c>
      <c r="P458" t="str">
        <f t="shared" si="7"/>
        <v>Action</v>
      </c>
      <c r="Q458" t="s">
        <v>114</v>
      </c>
      <c r="R458" t="s">
        <v>18</v>
      </c>
    </row>
    <row r="459" spans="1:18" x14ac:dyDescent="0.35">
      <c r="A459">
        <v>145</v>
      </c>
      <c r="B459" t="s">
        <v>365</v>
      </c>
      <c r="C459" t="s">
        <v>366</v>
      </c>
      <c r="D459">
        <v>2012</v>
      </c>
      <c r="E459" t="s">
        <v>230</v>
      </c>
      <c r="F459" s="6">
        <v>78000000</v>
      </c>
      <c r="G459" s="7">
        <v>152535747</v>
      </c>
      <c r="H459" s="3">
        <v>408010692</v>
      </c>
      <c r="I459" s="3">
        <v>286384032</v>
      </c>
      <c r="J459" s="3">
        <v>694394724</v>
      </c>
      <c r="K459" s="3">
        <f>Highest_Hollywood_Grossing_Movies[[#This Row],[World Wide Sales (in $)]]-Highest_Hollywood_Grossing_Movies[[#This Row],[Budget (in $)]]</f>
        <v>616394724</v>
      </c>
      <c r="L459" t="s">
        <v>2080</v>
      </c>
      <c r="M459" t="s">
        <v>2018</v>
      </c>
      <c r="N459" t="s">
        <v>281</v>
      </c>
      <c r="O459" t="s">
        <v>106</v>
      </c>
      <c r="P459" t="str">
        <f t="shared" si="7"/>
        <v>Action</v>
      </c>
      <c r="Q459" t="s">
        <v>273</v>
      </c>
      <c r="R459" t="s">
        <v>18</v>
      </c>
    </row>
    <row r="460" spans="1:18" x14ac:dyDescent="0.35">
      <c r="A460">
        <v>89</v>
      </c>
      <c r="B460" t="s">
        <v>244</v>
      </c>
      <c r="C460" t="s">
        <v>245</v>
      </c>
      <c r="D460">
        <v>2012</v>
      </c>
      <c r="E460" t="s">
        <v>230</v>
      </c>
      <c r="F460" s="6">
        <v>120000000</v>
      </c>
      <c r="G460" s="7">
        <v>141067634</v>
      </c>
      <c r="H460" s="3">
        <v>292324737</v>
      </c>
      <c r="I460" s="3">
        <v>556269211</v>
      </c>
      <c r="J460" s="3">
        <v>848593948</v>
      </c>
      <c r="K460" s="3">
        <f>Highest_Hollywood_Grossing_Movies[[#This Row],[World Wide Sales (in $)]]-Highest_Hollywood_Grossing_Movies[[#This Row],[Budget (in $)]]</f>
        <v>728593948</v>
      </c>
      <c r="L460" t="s">
        <v>2062</v>
      </c>
      <c r="M460" t="s">
        <v>2023</v>
      </c>
      <c r="N460" t="s">
        <v>281</v>
      </c>
      <c r="O460" t="s">
        <v>246</v>
      </c>
      <c r="P460" t="str">
        <f t="shared" si="7"/>
        <v>Adventure</v>
      </c>
      <c r="Q460" t="s">
        <v>247</v>
      </c>
      <c r="R460" t="s">
        <v>18</v>
      </c>
    </row>
    <row r="461" spans="1:18" x14ac:dyDescent="0.35">
      <c r="A461">
        <v>29</v>
      </c>
      <c r="B461" t="s">
        <v>91</v>
      </c>
      <c r="C461" t="s">
        <v>92</v>
      </c>
      <c r="D461">
        <v>2012</v>
      </c>
      <c r="E461" t="s">
        <v>33</v>
      </c>
      <c r="F461" s="6">
        <v>200000000</v>
      </c>
      <c r="G461" s="7">
        <v>88364714</v>
      </c>
      <c r="H461" s="3">
        <v>304360277</v>
      </c>
      <c r="I461" s="3">
        <v>838111018</v>
      </c>
      <c r="J461" s="3">
        <v>1142471295</v>
      </c>
      <c r="K461" s="3">
        <f>Highest_Hollywood_Grossing_Movies[[#This Row],[World Wide Sales (in $)]]-Highest_Hollywood_Grossing_Movies[[#This Row],[Budget (in $)]]</f>
        <v>942471295</v>
      </c>
      <c r="L461" t="s">
        <v>2039</v>
      </c>
      <c r="M461" t="s">
        <v>2024</v>
      </c>
      <c r="N461" t="s">
        <v>281</v>
      </c>
      <c r="O461" t="s">
        <v>93</v>
      </c>
      <c r="P461" t="str">
        <f t="shared" si="7"/>
        <v>Action</v>
      </c>
      <c r="Q461" t="s">
        <v>46</v>
      </c>
      <c r="R461" t="s">
        <v>18</v>
      </c>
    </row>
    <row r="462" spans="1:18" x14ac:dyDescent="0.35">
      <c r="A462">
        <v>443</v>
      </c>
      <c r="B462" t="s">
        <v>986</v>
      </c>
      <c r="C462" t="s">
        <v>987</v>
      </c>
      <c r="D462">
        <v>2012</v>
      </c>
      <c r="E462" t="s">
        <v>36</v>
      </c>
      <c r="F462" s="6">
        <v>70000000</v>
      </c>
      <c r="G462" s="7">
        <v>70217070</v>
      </c>
      <c r="H462" s="3">
        <v>214373500</v>
      </c>
      <c r="I462" s="3">
        <v>134809816</v>
      </c>
      <c r="J462" s="3">
        <v>349183316</v>
      </c>
      <c r="K462" s="3">
        <f>Highest_Hollywood_Grossing_Movies[[#This Row],[World Wide Sales (in $)]]-Highest_Hollywood_Grossing_Movies[[#This Row],[Budget (in $)]]</f>
        <v>279183316</v>
      </c>
      <c r="L462" t="s">
        <v>2040</v>
      </c>
      <c r="M462" t="s">
        <v>2018</v>
      </c>
      <c r="N462" t="s">
        <v>281</v>
      </c>
      <c r="O462" t="s">
        <v>53</v>
      </c>
      <c r="P462" t="str">
        <f t="shared" si="7"/>
        <v>Adventure</v>
      </c>
      <c r="Q462" t="s">
        <v>724</v>
      </c>
      <c r="R462" t="s">
        <v>42</v>
      </c>
    </row>
    <row r="463" spans="1:18" x14ac:dyDescent="0.35">
      <c r="A463">
        <v>215</v>
      </c>
      <c r="B463" t="s">
        <v>514</v>
      </c>
      <c r="C463" t="s">
        <v>515</v>
      </c>
      <c r="D463">
        <v>2012</v>
      </c>
      <c r="E463" t="s">
        <v>21</v>
      </c>
      <c r="F463" s="6">
        <v>185000000</v>
      </c>
      <c r="G463" s="7">
        <v>66323594</v>
      </c>
      <c r="H463" s="3">
        <v>237283207</v>
      </c>
      <c r="I463" s="3">
        <v>301700000</v>
      </c>
      <c r="J463" s="3">
        <v>538983207</v>
      </c>
      <c r="K463" s="3">
        <f>Highest_Hollywood_Grossing_Movies[[#This Row],[World Wide Sales (in $)]]-Highest_Hollywood_Grossing_Movies[[#This Row],[Budget (in $)]]</f>
        <v>353983207</v>
      </c>
      <c r="L463" t="s">
        <v>2078</v>
      </c>
      <c r="M463" t="s">
        <v>2102</v>
      </c>
      <c r="N463" t="s">
        <v>281</v>
      </c>
      <c r="O463" t="s">
        <v>516</v>
      </c>
      <c r="P463" t="str">
        <f t="shared" si="7"/>
        <v>Action</v>
      </c>
      <c r="Q463" t="s">
        <v>189</v>
      </c>
      <c r="R463" t="s">
        <v>42</v>
      </c>
    </row>
    <row r="464" spans="1:18" x14ac:dyDescent="0.35">
      <c r="A464">
        <v>119</v>
      </c>
      <c r="B464" t="s">
        <v>311</v>
      </c>
      <c r="C464" t="s">
        <v>312</v>
      </c>
      <c r="D464">
        <v>2012</v>
      </c>
      <c r="E464" t="s">
        <v>33</v>
      </c>
      <c r="F464" s="6">
        <v>230000000</v>
      </c>
      <c r="G464" s="7">
        <v>62004688</v>
      </c>
      <c r="H464" s="3">
        <v>262030663</v>
      </c>
      <c r="I464" s="3">
        <v>495900000</v>
      </c>
      <c r="J464" s="3">
        <v>757930663</v>
      </c>
      <c r="K464" s="3">
        <f>Highest_Hollywood_Grossing_Movies[[#This Row],[World Wide Sales (in $)]]-Highest_Hollywood_Grossing_Movies[[#This Row],[Budget (in $)]]</f>
        <v>527930663</v>
      </c>
      <c r="L464" t="s">
        <v>2053</v>
      </c>
      <c r="M464" t="s">
        <v>2102</v>
      </c>
      <c r="N464" t="s">
        <v>281</v>
      </c>
      <c r="O464" t="s">
        <v>31</v>
      </c>
      <c r="P464" t="str">
        <f t="shared" si="7"/>
        <v>Action</v>
      </c>
      <c r="Q464" t="s">
        <v>75</v>
      </c>
      <c r="R464" t="s">
        <v>18</v>
      </c>
    </row>
    <row r="465" spans="1:18" x14ac:dyDescent="0.35">
      <c r="A465">
        <v>123</v>
      </c>
      <c r="B465" t="s">
        <v>320</v>
      </c>
      <c r="C465" t="s">
        <v>321</v>
      </c>
      <c r="D465">
        <v>2012</v>
      </c>
      <c r="E465" t="s">
        <v>102</v>
      </c>
      <c r="F465" s="6">
        <v>145000000</v>
      </c>
      <c r="G465" s="7">
        <v>60316738</v>
      </c>
      <c r="H465" s="3">
        <v>216391482</v>
      </c>
      <c r="I465" s="3">
        <v>530529792</v>
      </c>
      <c r="J465" s="3">
        <v>746921274</v>
      </c>
      <c r="K465" s="3">
        <f>Highest_Hollywood_Grossing_Movies[[#This Row],[World Wide Sales (in $)]]-Highest_Hollywood_Grossing_Movies[[#This Row],[Budget (in $)]]</f>
        <v>601921274</v>
      </c>
      <c r="L465" t="s">
        <v>2036</v>
      </c>
      <c r="M465" t="s">
        <v>2102</v>
      </c>
      <c r="N465" t="s">
        <v>281</v>
      </c>
      <c r="O465" t="s">
        <v>181</v>
      </c>
      <c r="P465" t="str">
        <f t="shared" si="7"/>
        <v>Adventure</v>
      </c>
      <c r="Q465" t="s">
        <v>237</v>
      </c>
      <c r="R465" t="s">
        <v>42</v>
      </c>
    </row>
    <row r="466" spans="1:18" x14ac:dyDescent="0.35">
      <c r="A466">
        <v>350</v>
      </c>
      <c r="B466" t="s">
        <v>808</v>
      </c>
      <c r="C466" t="s">
        <v>809</v>
      </c>
      <c r="D466">
        <v>2012</v>
      </c>
      <c r="E466" t="s">
        <v>36</v>
      </c>
      <c r="F466" s="6">
        <v>170000000</v>
      </c>
      <c r="G466" s="7">
        <v>56217700</v>
      </c>
      <c r="H466" s="3">
        <v>155332381</v>
      </c>
      <c r="I466" s="3">
        <v>241260448</v>
      </c>
      <c r="J466" s="3">
        <v>396592829</v>
      </c>
      <c r="K466" s="3">
        <f>Highest_Hollywood_Grossing_Movies[[#This Row],[World Wide Sales (in $)]]-Highest_Hollywood_Grossing_Movies[[#This Row],[Budget (in $)]]</f>
        <v>226592829</v>
      </c>
      <c r="L466" t="s">
        <v>2071</v>
      </c>
      <c r="M466" t="s">
        <v>2010</v>
      </c>
      <c r="N466" t="s">
        <v>281</v>
      </c>
      <c r="O466" t="s">
        <v>89</v>
      </c>
      <c r="P466" t="str">
        <f t="shared" si="7"/>
        <v>Action</v>
      </c>
      <c r="Q466" t="s">
        <v>107</v>
      </c>
      <c r="R466" t="s">
        <v>18</v>
      </c>
    </row>
    <row r="467" spans="1:18" x14ac:dyDescent="0.35">
      <c r="A467">
        <v>160</v>
      </c>
      <c r="B467" t="s">
        <v>394</v>
      </c>
      <c r="C467" t="s">
        <v>395</v>
      </c>
      <c r="D467">
        <v>2012</v>
      </c>
      <c r="E467" t="s">
        <v>33</v>
      </c>
      <c r="F467" s="6">
        <v>225000000</v>
      </c>
      <c r="G467" s="7">
        <v>54592779</v>
      </c>
      <c r="H467" s="3">
        <v>179020854</v>
      </c>
      <c r="I467" s="3">
        <v>475192631</v>
      </c>
      <c r="J467" s="3">
        <v>654213485</v>
      </c>
      <c r="K467" s="3">
        <f>Highest_Hollywood_Grossing_Movies[[#This Row],[World Wide Sales (in $)]]-Highest_Hollywood_Grossing_Movies[[#This Row],[Budget (in $)]]</f>
        <v>429213485</v>
      </c>
      <c r="L467" t="s">
        <v>2075</v>
      </c>
      <c r="M467" t="s">
        <v>2010</v>
      </c>
      <c r="N467" t="s">
        <v>281</v>
      </c>
      <c r="O467" t="s">
        <v>96</v>
      </c>
      <c r="P467" t="str">
        <f t="shared" si="7"/>
        <v>Action</v>
      </c>
      <c r="Q467" t="s">
        <v>169</v>
      </c>
      <c r="R467" t="s">
        <v>18</v>
      </c>
    </row>
    <row r="468" spans="1:18" x14ac:dyDescent="0.35">
      <c r="A468">
        <v>205</v>
      </c>
      <c r="B468" t="s">
        <v>496</v>
      </c>
      <c r="C468" t="s">
        <v>497</v>
      </c>
      <c r="D468">
        <v>2012</v>
      </c>
      <c r="E468" t="s">
        <v>36</v>
      </c>
      <c r="F468" s="6">
        <v>50000000</v>
      </c>
      <c r="G468" s="7">
        <v>54415205</v>
      </c>
      <c r="H468" s="3">
        <v>218815487</v>
      </c>
      <c r="I468" s="3">
        <v>330552828</v>
      </c>
      <c r="J468" s="3">
        <v>549368315</v>
      </c>
      <c r="K468" s="3">
        <f>Highest_Hollywood_Grossing_Movies[[#This Row],[World Wide Sales (in $)]]-Highest_Hollywood_Grossing_Movies[[#This Row],[Budget (in $)]]</f>
        <v>499368315</v>
      </c>
      <c r="L468" t="s">
        <v>2054</v>
      </c>
      <c r="M468" t="s">
        <v>2102</v>
      </c>
      <c r="N468" t="s">
        <v>281</v>
      </c>
      <c r="O468" t="s">
        <v>461</v>
      </c>
      <c r="P468" t="str">
        <f t="shared" si="7"/>
        <v>Comedy</v>
      </c>
      <c r="Q468" t="s">
        <v>169</v>
      </c>
      <c r="R468" t="s">
        <v>121</v>
      </c>
    </row>
    <row r="469" spans="1:18" x14ac:dyDescent="0.35">
      <c r="A469">
        <v>343</v>
      </c>
      <c r="B469" t="s">
        <v>797</v>
      </c>
      <c r="C469" t="s">
        <v>798</v>
      </c>
      <c r="D469">
        <v>2012</v>
      </c>
      <c r="E469" t="s">
        <v>15</v>
      </c>
      <c r="F469" s="6">
        <v>130000000</v>
      </c>
      <c r="G469" s="7">
        <v>51050101</v>
      </c>
      <c r="H469" s="3">
        <v>126477084</v>
      </c>
      <c r="I469" s="3">
        <v>276877385</v>
      </c>
      <c r="J469" s="3">
        <v>403354469</v>
      </c>
      <c r="K469" s="3">
        <f>Highest_Hollywood_Grossing_Movies[[#This Row],[World Wide Sales (in $)]]-Highest_Hollywood_Grossing_Movies[[#This Row],[Budget (in $)]]</f>
        <v>273354469</v>
      </c>
      <c r="L469" t="s">
        <v>2071</v>
      </c>
      <c r="M469" t="s">
        <v>2010</v>
      </c>
      <c r="N469" t="s">
        <v>281</v>
      </c>
      <c r="O469" t="s">
        <v>799</v>
      </c>
      <c r="P469" t="str">
        <f t="shared" si="7"/>
        <v>Adventure</v>
      </c>
      <c r="Q469" t="s">
        <v>37</v>
      </c>
      <c r="R469" t="s">
        <v>121</v>
      </c>
    </row>
    <row r="470" spans="1:18" x14ac:dyDescent="0.35">
      <c r="A470">
        <v>381</v>
      </c>
      <c r="B470" t="s">
        <v>861</v>
      </c>
      <c r="C470" t="s">
        <v>862</v>
      </c>
      <c r="D470">
        <v>2012</v>
      </c>
      <c r="E470" t="s">
        <v>15</v>
      </c>
      <c r="F470" s="6">
        <v>45000000</v>
      </c>
      <c r="G470" s="7">
        <v>49514769</v>
      </c>
      <c r="H470" s="3">
        <v>139854287</v>
      </c>
      <c r="I470" s="3">
        <v>236298168</v>
      </c>
      <c r="J470" s="3">
        <v>376152455</v>
      </c>
      <c r="K470" s="3">
        <f>Highest_Hollywood_Grossing_Movies[[#This Row],[World Wide Sales (in $)]]-Highest_Hollywood_Grossing_Movies[[#This Row],[Budget (in $)]]</f>
        <v>331152455</v>
      </c>
      <c r="L470" t="s">
        <v>2049</v>
      </c>
      <c r="M470" t="s">
        <v>2021</v>
      </c>
      <c r="N470" t="s">
        <v>281</v>
      </c>
      <c r="O470" t="s">
        <v>49</v>
      </c>
      <c r="P470" t="str">
        <f t="shared" si="7"/>
        <v>Action</v>
      </c>
      <c r="Q470" t="s">
        <v>408</v>
      </c>
      <c r="R470" t="s">
        <v>18</v>
      </c>
    </row>
    <row r="471" spans="1:18" x14ac:dyDescent="0.35">
      <c r="A471">
        <v>267</v>
      </c>
      <c r="B471" t="s">
        <v>641</v>
      </c>
      <c r="C471" t="s">
        <v>642</v>
      </c>
      <c r="D471">
        <v>2012</v>
      </c>
      <c r="E471" t="s">
        <v>21</v>
      </c>
      <c r="F471" s="6">
        <v>165000000</v>
      </c>
      <c r="G471" s="7">
        <v>49038712</v>
      </c>
      <c r="H471" s="3">
        <v>189422889</v>
      </c>
      <c r="I471" s="3">
        <v>281800000</v>
      </c>
      <c r="J471" s="3">
        <v>471222889</v>
      </c>
      <c r="K471" s="3">
        <f>Highest_Hollywood_Grossing_Movies[[#This Row],[World Wide Sales (in $)]]-Highest_Hollywood_Grossing_Movies[[#This Row],[Budget (in $)]]</f>
        <v>306222889</v>
      </c>
      <c r="L471" t="s">
        <v>2040</v>
      </c>
      <c r="M471" t="s">
        <v>2023</v>
      </c>
      <c r="N471" t="s">
        <v>281</v>
      </c>
      <c r="O471" t="s">
        <v>532</v>
      </c>
      <c r="P471" t="str">
        <f t="shared" si="7"/>
        <v>Adventure</v>
      </c>
      <c r="Q471" t="s">
        <v>468</v>
      </c>
      <c r="R471" t="s">
        <v>42</v>
      </c>
    </row>
    <row r="472" spans="1:18" x14ac:dyDescent="0.35">
      <c r="A472">
        <v>79</v>
      </c>
      <c r="B472" t="s">
        <v>217</v>
      </c>
      <c r="C472" t="s">
        <v>218</v>
      </c>
      <c r="D472">
        <v>2012</v>
      </c>
      <c r="E472" t="s">
        <v>15</v>
      </c>
      <c r="F472" s="6">
        <v>95000000</v>
      </c>
      <c r="G472" s="7">
        <v>46629259</v>
      </c>
      <c r="H472" s="3">
        <v>161321843</v>
      </c>
      <c r="I472" s="3">
        <v>715922939</v>
      </c>
      <c r="J472" s="3">
        <v>877244782</v>
      </c>
      <c r="K472" s="3">
        <f>Highest_Hollywood_Grossing_Movies[[#This Row],[World Wide Sales (in $)]]-Highest_Hollywood_Grossing_Movies[[#This Row],[Budget (in $)]]</f>
        <v>782244782</v>
      </c>
      <c r="L472" t="s">
        <v>2049</v>
      </c>
      <c r="M472" t="s">
        <v>2102</v>
      </c>
      <c r="N472" t="s">
        <v>281</v>
      </c>
      <c r="O472" t="s">
        <v>181</v>
      </c>
      <c r="P472" t="str">
        <f t="shared" si="7"/>
        <v>Adventure</v>
      </c>
      <c r="Q472" t="s">
        <v>165</v>
      </c>
      <c r="R472" t="s">
        <v>42</v>
      </c>
    </row>
    <row r="473" spans="1:18" x14ac:dyDescent="0.35">
      <c r="A473">
        <v>418</v>
      </c>
      <c r="B473" t="s">
        <v>934</v>
      </c>
      <c r="C473" t="s">
        <v>935</v>
      </c>
      <c r="D473">
        <v>2012</v>
      </c>
      <c r="E473" t="s">
        <v>33</v>
      </c>
      <c r="F473" s="6">
        <v>85000000</v>
      </c>
      <c r="G473" s="7">
        <v>42522194</v>
      </c>
      <c r="H473" s="3">
        <v>148313048</v>
      </c>
      <c r="I473" s="3">
        <v>210062555</v>
      </c>
      <c r="J473" s="3">
        <v>358375603</v>
      </c>
      <c r="K473" s="3">
        <f>Highest_Hollywood_Grossing_Movies[[#This Row],[World Wide Sales (in $)]]-Highest_Hollywood_Grossing_Movies[[#This Row],[Budget (in $)]]</f>
        <v>273375603</v>
      </c>
      <c r="L473" t="s">
        <v>2041</v>
      </c>
      <c r="M473" t="s">
        <v>2021</v>
      </c>
      <c r="N473" t="s">
        <v>281</v>
      </c>
      <c r="O473" t="s">
        <v>936</v>
      </c>
      <c r="P473" t="str">
        <f t="shared" si="7"/>
        <v>Adventure</v>
      </c>
      <c r="Q473" t="s">
        <v>82</v>
      </c>
      <c r="R473" t="s">
        <v>42</v>
      </c>
    </row>
    <row r="474" spans="1:18" x14ac:dyDescent="0.35">
      <c r="A474">
        <v>911</v>
      </c>
      <c r="B474" t="s">
        <v>1847</v>
      </c>
      <c r="C474" t="s">
        <v>1848</v>
      </c>
      <c r="D474">
        <v>2012</v>
      </c>
      <c r="E474" t="s">
        <v>1122</v>
      </c>
      <c r="F474" s="6">
        <v>30000000</v>
      </c>
      <c r="G474" s="7">
        <v>41202458</v>
      </c>
      <c r="H474" s="3">
        <v>125014030</v>
      </c>
      <c r="I474" s="3">
        <v>71100540</v>
      </c>
      <c r="J474" s="3">
        <v>196114570</v>
      </c>
      <c r="K474" s="3">
        <f>Highest_Hollywood_Grossing_Movies[[#This Row],[World Wide Sales (in $)]]-Highest_Hollywood_Grossing_Movies[[#This Row],[Budget (in $)]]</f>
        <v>166114570</v>
      </c>
      <c r="L474" t="s">
        <v>2048</v>
      </c>
      <c r="M474" t="s">
        <v>2017</v>
      </c>
      <c r="N474" t="s">
        <v>281</v>
      </c>
      <c r="O474" t="s">
        <v>27</v>
      </c>
      <c r="P474" t="str">
        <f t="shared" si="7"/>
        <v>Drama</v>
      </c>
      <c r="Q474" t="s">
        <v>547</v>
      </c>
      <c r="R474" t="s">
        <v>18</v>
      </c>
    </row>
    <row r="475" spans="1:18" x14ac:dyDescent="0.35">
      <c r="A475">
        <v>846</v>
      </c>
      <c r="B475" t="s">
        <v>1731</v>
      </c>
      <c r="C475" t="s">
        <v>1732</v>
      </c>
      <c r="D475">
        <v>2012</v>
      </c>
      <c r="E475" t="s">
        <v>36</v>
      </c>
      <c r="F475" s="6">
        <v>85000000</v>
      </c>
      <c r="G475" s="7">
        <v>40172720</v>
      </c>
      <c r="H475" s="3">
        <v>126373434</v>
      </c>
      <c r="I475" s="3">
        <v>81702771</v>
      </c>
      <c r="J475" s="3">
        <v>208076205</v>
      </c>
      <c r="K475" s="3">
        <f>Highest_Hollywood_Grossing_Movies[[#This Row],[World Wide Sales (in $)]]-Highest_Hollywood_Grossing_Movies[[#This Row],[Budget (in $)]]</f>
        <v>123076205</v>
      </c>
      <c r="L475" t="s">
        <v>2080</v>
      </c>
      <c r="M475" t="s">
        <v>2017</v>
      </c>
      <c r="N475" t="s">
        <v>281</v>
      </c>
      <c r="O475" t="s">
        <v>759</v>
      </c>
      <c r="P475" t="str">
        <f t="shared" si="7"/>
        <v>Action</v>
      </c>
      <c r="Q475" t="s">
        <v>247</v>
      </c>
      <c r="R475" t="s">
        <v>121</v>
      </c>
    </row>
    <row r="476" spans="1:18" x14ac:dyDescent="0.35">
      <c r="A476">
        <v>590</v>
      </c>
      <c r="B476" t="s">
        <v>1260</v>
      </c>
      <c r="C476" t="s">
        <v>1261</v>
      </c>
      <c r="D476">
        <v>2012</v>
      </c>
      <c r="E476" t="s">
        <v>36</v>
      </c>
      <c r="F476" s="6">
        <v>125000000</v>
      </c>
      <c r="G476" s="7">
        <v>38142825</v>
      </c>
      <c r="H476" s="3">
        <v>113203870</v>
      </c>
      <c r="I476" s="3">
        <v>162940880</v>
      </c>
      <c r="J476" s="3">
        <v>276144750</v>
      </c>
      <c r="K476" s="3">
        <f>Highest_Hollywood_Grossing_Movies[[#This Row],[World Wide Sales (in $)]]-Highest_Hollywood_Grossing_Movies[[#This Row],[Budget (in $)]]</f>
        <v>151144750</v>
      </c>
      <c r="L476" t="s">
        <v>2080</v>
      </c>
      <c r="M476" t="s">
        <v>2020</v>
      </c>
      <c r="N476" t="s">
        <v>281</v>
      </c>
      <c r="O476" t="s">
        <v>93</v>
      </c>
      <c r="P476" t="str">
        <f t="shared" si="7"/>
        <v>Action</v>
      </c>
      <c r="Q476" t="s">
        <v>356</v>
      </c>
      <c r="R476" t="s">
        <v>18</v>
      </c>
    </row>
    <row r="477" spans="1:18" x14ac:dyDescent="0.35">
      <c r="A477">
        <v>885</v>
      </c>
      <c r="B477" t="s">
        <v>1800</v>
      </c>
      <c r="C477" t="s">
        <v>1801</v>
      </c>
      <c r="D477">
        <v>2012</v>
      </c>
      <c r="E477" t="s">
        <v>33</v>
      </c>
      <c r="F477" s="6">
        <v>42000000</v>
      </c>
      <c r="G477" s="7">
        <v>36302612</v>
      </c>
      <c r="H477" s="3">
        <v>138447667</v>
      </c>
      <c r="I477" s="3">
        <v>63137661</v>
      </c>
      <c r="J477" s="3">
        <v>201585328</v>
      </c>
      <c r="K477" s="3">
        <f>Highest_Hollywood_Grossing_Movies[[#This Row],[World Wide Sales (in $)]]-Highest_Hollywood_Grossing_Movies[[#This Row],[Budget (in $)]]</f>
        <v>159585328</v>
      </c>
      <c r="L477" t="s">
        <v>2067</v>
      </c>
      <c r="M477" t="s">
        <v>2018</v>
      </c>
      <c r="N477" t="s">
        <v>281</v>
      </c>
      <c r="O477" t="s">
        <v>1043</v>
      </c>
      <c r="P477" t="str">
        <f t="shared" si="7"/>
        <v>Action</v>
      </c>
      <c r="Q477" t="s">
        <v>719</v>
      </c>
      <c r="R477" t="s">
        <v>121</v>
      </c>
    </row>
    <row r="478" spans="1:18" x14ac:dyDescent="0.35">
      <c r="A478">
        <v>537</v>
      </c>
      <c r="B478" t="s">
        <v>1160</v>
      </c>
      <c r="C478" t="s">
        <v>1161</v>
      </c>
      <c r="D478">
        <v>2012</v>
      </c>
      <c r="E478" t="s">
        <v>55</v>
      </c>
      <c r="F478" s="6">
        <v>150000000</v>
      </c>
      <c r="G478" s="7">
        <v>33457188</v>
      </c>
      <c r="H478" s="3">
        <v>83670083</v>
      </c>
      <c r="I478" s="3">
        <v>218300000</v>
      </c>
      <c r="J478" s="3">
        <v>301970083</v>
      </c>
      <c r="K478" s="3">
        <f>Highest_Hollywood_Grossing_Movies[[#This Row],[World Wide Sales (in $)]]-Highest_Hollywood_Grossing_Movies[[#This Row],[Budget (in $)]]</f>
        <v>151970083</v>
      </c>
      <c r="L478" t="s">
        <v>2053</v>
      </c>
      <c r="M478" t="s">
        <v>2018</v>
      </c>
      <c r="N478" t="s">
        <v>281</v>
      </c>
      <c r="O478" t="s">
        <v>131</v>
      </c>
      <c r="P478" t="str">
        <f t="shared" si="7"/>
        <v>Action</v>
      </c>
      <c r="Q478" t="s">
        <v>1094</v>
      </c>
      <c r="R478" t="s">
        <v>18</v>
      </c>
    </row>
    <row r="479" spans="1:18" x14ac:dyDescent="0.35">
      <c r="A479">
        <v>583</v>
      </c>
      <c r="B479" t="s">
        <v>1243</v>
      </c>
      <c r="C479" t="s">
        <v>1244</v>
      </c>
      <c r="D479">
        <v>2012</v>
      </c>
      <c r="E479" t="s">
        <v>21</v>
      </c>
      <c r="F479" s="6">
        <v>250000000</v>
      </c>
      <c r="G479" s="7">
        <v>30180188</v>
      </c>
      <c r="H479" s="3">
        <v>73078100</v>
      </c>
      <c r="I479" s="3">
        <v>211061000</v>
      </c>
      <c r="J479" s="3">
        <v>284139100</v>
      </c>
      <c r="K479" s="3">
        <f>Highest_Hollywood_Grossing_Movies[[#This Row],[World Wide Sales (in $)]]-Highest_Hollywood_Grossing_Movies[[#This Row],[Budget (in $)]]</f>
        <v>34139100</v>
      </c>
      <c r="L479" t="s">
        <v>2038</v>
      </c>
      <c r="M479" t="s">
        <v>2018</v>
      </c>
      <c r="N479" t="s">
        <v>281</v>
      </c>
      <c r="O479" t="s">
        <v>31</v>
      </c>
      <c r="P479" t="str">
        <f t="shared" si="7"/>
        <v>Action</v>
      </c>
      <c r="Q479" t="s">
        <v>266</v>
      </c>
      <c r="R479" t="s">
        <v>18</v>
      </c>
    </row>
    <row r="480" spans="1:18" x14ac:dyDescent="0.35">
      <c r="A480">
        <v>314</v>
      </c>
      <c r="B480" t="s">
        <v>734</v>
      </c>
      <c r="C480" t="s">
        <v>735</v>
      </c>
      <c r="D480">
        <v>2012</v>
      </c>
      <c r="E480" t="s">
        <v>608</v>
      </c>
      <c r="F480" s="6">
        <v>100000000</v>
      </c>
      <c r="G480" s="7">
        <v>30122888</v>
      </c>
      <c r="H480" s="3">
        <v>162805434</v>
      </c>
      <c r="I480" s="3">
        <v>263268939</v>
      </c>
      <c r="J480" s="3">
        <v>426074373</v>
      </c>
      <c r="K480" s="3">
        <f>Highest_Hollywood_Grossing_Movies[[#This Row],[World Wide Sales (in $)]]-Highest_Hollywood_Grossing_Movies[[#This Row],[Budget (in $)]]</f>
        <v>326074373</v>
      </c>
      <c r="L480" t="s">
        <v>2039</v>
      </c>
      <c r="M480" t="s">
        <v>2022</v>
      </c>
      <c r="N480" t="s">
        <v>281</v>
      </c>
      <c r="O480" t="s">
        <v>736</v>
      </c>
      <c r="P480" t="str">
        <f t="shared" si="7"/>
        <v>Drama</v>
      </c>
      <c r="Q480" t="s">
        <v>110</v>
      </c>
      <c r="R480" t="s">
        <v>121</v>
      </c>
    </row>
    <row r="481" spans="1:18" x14ac:dyDescent="0.35">
      <c r="A481">
        <v>683</v>
      </c>
      <c r="B481" t="s">
        <v>1443</v>
      </c>
      <c r="C481" t="s">
        <v>1444</v>
      </c>
      <c r="D481">
        <v>2012</v>
      </c>
      <c r="E481" t="s">
        <v>55</v>
      </c>
      <c r="F481" s="6">
        <v>150000000</v>
      </c>
      <c r="G481" s="7">
        <v>29685274</v>
      </c>
      <c r="H481" s="3">
        <v>79727149</v>
      </c>
      <c r="I481" s="3">
        <v>165800000</v>
      </c>
      <c r="J481" s="3">
        <v>245527149</v>
      </c>
      <c r="K481" s="3">
        <f>Highest_Hollywood_Grossing_Movies[[#This Row],[World Wide Sales (in $)]]-Highest_Hollywood_Grossing_Movies[[#This Row],[Budget (in $)]]</f>
        <v>95527149</v>
      </c>
      <c r="L481" t="s">
        <v>2048</v>
      </c>
      <c r="M481" t="s">
        <v>2010</v>
      </c>
      <c r="N481" t="s">
        <v>281</v>
      </c>
      <c r="O481" t="s">
        <v>1445</v>
      </c>
      <c r="P481" t="str">
        <f t="shared" si="7"/>
        <v>Comedy</v>
      </c>
      <c r="Q481" t="s">
        <v>529</v>
      </c>
      <c r="R481" t="s">
        <v>18</v>
      </c>
    </row>
    <row r="482" spans="1:18" x14ac:dyDescent="0.35">
      <c r="A482">
        <v>507</v>
      </c>
      <c r="B482" t="s">
        <v>1106</v>
      </c>
      <c r="C482" t="s">
        <v>1107</v>
      </c>
      <c r="D482">
        <v>2012</v>
      </c>
      <c r="E482" t="s">
        <v>230</v>
      </c>
      <c r="F482" s="6">
        <v>100000000</v>
      </c>
      <c r="G482" s="7">
        <v>28591370</v>
      </c>
      <c r="H482" s="3">
        <v>85028192</v>
      </c>
      <c r="I482" s="3">
        <v>229947763</v>
      </c>
      <c r="J482" s="3">
        <v>314975955</v>
      </c>
      <c r="K482" s="3">
        <f>Highest_Hollywood_Grossing_Movies[[#This Row],[World Wide Sales (in $)]]-Highest_Hollywood_Grossing_Movies[[#This Row],[Budget (in $)]]</f>
        <v>214975955</v>
      </c>
      <c r="L482" t="s">
        <v>2067</v>
      </c>
      <c r="M482" t="s">
        <v>2020</v>
      </c>
      <c r="N482" t="s">
        <v>281</v>
      </c>
      <c r="O482" t="s">
        <v>93</v>
      </c>
      <c r="P482" t="str">
        <f t="shared" si="7"/>
        <v>Action</v>
      </c>
      <c r="Q482" t="s">
        <v>54</v>
      </c>
      <c r="R482" t="s">
        <v>121</v>
      </c>
    </row>
    <row r="483" spans="1:18" x14ac:dyDescent="0.35">
      <c r="A483">
        <v>463</v>
      </c>
      <c r="B483" t="s">
        <v>1025</v>
      </c>
      <c r="C483" t="s">
        <v>1026</v>
      </c>
      <c r="D483">
        <v>2012</v>
      </c>
      <c r="E483" t="s">
        <v>55</v>
      </c>
      <c r="F483" s="6">
        <v>79000000</v>
      </c>
      <c r="G483" s="7">
        <v>27335363</v>
      </c>
      <c r="H483" s="3">
        <v>103887748</v>
      </c>
      <c r="I483" s="3">
        <v>231400000</v>
      </c>
      <c r="J483" s="3">
        <v>335287748</v>
      </c>
      <c r="K483" s="3">
        <f>Highest_Hollywood_Grossing_Movies[[#This Row],[World Wide Sales (in $)]]-Highest_Hollywood_Grossing_Movies[[#This Row],[Budget (in $)]]</f>
        <v>256287748</v>
      </c>
      <c r="L483" t="s">
        <v>2032</v>
      </c>
      <c r="M483" t="s">
        <v>2016</v>
      </c>
      <c r="N483" t="s">
        <v>281</v>
      </c>
      <c r="O483" t="s">
        <v>1027</v>
      </c>
      <c r="P483" t="str">
        <f t="shared" si="7"/>
        <v>Action</v>
      </c>
      <c r="Q483" t="s">
        <v>211</v>
      </c>
      <c r="R483" t="s">
        <v>42</v>
      </c>
    </row>
    <row r="484" spans="1:18" x14ac:dyDescent="0.35">
      <c r="A484">
        <v>296</v>
      </c>
      <c r="B484" t="s">
        <v>701</v>
      </c>
      <c r="C484" t="s">
        <v>702</v>
      </c>
      <c r="D484">
        <v>2012</v>
      </c>
      <c r="E484" t="s">
        <v>36</v>
      </c>
      <c r="F484" s="6">
        <v>61000000</v>
      </c>
      <c r="G484" s="7">
        <v>27281735</v>
      </c>
      <c r="H484" s="3">
        <v>148809770</v>
      </c>
      <c r="I484" s="3">
        <v>293489539</v>
      </c>
      <c r="J484" s="3">
        <v>442299309</v>
      </c>
      <c r="K484" s="3">
        <f>Highest_Hollywood_Grossing_Movies[[#This Row],[World Wide Sales (in $)]]-Highest_Hollywood_Grossing_Movies[[#This Row],[Budget (in $)]]</f>
        <v>381299309</v>
      </c>
      <c r="L484" t="s">
        <v>2032</v>
      </c>
      <c r="M484" t="s">
        <v>2022</v>
      </c>
      <c r="N484" t="s">
        <v>281</v>
      </c>
      <c r="O484" t="s">
        <v>703</v>
      </c>
      <c r="P484" t="str">
        <f t="shared" si="7"/>
        <v>Drama</v>
      </c>
      <c r="Q484" t="s">
        <v>283</v>
      </c>
      <c r="R484" t="s">
        <v>18</v>
      </c>
    </row>
    <row r="485" spans="1:18" x14ac:dyDescent="0.35">
      <c r="A485">
        <v>898</v>
      </c>
      <c r="B485" t="s">
        <v>1344</v>
      </c>
      <c r="C485" t="s">
        <v>1828</v>
      </c>
      <c r="D485">
        <v>2012</v>
      </c>
      <c r="E485" t="s">
        <v>33</v>
      </c>
      <c r="F485" s="6">
        <v>125000000</v>
      </c>
      <c r="G485" s="7">
        <v>25577758</v>
      </c>
      <c r="H485" s="3">
        <v>58877969</v>
      </c>
      <c r="I485" s="3">
        <v>139589199</v>
      </c>
      <c r="J485" s="3">
        <v>198467168</v>
      </c>
      <c r="K485" s="3">
        <f>Highest_Hollywood_Grossing_Movies[[#This Row],[World Wide Sales (in $)]]-Highest_Hollywood_Grossing_Movies[[#This Row],[Budget (in $)]]</f>
        <v>73467168</v>
      </c>
      <c r="L485" t="s">
        <v>2059</v>
      </c>
      <c r="M485" t="s">
        <v>2020</v>
      </c>
      <c r="N485" t="s">
        <v>281</v>
      </c>
      <c r="O485" t="s">
        <v>106</v>
      </c>
      <c r="P485" t="str">
        <f t="shared" si="7"/>
        <v>Action</v>
      </c>
      <c r="Q485" t="s">
        <v>41</v>
      </c>
      <c r="R485" t="s">
        <v>18</v>
      </c>
    </row>
    <row r="486" spans="1:18" x14ac:dyDescent="0.35">
      <c r="A486">
        <v>534</v>
      </c>
      <c r="B486" t="s">
        <v>1156</v>
      </c>
      <c r="C486" t="s">
        <v>1157</v>
      </c>
      <c r="D486">
        <v>2012</v>
      </c>
      <c r="E486" t="s">
        <v>36</v>
      </c>
      <c r="F486" s="6">
        <v>209000000</v>
      </c>
      <c r="G486" s="7">
        <v>25534825</v>
      </c>
      <c r="H486" s="3">
        <v>65422625</v>
      </c>
      <c r="I486" s="3">
        <v>237602860</v>
      </c>
      <c r="J486" s="3">
        <v>303025485</v>
      </c>
      <c r="K486" s="3">
        <f>Highest_Hollywood_Grossing_Movies[[#This Row],[World Wide Sales (in $)]]-Highest_Hollywood_Grossing_Movies[[#This Row],[Budget (in $)]]</f>
        <v>94025485</v>
      </c>
      <c r="L486" t="s">
        <v>2037</v>
      </c>
      <c r="M486" t="s">
        <v>2019</v>
      </c>
      <c r="N486" t="s">
        <v>281</v>
      </c>
      <c r="O486" t="s">
        <v>106</v>
      </c>
      <c r="P486" t="str">
        <f t="shared" si="7"/>
        <v>Action</v>
      </c>
      <c r="Q486" t="s">
        <v>370</v>
      </c>
      <c r="R486" t="s">
        <v>18</v>
      </c>
    </row>
    <row r="487" spans="1:18" x14ac:dyDescent="0.35">
      <c r="A487">
        <v>524</v>
      </c>
      <c r="B487" t="s">
        <v>1140</v>
      </c>
      <c r="C487" t="s">
        <v>1141</v>
      </c>
      <c r="D487">
        <v>2012</v>
      </c>
      <c r="E487" t="s">
        <v>102</v>
      </c>
      <c r="F487" s="6">
        <v>145000000</v>
      </c>
      <c r="G487" s="7">
        <v>23773465</v>
      </c>
      <c r="H487" s="3">
        <v>103412758</v>
      </c>
      <c r="I487" s="3">
        <v>203528912</v>
      </c>
      <c r="J487" s="3">
        <v>306941670</v>
      </c>
      <c r="K487" s="3">
        <f>Highest_Hollywood_Grossing_Movies[[#This Row],[World Wide Sales (in $)]]-Highest_Hollywood_Grossing_Movies[[#This Row],[Budget (in $)]]</f>
        <v>161941670</v>
      </c>
      <c r="L487" t="s">
        <v>2078</v>
      </c>
      <c r="M487" t="s">
        <v>2023</v>
      </c>
      <c r="N487" t="s">
        <v>281</v>
      </c>
      <c r="O487" t="s">
        <v>385</v>
      </c>
      <c r="P487" t="str">
        <f t="shared" si="7"/>
        <v>Action</v>
      </c>
      <c r="Q487" t="s">
        <v>310</v>
      </c>
      <c r="R487" t="s">
        <v>42</v>
      </c>
    </row>
    <row r="488" spans="1:18" x14ac:dyDescent="0.35">
      <c r="A488">
        <v>179</v>
      </c>
      <c r="B488" t="s">
        <v>437</v>
      </c>
      <c r="C488" t="s">
        <v>438</v>
      </c>
      <c r="D488">
        <v>2012</v>
      </c>
      <c r="E488" t="s">
        <v>15</v>
      </c>
      <c r="F488" s="6">
        <v>120000000</v>
      </c>
      <c r="G488" s="7">
        <v>22451514</v>
      </c>
      <c r="H488" s="3">
        <v>124987023</v>
      </c>
      <c r="I488" s="3">
        <v>484029542</v>
      </c>
      <c r="J488" s="3">
        <v>609016565</v>
      </c>
      <c r="K488" s="3">
        <f>Highest_Hollywood_Grossing_Movies[[#This Row],[World Wide Sales (in $)]]-Highest_Hollywood_Grossing_Movies[[#This Row],[Budget (in $)]]</f>
        <v>489016565</v>
      </c>
      <c r="L488" t="s">
        <v>2078</v>
      </c>
      <c r="M488" t="s">
        <v>2023</v>
      </c>
      <c r="N488" t="s">
        <v>281</v>
      </c>
      <c r="O488" t="s">
        <v>439</v>
      </c>
      <c r="P488" t="str">
        <f t="shared" si="7"/>
        <v>Adventure</v>
      </c>
      <c r="Q488" t="s">
        <v>107</v>
      </c>
      <c r="R488" t="s">
        <v>42</v>
      </c>
    </row>
    <row r="489" spans="1:18" x14ac:dyDescent="0.35">
      <c r="A489">
        <v>722</v>
      </c>
      <c r="B489" t="s">
        <v>1511</v>
      </c>
      <c r="C489" t="s">
        <v>1512</v>
      </c>
      <c r="D489">
        <v>2012</v>
      </c>
      <c r="E489" t="s">
        <v>36</v>
      </c>
      <c r="F489" s="6">
        <v>50000000</v>
      </c>
      <c r="G489" s="7">
        <v>21514080</v>
      </c>
      <c r="H489" s="3">
        <v>57011521</v>
      </c>
      <c r="I489" s="3">
        <v>177978063</v>
      </c>
      <c r="J489" s="3">
        <v>234989584</v>
      </c>
      <c r="K489" s="3">
        <f>Highest_Hollywood_Grossing_Movies[[#This Row],[World Wide Sales (in $)]]-Highest_Hollywood_Grossing_Movies[[#This Row],[Budget (in $)]]</f>
        <v>184989584</v>
      </c>
      <c r="L489" t="s">
        <v>2030</v>
      </c>
      <c r="M489" t="s">
        <v>2019</v>
      </c>
      <c r="N489" t="s">
        <v>281</v>
      </c>
      <c r="O489" t="s">
        <v>461</v>
      </c>
      <c r="P489" t="str">
        <f t="shared" si="7"/>
        <v>Comedy</v>
      </c>
      <c r="Q489" t="s">
        <v>529</v>
      </c>
      <c r="R489" t="s">
        <v>121</v>
      </c>
    </row>
    <row r="490" spans="1:18" x14ac:dyDescent="0.35">
      <c r="A490">
        <v>705</v>
      </c>
      <c r="B490" t="s">
        <v>1486</v>
      </c>
      <c r="C490" t="s">
        <v>1487</v>
      </c>
      <c r="D490">
        <v>2012</v>
      </c>
      <c r="E490" t="s">
        <v>1122</v>
      </c>
      <c r="F490" s="6">
        <v>65000000</v>
      </c>
      <c r="G490" s="7">
        <v>21052227</v>
      </c>
      <c r="H490" s="3">
        <v>42345531</v>
      </c>
      <c r="I490" s="3">
        <v>197813724</v>
      </c>
      <c r="J490" s="3">
        <v>240159255</v>
      </c>
      <c r="K490" s="3">
        <f>Highest_Hollywood_Grossing_Movies[[#This Row],[World Wide Sales (in $)]]-Highest_Hollywood_Grossing_Movies[[#This Row],[Budget (in $)]]</f>
        <v>175159255</v>
      </c>
      <c r="L490" t="s">
        <v>2027</v>
      </c>
      <c r="M490" t="s">
        <v>2021</v>
      </c>
      <c r="N490" t="s">
        <v>281</v>
      </c>
      <c r="O490" t="s">
        <v>528</v>
      </c>
      <c r="P490" t="str">
        <f t="shared" si="7"/>
        <v>Action</v>
      </c>
      <c r="Q490" t="s">
        <v>237</v>
      </c>
      <c r="R490" t="s">
        <v>121</v>
      </c>
    </row>
    <row r="491" spans="1:18" x14ac:dyDescent="0.35">
      <c r="A491">
        <v>731</v>
      </c>
      <c r="B491" t="s">
        <v>1524</v>
      </c>
      <c r="C491" t="s">
        <v>1525</v>
      </c>
      <c r="D491">
        <v>2012</v>
      </c>
      <c r="E491" t="s">
        <v>55</v>
      </c>
      <c r="F491" s="6">
        <v>44500000</v>
      </c>
      <c r="G491" s="7">
        <v>19458109</v>
      </c>
      <c r="H491" s="3">
        <v>136025503</v>
      </c>
      <c r="I491" s="3">
        <v>96300000</v>
      </c>
      <c r="J491" s="3">
        <v>232325503</v>
      </c>
      <c r="K491" s="3">
        <f>Highest_Hollywood_Grossing_Movies[[#This Row],[World Wide Sales (in $)]]-Highest_Hollywood_Grossing_Movies[[#This Row],[Budget (in $)]]</f>
        <v>187825503</v>
      </c>
      <c r="L491" t="s">
        <v>2037</v>
      </c>
      <c r="M491" t="s">
        <v>2024</v>
      </c>
      <c r="N491" t="s">
        <v>281</v>
      </c>
      <c r="O491" t="s">
        <v>1526</v>
      </c>
      <c r="P491" t="str">
        <f t="shared" si="7"/>
        <v>Biography</v>
      </c>
      <c r="Q491" t="s">
        <v>597</v>
      </c>
      <c r="R491" t="s">
        <v>121</v>
      </c>
    </row>
    <row r="492" spans="1:18" x14ac:dyDescent="0.35">
      <c r="A492">
        <v>979</v>
      </c>
      <c r="B492" t="s">
        <v>1956</v>
      </c>
      <c r="C492" t="s">
        <v>1957</v>
      </c>
      <c r="D492">
        <v>2012</v>
      </c>
      <c r="E492" t="s">
        <v>1556</v>
      </c>
      <c r="F492" s="6">
        <v>85000000</v>
      </c>
      <c r="G492" s="7">
        <v>18132085</v>
      </c>
      <c r="H492" s="3">
        <v>64935167</v>
      </c>
      <c r="I492" s="3">
        <v>118083355</v>
      </c>
      <c r="J492" s="3">
        <v>183018522</v>
      </c>
      <c r="K492" s="3">
        <f>Highest_Hollywood_Grossing_Movies[[#This Row],[World Wide Sales (in $)]]-Highest_Hollywood_Grossing_Movies[[#This Row],[Budget (in $)]]</f>
        <v>98018522</v>
      </c>
      <c r="L492" t="s">
        <v>2067</v>
      </c>
      <c r="M492" t="s">
        <v>2018</v>
      </c>
      <c r="N492" t="s">
        <v>281</v>
      </c>
      <c r="O492" t="s">
        <v>1761</v>
      </c>
      <c r="P492" t="str">
        <f t="shared" si="7"/>
        <v>Adventure</v>
      </c>
      <c r="Q492" t="s">
        <v>169</v>
      </c>
      <c r="R492" t="s">
        <v>42</v>
      </c>
    </row>
    <row r="493" spans="1:18" x14ac:dyDescent="0.35">
      <c r="A493">
        <v>787</v>
      </c>
      <c r="B493" t="s">
        <v>1618</v>
      </c>
      <c r="C493" t="s">
        <v>1619</v>
      </c>
      <c r="D493">
        <v>2012</v>
      </c>
      <c r="E493" t="s">
        <v>26</v>
      </c>
      <c r="F493" s="6">
        <v>60000000</v>
      </c>
      <c r="G493" s="7">
        <v>15210156</v>
      </c>
      <c r="H493" s="3">
        <v>80070736</v>
      </c>
      <c r="I493" s="3">
        <v>138269859</v>
      </c>
      <c r="J493" s="3">
        <v>218340595</v>
      </c>
      <c r="K493" s="3">
        <f>Highest_Hollywood_Grossing_Movies[[#This Row],[World Wide Sales (in $)]]-Highest_Hollywood_Grossing_Movies[[#This Row],[Budget (in $)]]</f>
        <v>158340595</v>
      </c>
      <c r="L493" t="s">
        <v>2041</v>
      </c>
      <c r="M493" t="s">
        <v>2022</v>
      </c>
      <c r="N493" t="s">
        <v>281</v>
      </c>
      <c r="O493" t="s">
        <v>600</v>
      </c>
      <c r="P493" t="str">
        <f t="shared" si="7"/>
        <v>Action</v>
      </c>
      <c r="Q493" t="s">
        <v>78</v>
      </c>
      <c r="R493" t="s">
        <v>18</v>
      </c>
    </row>
    <row r="494" spans="1:18" x14ac:dyDescent="0.35">
      <c r="A494">
        <v>593</v>
      </c>
      <c r="B494" t="s">
        <v>1268</v>
      </c>
      <c r="C494" t="s">
        <v>1269</v>
      </c>
      <c r="D494">
        <v>2012</v>
      </c>
      <c r="E494" t="s">
        <v>21</v>
      </c>
      <c r="F494" s="6">
        <v>65000000</v>
      </c>
      <c r="G494" s="7">
        <v>944308</v>
      </c>
      <c r="H494" s="3">
        <v>182207973</v>
      </c>
      <c r="I494" s="3">
        <v>93085477</v>
      </c>
      <c r="J494" s="3">
        <v>275293450</v>
      </c>
      <c r="K494" s="3">
        <f>Highest_Hollywood_Grossing_Movies[[#This Row],[World Wide Sales (in $)]]-Highest_Hollywood_Grossing_Movies[[#This Row],[Budget (in $)]]</f>
        <v>210293450</v>
      </c>
      <c r="L494" t="s">
        <v>2048</v>
      </c>
      <c r="M494" t="s">
        <v>2023</v>
      </c>
      <c r="N494" t="s">
        <v>281</v>
      </c>
      <c r="O494" t="s">
        <v>1270</v>
      </c>
      <c r="P494" t="str">
        <f t="shared" si="7"/>
        <v>Biography</v>
      </c>
      <c r="Q494" t="s">
        <v>749</v>
      </c>
      <c r="R494" t="s">
        <v>18</v>
      </c>
    </row>
    <row r="495" spans="1:18" x14ac:dyDescent="0.35">
      <c r="A495">
        <v>715</v>
      </c>
      <c r="B495" t="s">
        <v>1498</v>
      </c>
      <c r="C495" t="s">
        <v>1499</v>
      </c>
      <c r="D495">
        <v>2012</v>
      </c>
      <c r="E495" t="s">
        <v>608</v>
      </c>
      <c r="F495" s="6">
        <v>21000000</v>
      </c>
      <c r="G495" s="7">
        <v>443003</v>
      </c>
      <c r="H495" s="3">
        <v>132092958</v>
      </c>
      <c r="I495" s="3">
        <v>104319495</v>
      </c>
      <c r="J495" s="3">
        <v>236412453</v>
      </c>
      <c r="K495" s="3">
        <f>Highest_Hollywood_Grossing_Movies[[#This Row],[World Wide Sales (in $)]]-Highest_Hollywood_Grossing_Movies[[#This Row],[Budget (in $)]]</f>
        <v>215412453</v>
      </c>
      <c r="L495" t="s">
        <v>2026</v>
      </c>
      <c r="M495" t="s">
        <v>2023</v>
      </c>
      <c r="N495" t="s">
        <v>281</v>
      </c>
      <c r="O495" t="s">
        <v>752</v>
      </c>
      <c r="P495" t="str">
        <f t="shared" si="7"/>
        <v>Comedy</v>
      </c>
      <c r="Q495" t="s">
        <v>120</v>
      </c>
      <c r="R495" t="s">
        <v>121</v>
      </c>
    </row>
    <row r="496" spans="1:18" x14ac:dyDescent="0.35">
      <c r="A496">
        <v>24</v>
      </c>
      <c r="B496" t="s">
        <v>76</v>
      </c>
      <c r="C496" t="s">
        <v>77</v>
      </c>
      <c r="D496">
        <v>2013</v>
      </c>
      <c r="E496" t="s">
        <v>21</v>
      </c>
      <c r="F496" s="6">
        <v>200000000</v>
      </c>
      <c r="G496" s="7">
        <v>174144585</v>
      </c>
      <c r="H496" s="3">
        <v>409013994</v>
      </c>
      <c r="I496" s="3">
        <v>806563211</v>
      </c>
      <c r="J496" s="3">
        <v>1215577205</v>
      </c>
      <c r="K496" s="3">
        <f>Highest_Hollywood_Grossing_Movies[[#This Row],[World Wide Sales (in $)]]-Highest_Hollywood_Grossing_Movies[[#This Row],[Budget (in $)]]</f>
        <v>1015577205</v>
      </c>
      <c r="L496" t="s">
        <v>2029</v>
      </c>
      <c r="M496" t="s">
        <v>2019</v>
      </c>
      <c r="N496" t="s">
        <v>2046</v>
      </c>
      <c r="O496" t="s">
        <v>31</v>
      </c>
      <c r="P496" t="str">
        <f t="shared" si="7"/>
        <v>Action</v>
      </c>
      <c r="Q496" t="s">
        <v>78</v>
      </c>
      <c r="R496" t="s">
        <v>18</v>
      </c>
    </row>
    <row r="497" spans="1:18" x14ac:dyDescent="0.35">
      <c r="A497">
        <v>83</v>
      </c>
      <c r="B497" t="s">
        <v>228</v>
      </c>
      <c r="C497" t="s">
        <v>229</v>
      </c>
      <c r="D497">
        <v>2013</v>
      </c>
      <c r="E497" t="s">
        <v>230</v>
      </c>
      <c r="F497" s="6">
        <v>130000000</v>
      </c>
      <c r="G497" s="7">
        <v>158074286</v>
      </c>
      <c r="H497" s="3">
        <v>424668047</v>
      </c>
      <c r="I497" s="3">
        <v>440343699</v>
      </c>
      <c r="J497" s="3">
        <v>865011746</v>
      </c>
      <c r="K497" s="3">
        <f>Highest_Hollywood_Grossing_Movies[[#This Row],[World Wide Sales (in $)]]-Highest_Hollywood_Grossing_Movies[[#This Row],[Budget (in $)]]</f>
        <v>735011746</v>
      </c>
      <c r="L497" t="s">
        <v>2067</v>
      </c>
      <c r="M497" t="s">
        <v>2023</v>
      </c>
      <c r="N497" t="s">
        <v>2046</v>
      </c>
      <c r="O497" t="s">
        <v>106</v>
      </c>
      <c r="P497" t="str">
        <f t="shared" si="7"/>
        <v>Action</v>
      </c>
      <c r="Q497" t="s">
        <v>231</v>
      </c>
      <c r="R497" t="s">
        <v>18</v>
      </c>
    </row>
    <row r="498" spans="1:18" x14ac:dyDescent="0.35">
      <c r="A498">
        <v>153</v>
      </c>
      <c r="B498" t="s">
        <v>379</v>
      </c>
      <c r="C498" t="s">
        <v>380</v>
      </c>
      <c r="D498">
        <v>2013</v>
      </c>
      <c r="E498" t="s">
        <v>55</v>
      </c>
      <c r="F498" s="6">
        <v>225000000</v>
      </c>
      <c r="G498" s="7">
        <v>116619362</v>
      </c>
      <c r="H498" s="3">
        <v>291045518</v>
      </c>
      <c r="I498" s="3">
        <v>377000000</v>
      </c>
      <c r="J498" s="3">
        <v>668045518</v>
      </c>
      <c r="K498" s="3">
        <f>Highest_Hollywood_Grossing_Movies[[#This Row],[World Wide Sales (in $)]]-Highest_Hollywood_Grossing_Movies[[#This Row],[Budget (in $)]]</f>
        <v>443045518</v>
      </c>
      <c r="L498" t="s">
        <v>2027</v>
      </c>
      <c r="M498" t="s">
        <v>2102</v>
      </c>
      <c r="N498" t="s">
        <v>2046</v>
      </c>
      <c r="O498" t="s">
        <v>31</v>
      </c>
      <c r="P498" t="str">
        <f t="shared" si="7"/>
        <v>Action</v>
      </c>
      <c r="Q498" t="s">
        <v>46</v>
      </c>
      <c r="R498" t="s">
        <v>18</v>
      </c>
    </row>
    <row r="499" spans="1:18" x14ac:dyDescent="0.35">
      <c r="A499">
        <v>108</v>
      </c>
      <c r="B499" t="s">
        <v>289</v>
      </c>
      <c r="C499" t="s">
        <v>290</v>
      </c>
      <c r="D499">
        <v>2013</v>
      </c>
      <c r="E499" t="s">
        <v>36</v>
      </c>
      <c r="F499" s="6">
        <v>160000000</v>
      </c>
      <c r="G499" s="7">
        <v>97375245</v>
      </c>
      <c r="H499" s="3">
        <v>238679850</v>
      </c>
      <c r="I499" s="3">
        <v>550001118</v>
      </c>
      <c r="J499" s="3">
        <v>788680968</v>
      </c>
      <c r="K499" s="3">
        <f>Highest_Hollywood_Grossing_Movies[[#This Row],[World Wide Sales (in $)]]-Highest_Hollywood_Grossing_Movies[[#This Row],[Budget (in $)]]</f>
        <v>628680968</v>
      </c>
      <c r="L499" t="s">
        <v>2051</v>
      </c>
      <c r="M499" t="s">
        <v>2010</v>
      </c>
      <c r="N499" t="s">
        <v>2046</v>
      </c>
      <c r="O499" t="s">
        <v>291</v>
      </c>
      <c r="P499" t="str">
        <f t="shared" si="7"/>
        <v>Action</v>
      </c>
      <c r="Q499" t="s">
        <v>78</v>
      </c>
      <c r="R499" t="s">
        <v>18</v>
      </c>
    </row>
    <row r="500" spans="1:18" x14ac:dyDescent="0.35">
      <c r="A500">
        <v>163</v>
      </c>
      <c r="B500" t="s">
        <v>400</v>
      </c>
      <c r="C500" t="s">
        <v>401</v>
      </c>
      <c r="D500">
        <v>2013</v>
      </c>
      <c r="E500" t="s">
        <v>21</v>
      </c>
      <c r="F500" s="6">
        <v>170000000</v>
      </c>
      <c r="G500" s="7">
        <v>85737841</v>
      </c>
      <c r="H500" s="3">
        <v>206362140</v>
      </c>
      <c r="I500" s="3">
        <v>438421000</v>
      </c>
      <c r="J500" s="3">
        <v>644783140</v>
      </c>
      <c r="K500" s="3">
        <f>Highest_Hollywood_Grossing_Movies[[#This Row],[World Wide Sales (in $)]]-Highest_Hollywood_Grossing_Movies[[#This Row],[Budget (in $)]]</f>
        <v>474783140</v>
      </c>
      <c r="L500" t="s">
        <v>2071</v>
      </c>
      <c r="M500" t="s">
        <v>2024</v>
      </c>
      <c r="N500" t="s">
        <v>2046</v>
      </c>
      <c r="O500" t="s">
        <v>131</v>
      </c>
      <c r="P500" t="str">
        <f t="shared" si="7"/>
        <v>Action</v>
      </c>
      <c r="Q500" t="s">
        <v>240</v>
      </c>
      <c r="R500" t="s">
        <v>18</v>
      </c>
    </row>
    <row r="501" spans="1:18" x14ac:dyDescent="0.35">
      <c r="A501">
        <v>55</v>
      </c>
      <c r="B501" t="s">
        <v>160</v>
      </c>
      <c r="C501" t="s">
        <v>161</v>
      </c>
      <c r="D501">
        <v>2013</v>
      </c>
      <c r="E501" t="s">
        <v>36</v>
      </c>
      <c r="F501" s="6">
        <v>76000000</v>
      </c>
      <c r="G501" s="7">
        <v>83517315</v>
      </c>
      <c r="H501" s="3">
        <v>368065385</v>
      </c>
      <c r="I501" s="3">
        <v>602700620</v>
      </c>
      <c r="J501" s="3">
        <v>970766005</v>
      </c>
      <c r="K501" s="3">
        <f>Highest_Hollywood_Grossing_Movies[[#This Row],[World Wide Sales (in $)]]-Highest_Hollywood_Grossing_Movies[[#This Row],[Budget (in $)]]</f>
        <v>894766005</v>
      </c>
      <c r="L501" t="s">
        <v>2041</v>
      </c>
      <c r="M501" t="s">
        <v>2102</v>
      </c>
      <c r="N501" t="s">
        <v>2046</v>
      </c>
      <c r="O501" t="s">
        <v>81</v>
      </c>
      <c r="P501" t="str">
        <f t="shared" si="7"/>
        <v>Adventure</v>
      </c>
      <c r="Q501" t="s">
        <v>162</v>
      </c>
      <c r="R501" t="s">
        <v>42</v>
      </c>
    </row>
    <row r="502" spans="1:18" x14ac:dyDescent="0.35">
      <c r="A502">
        <v>242</v>
      </c>
      <c r="B502" t="s">
        <v>584</v>
      </c>
      <c r="C502" t="s">
        <v>585</v>
      </c>
      <c r="D502">
        <v>2013</v>
      </c>
      <c r="E502" t="s">
        <v>21</v>
      </c>
      <c r="F502" s="6">
        <v>215000000</v>
      </c>
      <c r="G502" s="7">
        <v>79110453</v>
      </c>
      <c r="H502" s="3">
        <v>234911825</v>
      </c>
      <c r="I502" s="3">
        <v>258400000</v>
      </c>
      <c r="J502" s="3">
        <v>493311825</v>
      </c>
      <c r="K502" s="3">
        <f>Highest_Hollywood_Grossing_Movies[[#This Row],[World Wide Sales (in $)]]-Highest_Hollywood_Grossing_Movies[[#This Row],[Budget (in $)]]</f>
        <v>278311825</v>
      </c>
      <c r="L502" t="s">
        <v>2036</v>
      </c>
      <c r="M502" t="s">
        <v>2018</v>
      </c>
      <c r="N502" t="s">
        <v>2046</v>
      </c>
      <c r="O502" t="s">
        <v>152</v>
      </c>
      <c r="P502" t="str">
        <f t="shared" si="7"/>
        <v>Adventure</v>
      </c>
      <c r="Q502" t="s">
        <v>78</v>
      </c>
      <c r="R502" t="s">
        <v>42</v>
      </c>
    </row>
    <row r="503" spans="1:18" x14ac:dyDescent="0.35">
      <c r="A503">
        <v>273</v>
      </c>
      <c r="B503" t="s">
        <v>653</v>
      </c>
      <c r="C503" t="s">
        <v>654</v>
      </c>
      <c r="D503">
        <v>2013</v>
      </c>
      <c r="E503" t="s">
        <v>26</v>
      </c>
      <c r="F503" s="6">
        <v>190000000</v>
      </c>
      <c r="G503" s="7">
        <v>70165559</v>
      </c>
      <c r="H503" s="3">
        <v>228778661</v>
      </c>
      <c r="I503" s="3">
        <v>238586585</v>
      </c>
      <c r="J503" s="3">
        <v>467365246</v>
      </c>
      <c r="K503" s="3">
        <f>Highest_Hollywood_Grossing_Movies[[#This Row],[World Wide Sales (in $)]]-Highest_Hollywood_Grossing_Movies[[#This Row],[Budget (in $)]]</f>
        <v>277365246</v>
      </c>
      <c r="L503" t="s">
        <v>2080</v>
      </c>
      <c r="M503" t="s">
        <v>2010</v>
      </c>
      <c r="N503" t="s">
        <v>2046</v>
      </c>
      <c r="O503" t="s">
        <v>31</v>
      </c>
      <c r="P503" t="str">
        <f t="shared" si="7"/>
        <v>Action</v>
      </c>
      <c r="Q503" t="s">
        <v>266</v>
      </c>
      <c r="R503" t="s">
        <v>18</v>
      </c>
    </row>
    <row r="504" spans="1:18" x14ac:dyDescent="0.35">
      <c r="A504">
        <v>214</v>
      </c>
      <c r="B504" t="s">
        <v>511</v>
      </c>
      <c r="C504" t="s">
        <v>512</v>
      </c>
      <c r="D504">
        <v>2013</v>
      </c>
      <c r="E504" t="s">
        <v>26</v>
      </c>
      <c r="F504" s="6">
        <v>190000000</v>
      </c>
      <c r="G504" s="7">
        <v>66411834</v>
      </c>
      <c r="H504" s="3">
        <v>202807711</v>
      </c>
      <c r="I504" s="3">
        <v>337648165</v>
      </c>
      <c r="J504" s="3">
        <v>540455876</v>
      </c>
      <c r="K504" s="3">
        <f>Highest_Hollywood_Grossing_Movies[[#This Row],[World Wide Sales (in $)]]-Highest_Hollywood_Grossing_Movies[[#This Row],[Budget (in $)]]</f>
        <v>350455876</v>
      </c>
      <c r="L504" t="s">
        <v>2032</v>
      </c>
      <c r="M504" t="s">
        <v>2102</v>
      </c>
      <c r="N504" t="s">
        <v>2046</v>
      </c>
      <c r="O504" t="s">
        <v>513</v>
      </c>
      <c r="P504" t="str">
        <f t="shared" si="7"/>
        <v>Action</v>
      </c>
      <c r="Q504" t="s">
        <v>448</v>
      </c>
      <c r="R504" t="s">
        <v>18</v>
      </c>
    </row>
    <row r="505" spans="1:18" x14ac:dyDescent="0.35">
      <c r="A505">
        <v>122</v>
      </c>
      <c r="B505" t="s">
        <v>317</v>
      </c>
      <c r="C505" t="s">
        <v>318</v>
      </c>
      <c r="D505">
        <v>2013</v>
      </c>
      <c r="E505" t="s">
        <v>55</v>
      </c>
      <c r="F505" s="6">
        <v>100000000</v>
      </c>
      <c r="G505" s="7">
        <v>55785112</v>
      </c>
      <c r="H505" s="3">
        <v>274092705</v>
      </c>
      <c r="I505" s="3">
        <v>473957244</v>
      </c>
      <c r="J505" s="3">
        <v>748049949</v>
      </c>
      <c r="K505" s="3">
        <f>Highest_Hollywood_Grossing_Movies[[#This Row],[World Wide Sales (in $)]]-Highest_Hollywood_Grossing_Movies[[#This Row],[Budget (in $)]]</f>
        <v>648049949</v>
      </c>
      <c r="L505" t="s">
        <v>2047</v>
      </c>
      <c r="M505" t="s">
        <v>2024</v>
      </c>
      <c r="N505" t="s">
        <v>2046</v>
      </c>
      <c r="O505" t="s">
        <v>319</v>
      </c>
      <c r="P505" t="str">
        <f t="shared" si="7"/>
        <v>Drama</v>
      </c>
      <c r="Q505" t="s">
        <v>82</v>
      </c>
      <c r="R505" t="s">
        <v>18</v>
      </c>
    </row>
    <row r="506" spans="1:18" x14ac:dyDescent="0.35">
      <c r="A506">
        <v>324</v>
      </c>
      <c r="B506" t="s">
        <v>760</v>
      </c>
      <c r="C506" t="s">
        <v>761</v>
      </c>
      <c r="D506">
        <v>2013</v>
      </c>
      <c r="E506" t="s">
        <v>15</v>
      </c>
      <c r="F506" s="6">
        <v>120000000</v>
      </c>
      <c r="G506" s="7">
        <v>53113752</v>
      </c>
      <c r="H506" s="3">
        <v>132556852</v>
      </c>
      <c r="I506" s="3">
        <v>282271394</v>
      </c>
      <c r="J506" s="3">
        <v>414828246</v>
      </c>
      <c r="K506" s="3">
        <f>Highest_Hollywood_Grossing_Movies[[#This Row],[World Wide Sales (in $)]]-Highest_Hollywood_Grossing_Movies[[#This Row],[Budget (in $)]]</f>
        <v>294828246</v>
      </c>
      <c r="L506" t="s">
        <v>2029</v>
      </c>
      <c r="M506" t="s">
        <v>2103</v>
      </c>
      <c r="N506" t="s">
        <v>2046</v>
      </c>
      <c r="O506" t="s">
        <v>45</v>
      </c>
      <c r="P506" t="str">
        <f t="shared" si="7"/>
        <v>Action</v>
      </c>
      <c r="Q506" t="s">
        <v>464</v>
      </c>
      <c r="R506" t="s">
        <v>18</v>
      </c>
    </row>
    <row r="507" spans="1:18" x14ac:dyDescent="0.35">
      <c r="A507">
        <v>426</v>
      </c>
      <c r="B507" t="s">
        <v>947</v>
      </c>
      <c r="C507" t="s">
        <v>948</v>
      </c>
      <c r="D507">
        <v>2013</v>
      </c>
      <c r="E507" t="s">
        <v>55</v>
      </c>
      <c r="F507" s="6">
        <v>105000000</v>
      </c>
      <c r="G507" s="7">
        <v>50085185</v>
      </c>
      <c r="H507" s="3">
        <v>144857996</v>
      </c>
      <c r="I507" s="3">
        <v>208801855</v>
      </c>
      <c r="J507" s="3">
        <v>353659851</v>
      </c>
      <c r="K507" s="3">
        <f>Highest_Hollywood_Grossing_Movies[[#This Row],[World Wide Sales (in $)]]-Highest_Hollywood_Grossing_Movies[[#This Row],[Budget (in $)]]</f>
        <v>248659851</v>
      </c>
      <c r="L507" t="s">
        <v>2035</v>
      </c>
      <c r="M507" t="s">
        <v>2010</v>
      </c>
      <c r="N507" t="s">
        <v>2046</v>
      </c>
      <c r="O507" t="s">
        <v>27</v>
      </c>
      <c r="P507" t="str">
        <f t="shared" si="7"/>
        <v>Drama</v>
      </c>
      <c r="Q507" t="s">
        <v>46</v>
      </c>
      <c r="R507" t="s">
        <v>18</v>
      </c>
    </row>
    <row r="508" spans="1:18" x14ac:dyDescent="0.35">
      <c r="A508">
        <v>187</v>
      </c>
      <c r="B508" t="s">
        <v>457</v>
      </c>
      <c r="C508" t="s">
        <v>458</v>
      </c>
      <c r="D508">
        <v>2013</v>
      </c>
      <c r="E508" t="s">
        <v>15</v>
      </c>
      <c r="F508" s="6">
        <v>135000000</v>
      </c>
      <c r="G508" s="7">
        <v>43639736</v>
      </c>
      <c r="H508" s="3">
        <v>187168425</v>
      </c>
      <c r="I508" s="3">
        <v>400067558</v>
      </c>
      <c r="J508" s="3">
        <v>587235983</v>
      </c>
      <c r="K508" s="3">
        <f>Highest_Hollywood_Grossing_Movies[[#This Row],[World Wide Sales (in $)]]-Highest_Hollywood_Grossing_Movies[[#This Row],[Budget (in $)]]</f>
        <v>452235983</v>
      </c>
      <c r="L508" t="s">
        <v>2067</v>
      </c>
      <c r="M508" t="s">
        <v>2018</v>
      </c>
      <c r="N508" t="s">
        <v>2046</v>
      </c>
      <c r="O508" t="s">
        <v>407</v>
      </c>
      <c r="P508" t="str">
        <f t="shared" si="7"/>
        <v>Action</v>
      </c>
      <c r="Q508" t="s">
        <v>162</v>
      </c>
      <c r="R508" t="s">
        <v>42</v>
      </c>
    </row>
    <row r="509" spans="1:18" x14ac:dyDescent="0.35">
      <c r="A509">
        <v>497</v>
      </c>
      <c r="B509" t="s">
        <v>1090</v>
      </c>
      <c r="C509" t="s">
        <v>1091</v>
      </c>
      <c r="D509">
        <v>2013</v>
      </c>
      <c r="E509" t="s">
        <v>55</v>
      </c>
      <c r="F509" s="6">
        <v>20000000</v>
      </c>
      <c r="G509" s="7">
        <v>41855326</v>
      </c>
      <c r="H509" s="3">
        <v>137446368</v>
      </c>
      <c r="I509" s="3">
        <v>182959874</v>
      </c>
      <c r="J509" s="3">
        <v>320406242</v>
      </c>
      <c r="K509" s="3">
        <f>Highest_Hollywood_Grossing_Movies[[#This Row],[World Wide Sales (in $)]]-Highest_Hollywood_Grossing_Movies[[#This Row],[Budget (in $)]]</f>
        <v>300406242</v>
      </c>
      <c r="L509" t="s">
        <v>2058</v>
      </c>
      <c r="M509" t="s">
        <v>2103</v>
      </c>
      <c r="N509" t="s">
        <v>2046</v>
      </c>
      <c r="O509" t="s">
        <v>908</v>
      </c>
      <c r="P509" t="str">
        <f t="shared" si="7"/>
        <v>Horror</v>
      </c>
      <c r="Q509" t="s">
        <v>240</v>
      </c>
      <c r="R509" t="s">
        <v>121</v>
      </c>
    </row>
    <row r="510" spans="1:18" x14ac:dyDescent="0.35">
      <c r="A510">
        <v>411</v>
      </c>
      <c r="B510" t="s">
        <v>922</v>
      </c>
      <c r="C510" t="s">
        <v>923</v>
      </c>
      <c r="D510">
        <v>2013</v>
      </c>
      <c r="E510" t="s">
        <v>55</v>
      </c>
      <c r="F510" s="6">
        <v>103000000</v>
      </c>
      <c r="G510" s="7">
        <v>41671198</v>
      </c>
      <c r="H510" s="3">
        <v>112200072</v>
      </c>
      <c r="I510" s="3">
        <v>249800000</v>
      </c>
      <c r="J510" s="3">
        <v>362000072</v>
      </c>
      <c r="K510" s="3">
        <f>Highest_Hollywood_Grossing_Movies[[#This Row],[World Wide Sales (in $)]]-Highest_Hollywood_Grossing_Movies[[#This Row],[Budget (in $)]]</f>
        <v>259000072</v>
      </c>
      <c r="L510" t="s">
        <v>2075</v>
      </c>
      <c r="M510" t="s">
        <v>2010</v>
      </c>
      <c r="N510" t="s">
        <v>2046</v>
      </c>
      <c r="O510" t="s">
        <v>924</v>
      </c>
      <c r="P510" t="str">
        <f t="shared" si="7"/>
        <v>Comedy</v>
      </c>
      <c r="Q510" t="s">
        <v>125</v>
      </c>
      <c r="R510" t="s">
        <v>121</v>
      </c>
    </row>
    <row r="511" spans="1:18" x14ac:dyDescent="0.35">
      <c r="A511">
        <v>677</v>
      </c>
      <c r="B511" t="s">
        <v>1429</v>
      </c>
      <c r="C511" t="s">
        <v>1430</v>
      </c>
      <c r="D511">
        <v>2013</v>
      </c>
      <c r="E511" t="s">
        <v>33</v>
      </c>
      <c r="F511" s="6">
        <v>80000000</v>
      </c>
      <c r="G511" s="7">
        <v>41508572</v>
      </c>
      <c r="H511" s="3">
        <v>133668525</v>
      </c>
      <c r="I511" s="3">
        <v>113315753</v>
      </c>
      <c r="J511" s="3">
        <v>246984278</v>
      </c>
      <c r="K511" s="3">
        <f>Highest_Hollywood_Grossing_Movies[[#This Row],[World Wide Sales (in $)]]-Highest_Hollywood_Grossing_Movies[[#This Row],[Budget (in $)]]</f>
        <v>166984278</v>
      </c>
      <c r="L511" t="s">
        <v>2037</v>
      </c>
      <c r="M511" t="s">
        <v>2103</v>
      </c>
      <c r="N511" t="s">
        <v>2046</v>
      </c>
      <c r="O511" t="s">
        <v>461</v>
      </c>
      <c r="P511" t="str">
        <f t="shared" si="7"/>
        <v>Comedy</v>
      </c>
      <c r="Q511" t="s">
        <v>468</v>
      </c>
      <c r="R511" t="s">
        <v>18</v>
      </c>
    </row>
    <row r="512" spans="1:18" x14ac:dyDescent="0.35">
      <c r="A512">
        <v>382</v>
      </c>
      <c r="B512" t="s">
        <v>863</v>
      </c>
      <c r="C512" t="s">
        <v>864</v>
      </c>
      <c r="D512">
        <v>2013</v>
      </c>
      <c r="E512" t="s">
        <v>26</v>
      </c>
      <c r="F512" s="6">
        <v>130000000</v>
      </c>
      <c r="G512" s="7">
        <v>40501814</v>
      </c>
      <c r="H512" s="3">
        <v>122523060</v>
      </c>
      <c r="I512" s="3">
        <v>253217645</v>
      </c>
      <c r="J512" s="3">
        <v>375740705</v>
      </c>
      <c r="K512" s="3">
        <f>Highest_Hollywood_Grossing_Movies[[#This Row],[World Wide Sales (in $)]]-Highest_Hollywood_Grossing_Movies[[#This Row],[Budget (in $)]]</f>
        <v>245740705</v>
      </c>
      <c r="L512" t="s">
        <v>2049</v>
      </c>
      <c r="M512" t="s">
        <v>2018</v>
      </c>
      <c r="N512" t="s">
        <v>2046</v>
      </c>
      <c r="O512" t="s">
        <v>106</v>
      </c>
      <c r="P512" t="str">
        <f t="shared" si="7"/>
        <v>Action</v>
      </c>
      <c r="Q512" t="s">
        <v>668</v>
      </c>
      <c r="R512" t="s">
        <v>18</v>
      </c>
    </row>
    <row r="513" spans="1:18" x14ac:dyDescent="0.35">
      <c r="A513">
        <v>740</v>
      </c>
      <c r="B513" t="s">
        <v>1538</v>
      </c>
      <c r="C513" t="s">
        <v>1539</v>
      </c>
      <c r="D513">
        <v>2013</v>
      </c>
      <c r="E513" t="s">
        <v>15</v>
      </c>
      <c r="F513" s="6">
        <v>43000000</v>
      </c>
      <c r="G513" s="7">
        <v>39115043</v>
      </c>
      <c r="H513" s="3">
        <v>159582188</v>
      </c>
      <c r="I513" s="3">
        <v>70348583</v>
      </c>
      <c r="J513" s="3">
        <v>229930771</v>
      </c>
      <c r="K513" s="3">
        <f>Highest_Hollywood_Grossing_Movies[[#This Row],[World Wide Sales (in $)]]-Highest_Hollywood_Grossing_Movies[[#This Row],[Budget (in $)]]</f>
        <v>186930771</v>
      </c>
      <c r="L513" t="s">
        <v>2049</v>
      </c>
      <c r="M513" t="s">
        <v>2102</v>
      </c>
      <c r="N513" t="s">
        <v>2046</v>
      </c>
      <c r="O513" t="s">
        <v>1043</v>
      </c>
      <c r="P513" t="str">
        <f t="shared" si="7"/>
        <v>Action</v>
      </c>
      <c r="Q513" t="s">
        <v>341</v>
      </c>
      <c r="R513" t="s">
        <v>121</v>
      </c>
    </row>
    <row r="514" spans="1:18" x14ac:dyDescent="0.35">
      <c r="A514">
        <v>329</v>
      </c>
      <c r="B514" t="s">
        <v>770</v>
      </c>
      <c r="C514" t="s">
        <v>771</v>
      </c>
      <c r="D514">
        <v>2013</v>
      </c>
      <c r="E514" t="s">
        <v>55</v>
      </c>
      <c r="F514" s="6">
        <v>190000000</v>
      </c>
      <c r="G514" s="7">
        <v>37285325</v>
      </c>
      <c r="H514" s="3">
        <v>101802906</v>
      </c>
      <c r="I514" s="3">
        <v>309200000</v>
      </c>
      <c r="J514" s="3">
        <v>411002906</v>
      </c>
      <c r="K514" s="3">
        <f>Highest_Hollywood_Grossing_Movies[[#This Row],[World Wide Sales (in $)]]-Highest_Hollywood_Grossing_Movies[[#This Row],[Budget (in $)]]</f>
        <v>221002906</v>
      </c>
      <c r="L514" t="s">
        <v>2037</v>
      </c>
      <c r="M514" t="s">
        <v>2103</v>
      </c>
      <c r="N514" t="s">
        <v>2046</v>
      </c>
      <c r="O514" t="s">
        <v>31</v>
      </c>
      <c r="P514" t="str">
        <f t="shared" ref="P514:P577" si="8">LEFT(RIGHT(O514,LEN(O514)-FIND("'",O514,1)),FIND("'",RIGHT(O514,LEN(O514)-FIND("'",O514,1)),1)-1)</f>
        <v>Action</v>
      </c>
      <c r="Q514" t="s">
        <v>370</v>
      </c>
      <c r="R514" t="s">
        <v>18</v>
      </c>
    </row>
    <row r="515" spans="1:18" x14ac:dyDescent="0.35">
      <c r="A515">
        <v>580</v>
      </c>
      <c r="B515" t="s">
        <v>1237</v>
      </c>
      <c r="C515" t="s">
        <v>1238</v>
      </c>
      <c r="D515">
        <v>2013</v>
      </c>
      <c r="E515" t="s">
        <v>36</v>
      </c>
      <c r="F515" s="6">
        <v>120000000</v>
      </c>
      <c r="G515" s="7">
        <v>37054485</v>
      </c>
      <c r="H515" s="3">
        <v>89107235</v>
      </c>
      <c r="I515" s="3">
        <v>197061337</v>
      </c>
      <c r="J515" s="3">
        <v>286168572</v>
      </c>
      <c r="K515" s="3">
        <f>Highest_Hollywood_Grossing_Movies[[#This Row],[World Wide Sales (in $)]]-Highest_Hollywood_Grossing_Movies[[#This Row],[Budget (in $)]]</f>
        <v>166168572</v>
      </c>
      <c r="L515" t="s">
        <v>2035</v>
      </c>
      <c r="M515" t="s">
        <v>2019</v>
      </c>
      <c r="N515" t="s">
        <v>2046</v>
      </c>
      <c r="O515" t="s">
        <v>31</v>
      </c>
      <c r="P515" t="str">
        <f t="shared" si="8"/>
        <v>Action</v>
      </c>
      <c r="Q515" t="s">
        <v>37</v>
      </c>
      <c r="R515" t="s">
        <v>18</v>
      </c>
    </row>
    <row r="516" spans="1:18" x14ac:dyDescent="0.35">
      <c r="A516">
        <v>598</v>
      </c>
      <c r="B516" t="s">
        <v>1278</v>
      </c>
      <c r="C516" t="s">
        <v>1279</v>
      </c>
      <c r="D516">
        <v>2013</v>
      </c>
      <c r="E516" t="s">
        <v>33</v>
      </c>
      <c r="F516" s="6">
        <v>78000000</v>
      </c>
      <c r="G516" s="7">
        <v>34017930</v>
      </c>
      <c r="H516" s="3">
        <v>119793567</v>
      </c>
      <c r="I516" s="3">
        <v>154532382</v>
      </c>
      <c r="J516" s="3">
        <v>274325949</v>
      </c>
      <c r="K516" s="3">
        <f>Highest_Hollywood_Grossing_Movies[[#This Row],[World Wide Sales (in $)]]-Highest_Hollywood_Grossing_Movies[[#This Row],[Budget (in $)]]</f>
        <v>196325949</v>
      </c>
      <c r="L516" t="s">
        <v>2073</v>
      </c>
      <c r="M516" t="s">
        <v>2021</v>
      </c>
      <c r="N516" t="s">
        <v>2046</v>
      </c>
      <c r="O516" t="s">
        <v>532</v>
      </c>
      <c r="P516" t="str">
        <f t="shared" si="8"/>
        <v>Adventure</v>
      </c>
      <c r="Q516" t="s">
        <v>237</v>
      </c>
      <c r="R516" t="s">
        <v>42</v>
      </c>
    </row>
    <row r="517" spans="1:18" x14ac:dyDescent="0.35">
      <c r="A517">
        <v>612</v>
      </c>
      <c r="B517" t="s">
        <v>1306</v>
      </c>
      <c r="C517" t="s">
        <v>1307</v>
      </c>
      <c r="D517">
        <v>2013</v>
      </c>
      <c r="E517" t="s">
        <v>15</v>
      </c>
      <c r="F517" s="6">
        <v>100000000</v>
      </c>
      <c r="G517" s="7">
        <v>33531068</v>
      </c>
      <c r="H517" s="3">
        <v>107518682</v>
      </c>
      <c r="I517" s="3">
        <v>160907952</v>
      </c>
      <c r="J517" s="3">
        <v>268426634</v>
      </c>
      <c r="K517" s="3">
        <f>Highest_Hollywood_Grossing_Movies[[#This Row],[World Wide Sales (in $)]]-Highest_Hollywood_Grossing_Movies[[#This Row],[Budget (in $)]]</f>
        <v>168426634</v>
      </c>
      <c r="L517" t="s">
        <v>2026</v>
      </c>
      <c r="M517" t="s">
        <v>2010</v>
      </c>
      <c r="N517" t="s">
        <v>2046</v>
      </c>
      <c r="O517" t="s">
        <v>1308</v>
      </c>
      <c r="P517" t="str">
        <f t="shared" si="8"/>
        <v>Action</v>
      </c>
      <c r="Q517" t="s">
        <v>68</v>
      </c>
      <c r="R517" t="s">
        <v>42</v>
      </c>
    </row>
    <row r="518" spans="1:18" x14ac:dyDescent="0.35">
      <c r="A518">
        <v>581</v>
      </c>
      <c r="B518" t="s">
        <v>1239</v>
      </c>
      <c r="C518" t="s">
        <v>1240</v>
      </c>
      <c r="D518">
        <v>2013</v>
      </c>
      <c r="E518" t="s">
        <v>562</v>
      </c>
      <c r="F518" s="6">
        <v>115000000</v>
      </c>
      <c r="G518" s="7">
        <v>29807393</v>
      </c>
      <c r="H518" s="3">
        <v>93050117</v>
      </c>
      <c r="I518" s="3">
        <v>193090583</v>
      </c>
      <c r="J518" s="3">
        <v>286140700</v>
      </c>
      <c r="K518" s="3">
        <f>Highest_Hollywood_Grossing_Movies[[#This Row],[World Wide Sales (in $)]]-Highest_Hollywood_Grossing_Movies[[#This Row],[Budget (in $)]]</f>
        <v>171140700</v>
      </c>
      <c r="L518" t="s">
        <v>2080</v>
      </c>
      <c r="M518" t="s">
        <v>2020</v>
      </c>
      <c r="N518" t="s">
        <v>2046</v>
      </c>
      <c r="O518" t="s">
        <v>428</v>
      </c>
      <c r="P518" t="str">
        <f t="shared" si="8"/>
        <v>Action</v>
      </c>
      <c r="Q518" t="s">
        <v>719</v>
      </c>
      <c r="R518" t="s">
        <v>121</v>
      </c>
    </row>
    <row r="519" spans="1:18" x14ac:dyDescent="0.35">
      <c r="A519">
        <v>435</v>
      </c>
      <c r="B519" t="s">
        <v>967</v>
      </c>
      <c r="C519" t="s">
        <v>968</v>
      </c>
      <c r="D519">
        <v>2013</v>
      </c>
      <c r="E519" t="s">
        <v>230</v>
      </c>
      <c r="F519" s="6">
        <v>75000000</v>
      </c>
      <c r="G519" s="7">
        <v>29350389</v>
      </c>
      <c r="H519" s="3">
        <v>117723989</v>
      </c>
      <c r="I519" s="3">
        <v>234000000</v>
      </c>
      <c r="J519" s="3">
        <v>351723989</v>
      </c>
      <c r="K519" s="3">
        <f>Highest_Hollywood_Grossing_Movies[[#This Row],[World Wide Sales (in $)]]-Highest_Hollywood_Grossing_Movies[[#This Row],[Budget (in $)]]</f>
        <v>276723989</v>
      </c>
      <c r="L519" t="s">
        <v>2054</v>
      </c>
      <c r="M519" t="s">
        <v>2010</v>
      </c>
      <c r="N519" t="s">
        <v>2046</v>
      </c>
      <c r="O519" t="s">
        <v>969</v>
      </c>
      <c r="P519" t="str">
        <f t="shared" si="8"/>
        <v>Crime</v>
      </c>
      <c r="Q519" t="s">
        <v>247</v>
      </c>
      <c r="R519" t="s">
        <v>18</v>
      </c>
    </row>
    <row r="520" spans="1:18" x14ac:dyDescent="0.35">
      <c r="A520">
        <v>634</v>
      </c>
      <c r="B520" t="s">
        <v>1348</v>
      </c>
      <c r="C520" t="s">
        <v>1349</v>
      </c>
      <c r="D520">
        <v>2013</v>
      </c>
      <c r="E520" t="s">
        <v>21</v>
      </c>
      <c r="F520" s="6">
        <v>215000000</v>
      </c>
      <c r="G520" s="7">
        <v>29210849</v>
      </c>
      <c r="H520" s="3">
        <v>89302115</v>
      </c>
      <c r="I520" s="3">
        <v>171200000</v>
      </c>
      <c r="J520" s="3">
        <v>260502115</v>
      </c>
      <c r="K520" s="3">
        <f>Highest_Hollywood_Grossing_Movies[[#This Row],[World Wide Sales (in $)]]-Highest_Hollywood_Grossing_Movies[[#This Row],[Budget (in $)]]</f>
        <v>45502115</v>
      </c>
      <c r="L520" t="s">
        <v>2047</v>
      </c>
      <c r="M520" t="s">
        <v>2103</v>
      </c>
      <c r="N520" t="s">
        <v>2046</v>
      </c>
      <c r="O520" t="s">
        <v>1350</v>
      </c>
      <c r="P520" t="str">
        <f t="shared" si="8"/>
        <v>Action</v>
      </c>
      <c r="Q520" t="s">
        <v>749</v>
      </c>
      <c r="R520" t="s">
        <v>18</v>
      </c>
    </row>
    <row r="521" spans="1:18" x14ac:dyDescent="0.35">
      <c r="A521">
        <v>692</v>
      </c>
      <c r="B521" t="s">
        <v>1459</v>
      </c>
      <c r="C521" t="s">
        <v>1460</v>
      </c>
      <c r="D521">
        <v>2013</v>
      </c>
      <c r="E521" t="s">
        <v>33</v>
      </c>
      <c r="F521" s="6">
        <v>130000000</v>
      </c>
      <c r="G521" s="7">
        <v>27520040</v>
      </c>
      <c r="H521" s="3">
        <v>60522097</v>
      </c>
      <c r="I521" s="3">
        <v>183089885</v>
      </c>
      <c r="J521" s="3">
        <v>243611982</v>
      </c>
      <c r="K521" s="3">
        <f>Highest_Hollywood_Grossing_Movies[[#This Row],[World Wide Sales (in $)]]-Highest_Hollywood_Grossing_Movies[[#This Row],[Budget (in $)]]</f>
        <v>113611982</v>
      </c>
      <c r="L521" t="s">
        <v>2071</v>
      </c>
      <c r="M521" t="s">
        <v>2010</v>
      </c>
      <c r="N521" t="s">
        <v>2046</v>
      </c>
      <c r="O521" t="s">
        <v>31</v>
      </c>
      <c r="P521" t="str">
        <f t="shared" si="8"/>
        <v>Action</v>
      </c>
      <c r="Q521" t="s">
        <v>125</v>
      </c>
      <c r="R521" t="s">
        <v>18</v>
      </c>
    </row>
    <row r="522" spans="1:18" x14ac:dyDescent="0.35">
      <c r="A522">
        <v>903</v>
      </c>
      <c r="B522" t="s">
        <v>1832</v>
      </c>
      <c r="C522" t="s">
        <v>1833</v>
      </c>
      <c r="D522">
        <v>2013</v>
      </c>
      <c r="E522" t="s">
        <v>55</v>
      </c>
      <c r="F522" s="6">
        <v>195000000</v>
      </c>
      <c r="G522" s="7">
        <v>27202226</v>
      </c>
      <c r="H522" s="3">
        <v>65187603</v>
      </c>
      <c r="I522" s="3">
        <v>132500000</v>
      </c>
      <c r="J522" s="3">
        <v>197687603</v>
      </c>
      <c r="K522" s="3">
        <f>Highest_Hollywood_Grossing_Movies[[#This Row],[World Wide Sales (in $)]]-Highest_Hollywood_Grossing_Movies[[#This Row],[Budget (in $)]]</f>
        <v>2687603</v>
      </c>
      <c r="L522" t="s">
        <v>2053</v>
      </c>
      <c r="M522" t="s">
        <v>2017</v>
      </c>
      <c r="N522" t="s">
        <v>2046</v>
      </c>
      <c r="O522" t="s">
        <v>131</v>
      </c>
      <c r="P522" t="str">
        <f t="shared" si="8"/>
        <v>Action</v>
      </c>
      <c r="Q522" t="s">
        <v>634</v>
      </c>
      <c r="R522" t="s">
        <v>18</v>
      </c>
    </row>
    <row r="523" spans="1:18" x14ac:dyDescent="0.35">
      <c r="A523">
        <v>607</v>
      </c>
      <c r="B523" t="s">
        <v>1297</v>
      </c>
      <c r="C523" t="s">
        <v>1298</v>
      </c>
      <c r="D523">
        <v>2013</v>
      </c>
      <c r="E523" t="s">
        <v>55</v>
      </c>
      <c r="F523" s="6">
        <v>37000000</v>
      </c>
      <c r="G523" s="7">
        <v>26419396</v>
      </c>
      <c r="H523" s="3">
        <v>150394119</v>
      </c>
      <c r="I523" s="3">
        <v>119600000</v>
      </c>
      <c r="J523" s="3">
        <v>269994119</v>
      </c>
      <c r="K523" s="3">
        <f>Highest_Hollywood_Grossing_Movies[[#This Row],[World Wide Sales (in $)]]-Highest_Hollywood_Grossing_Movies[[#This Row],[Budget (in $)]]</f>
        <v>232994119</v>
      </c>
      <c r="L523" t="s">
        <v>2054</v>
      </c>
      <c r="M523" t="s">
        <v>2020</v>
      </c>
      <c r="N523" t="s">
        <v>281</v>
      </c>
      <c r="O523" t="s">
        <v>924</v>
      </c>
      <c r="P523" t="str">
        <f t="shared" si="8"/>
        <v>Comedy</v>
      </c>
      <c r="Q523" t="s">
        <v>668</v>
      </c>
      <c r="R523" t="s">
        <v>121</v>
      </c>
    </row>
    <row r="524" spans="1:18" x14ac:dyDescent="0.35">
      <c r="A524">
        <v>785</v>
      </c>
      <c r="B524" t="s">
        <v>1612</v>
      </c>
      <c r="C524" t="s">
        <v>1613</v>
      </c>
      <c r="D524">
        <v>2013</v>
      </c>
      <c r="E524" t="s">
        <v>33</v>
      </c>
      <c r="F524" s="6">
        <v>55000000</v>
      </c>
      <c r="G524" s="7">
        <v>25718314</v>
      </c>
      <c r="H524" s="3">
        <v>107100855</v>
      </c>
      <c r="I524" s="3">
        <v>111690956</v>
      </c>
      <c r="J524" s="3">
        <v>218791811</v>
      </c>
      <c r="K524" s="3">
        <f>Highest_Hollywood_Grossing_Movies[[#This Row],[World Wide Sales (in $)]]-Highest_Hollywood_Grossing_Movies[[#This Row],[Budget (in $)]]</f>
        <v>163791811</v>
      </c>
      <c r="L524" t="s">
        <v>2037</v>
      </c>
      <c r="M524" t="s">
        <v>2024</v>
      </c>
      <c r="N524" t="s">
        <v>2046</v>
      </c>
      <c r="O524" t="s">
        <v>1614</v>
      </c>
      <c r="P524" t="str">
        <f t="shared" si="8"/>
        <v>Action</v>
      </c>
      <c r="Q524" t="s">
        <v>196</v>
      </c>
      <c r="R524" t="s">
        <v>18</v>
      </c>
    </row>
    <row r="525" spans="1:18" x14ac:dyDescent="0.35">
      <c r="A525">
        <v>864</v>
      </c>
      <c r="B525" t="s">
        <v>1757</v>
      </c>
      <c r="C525" t="s">
        <v>1758</v>
      </c>
      <c r="D525">
        <v>2013</v>
      </c>
      <c r="E525" t="s">
        <v>33</v>
      </c>
      <c r="F525" s="6">
        <v>150000000</v>
      </c>
      <c r="G525" s="7">
        <v>24852258</v>
      </c>
      <c r="H525" s="3">
        <v>73103784</v>
      </c>
      <c r="I525" s="3">
        <v>132262953</v>
      </c>
      <c r="J525" s="3">
        <v>205366737</v>
      </c>
      <c r="K525" s="3">
        <f>Highest_Hollywood_Grossing_Movies[[#This Row],[World Wide Sales (in $)]]-Highest_Hollywood_Grossing_Movies[[#This Row],[Budget (in $)]]</f>
        <v>55366737</v>
      </c>
      <c r="L525" t="s">
        <v>2049</v>
      </c>
      <c r="M525" t="s">
        <v>2102</v>
      </c>
      <c r="N525" t="s">
        <v>2046</v>
      </c>
      <c r="O525" t="s">
        <v>113</v>
      </c>
      <c r="P525" t="str">
        <f t="shared" si="8"/>
        <v>Action</v>
      </c>
      <c r="Q525" t="s">
        <v>370</v>
      </c>
      <c r="R525" t="s">
        <v>18</v>
      </c>
    </row>
    <row r="526" spans="1:18" x14ac:dyDescent="0.35">
      <c r="A526">
        <v>530</v>
      </c>
      <c r="B526" t="s">
        <v>1151</v>
      </c>
      <c r="C526" t="s">
        <v>1152</v>
      </c>
      <c r="D526">
        <v>2013</v>
      </c>
      <c r="E526" t="s">
        <v>15</v>
      </c>
      <c r="F526" s="6">
        <v>92000000</v>
      </c>
      <c r="G526" s="7">
        <v>24834845</v>
      </c>
      <c r="H526" s="3">
        <v>67349198</v>
      </c>
      <c r="I526" s="3">
        <v>237304984</v>
      </c>
      <c r="J526" s="3">
        <v>304654182</v>
      </c>
      <c r="K526" s="3">
        <f>Highest_Hollywood_Grossing_Movies[[#This Row],[World Wide Sales (in $)]]-Highest_Hollywood_Grossing_Movies[[#This Row],[Budget (in $)]]</f>
        <v>212654182</v>
      </c>
      <c r="L526" t="s">
        <v>2036</v>
      </c>
      <c r="M526" t="s">
        <v>2017</v>
      </c>
      <c r="N526" t="s">
        <v>2046</v>
      </c>
      <c r="O526" t="s">
        <v>759</v>
      </c>
      <c r="P526" t="str">
        <f t="shared" si="8"/>
        <v>Action</v>
      </c>
      <c r="Q526" t="s">
        <v>162</v>
      </c>
      <c r="R526" t="s">
        <v>121</v>
      </c>
    </row>
    <row r="527" spans="1:18" x14ac:dyDescent="0.35">
      <c r="A527">
        <v>704</v>
      </c>
      <c r="B527" t="s">
        <v>1484</v>
      </c>
      <c r="C527" t="s">
        <v>1485</v>
      </c>
      <c r="D527">
        <v>2013</v>
      </c>
      <c r="E527" t="s">
        <v>21</v>
      </c>
      <c r="F527" s="6">
        <v>50000000</v>
      </c>
      <c r="G527" s="7">
        <v>22232291</v>
      </c>
      <c r="H527" s="3">
        <v>90288712</v>
      </c>
      <c r="I527" s="3">
        <v>149883071</v>
      </c>
      <c r="J527" s="3">
        <v>240171783</v>
      </c>
      <c r="K527" s="3">
        <f>Highest_Hollywood_Grossing_Movies[[#This Row],[World Wide Sales (in $)]]-Highest_Hollywood_Grossing_Movies[[#This Row],[Budget (in $)]]</f>
        <v>190171783</v>
      </c>
      <c r="L527" t="s">
        <v>2048</v>
      </c>
      <c r="M527" t="s">
        <v>2020</v>
      </c>
      <c r="N527" t="s">
        <v>2046</v>
      </c>
      <c r="O527" t="s">
        <v>661</v>
      </c>
      <c r="P527" t="str">
        <f t="shared" si="8"/>
        <v>Adventure</v>
      </c>
      <c r="Q527" t="s">
        <v>82</v>
      </c>
      <c r="R527" t="s">
        <v>42</v>
      </c>
    </row>
    <row r="528" spans="1:18" x14ac:dyDescent="0.35">
      <c r="A528">
        <v>584</v>
      </c>
      <c r="B528" t="s">
        <v>1245</v>
      </c>
      <c r="C528" t="s">
        <v>1246</v>
      </c>
      <c r="D528">
        <v>2013</v>
      </c>
      <c r="E528" t="s">
        <v>15</v>
      </c>
      <c r="F528" s="6">
        <v>135000000</v>
      </c>
      <c r="G528" s="7">
        <v>21312625</v>
      </c>
      <c r="H528" s="3">
        <v>83028128</v>
      </c>
      <c r="I528" s="3">
        <v>199542554</v>
      </c>
      <c r="J528" s="3">
        <v>282570682</v>
      </c>
      <c r="K528" s="3">
        <f>Highest_Hollywood_Grossing_Movies[[#This Row],[World Wide Sales (in $)]]-Highest_Hollywood_Grossing_Movies[[#This Row],[Budget (in $)]]</f>
        <v>147570682</v>
      </c>
      <c r="L528" t="s">
        <v>2035</v>
      </c>
      <c r="M528" t="s">
        <v>2103</v>
      </c>
      <c r="N528" t="s">
        <v>2046</v>
      </c>
      <c r="O528" t="s">
        <v>661</v>
      </c>
      <c r="P528" t="str">
        <f t="shared" si="8"/>
        <v>Adventure</v>
      </c>
      <c r="Q528" t="s">
        <v>333</v>
      </c>
      <c r="R528" t="s">
        <v>42</v>
      </c>
    </row>
    <row r="529" spans="1:18" x14ac:dyDescent="0.35">
      <c r="A529">
        <v>756</v>
      </c>
      <c r="B529" t="s">
        <v>1562</v>
      </c>
      <c r="C529" t="s">
        <v>1563</v>
      </c>
      <c r="D529">
        <v>2013</v>
      </c>
      <c r="E529" t="s">
        <v>26</v>
      </c>
      <c r="F529" s="6">
        <v>50000000</v>
      </c>
      <c r="G529" s="7">
        <v>19690956</v>
      </c>
      <c r="H529" s="3">
        <v>55703475</v>
      </c>
      <c r="I529" s="3">
        <v>170646274</v>
      </c>
      <c r="J529" s="3">
        <v>226349749</v>
      </c>
      <c r="K529" s="3">
        <f>Highest_Hollywood_Grossing_Movies[[#This Row],[World Wide Sales (in $)]]-Highest_Hollywood_Grossing_Movies[[#This Row],[Budget (in $)]]</f>
        <v>176349749</v>
      </c>
      <c r="L529" t="s">
        <v>2051</v>
      </c>
      <c r="M529" t="s">
        <v>2016</v>
      </c>
      <c r="N529" t="s">
        <v>2046</v>
      </c>
      <c r="O529" t="s">
        <v>1564</v>
      </c>
      <c r="P529" t="str">
        <f t="shared" si="8"/>
        <v>Action</v>
      </c>
      <c r="Q529" t="s">
        <v>165</v>
      </c>
      <c r="R529" t="s">
        <v>121</v>
      </c>
    </row>
    <row r="530" spans="1:18" x14ac:dyDescent="0.35">
      <c r="A530">
        <v>339</v>
      </c>
      <c r="B530" t="s">
        <v>788</v>
      </c>
      <c r="C530" t="s">
        <v>789</v>
      </c>
      <c r="D530">
        <v>2013</v>
      </c>
      <c r="E530" t="s">
        <v>26</v>
      </c>
      <c r="F530" s="6">
        <v>100000000</v>
      </c>
      <c r="G530" s="7">
        <v>18361578</v>
      </c>
      <c r="H530" s="3">
        <v>116900694</v>
      </c>
      <c r="I530" s="3">
        <v>289977539</v>
      </c>
      <c r="J530" s="3">
        <v>406878233</v>
      </c>
      <c r="K530" s="3">
        <f>Highest_Hollywood_Grossing_Movies[[#This Row],[World Wide Sales (in $)]]-Highest_Hollywood_Grossing_Movies[[#This Row],[Budget (in $)]]</f>
        <v>306878233</v>
      </c>
      <c r="L530" t="s">
        <v>2039</v>
      </c>
      <c r="M530" t="s">
        <v>2022</v>
      </c>
      <c r="N530" t="s">
        <v>2046</v>
      </c>
      <c r="O530" t="s">
        <v>790</v>
      </c>
      <c r="P530" t="str">
        <f t="shared" si="8"/>
        <v>Biography</v>
      </c>
      <c r="Q530" t="s">
        <v>791</v>
      </c>
      <c r="R530" t="s">
        <v>121</v>
      </c>
    </row>
    <row r="531" spans="1:18" x14ac:dyDescent="0.35">
      <c r="A531">
        <v>445</v>
      </c>
      <c r="B531" t="s">
        <v>990</v>
      </c>
      <c r="C531" t="s">
        <v>991</v>
      </c>
      <c r="D531">
        <v>2013</v>
      </c>
      <c r="E531" t="s">
        <v>33</v>
      </c>
      <c r="F531" s="6">
        <v>105000000</v>
      </c>
      <c r="G531" s="7">
        <v>17548389</v>
      </c>
      <c r="H531" s="3">
        <v>71017784</v>
      </c>
      <c r="I531" s="3">
        <v>276527576</v>
      </c>
      <c r="J531" s="3">
        <v>347545360</v>
      </c>
      <c r="K531" s="3">
        <f>Highest_Hollywood_Grossing_Movies[[#This Row],[World Wide Sales (in $)]]-Highest_Hollywood_Grossing_Movies[[#This Row],[Budget (in $)]]</f>
        <v>242545360</v>
      </c>
      <c r="L531" t="s">
        <v>2081</v>
      </c>
      <c r="M531" t="s">
        <v>2103</v>
      </c>
      <c r="N531" t="s">
        <v>2046</v>
      </c>
      <c r="O531" t="s">
        <v>124</v>
      </c>
      <c r="P531" t="str">
        <f t="shared" si="8"/>
        <v>Adventure</v>
      </c>
      <c r="Q531" t="s">
        <v>510</v>
      </c>
      <c r="R531" t="s">
        <v>42</v>
      </c>
    </row>
    <row r="532" spans="1:18" x14ac:dyDescent="0.35">
      <c r="A532">
        <v>890</v>
      </c>
      <c r="B532" t="s">
        <v>1812</v>
      </c>
      <c r="C532" t="s">
        <v>1813</v>
      </c>
      <c r="D532">
        <v>2013</v>
      </c>
      <c r="E532" t="s">
        <v>15</v>
      </c>
      <c r="F532" s="6">
        <v>90000000</v>
      </c>
      <c r="G532" s="7">
        <v>14401054</v>
      </c>
      <c r="H532" s="3">
        <v>68559554</v>
      </c>
      <c r="I532" s="3">
        <v>131290761</v>
      </c>
      <c r="J532" s="3">
        <v>199850315</v>
      </c>
      <c r="K532" s="3">
        <f>Highest_Hollywood_Grossing_Movies[[#This Row],[World Wide Sales (in $)]]-Highest_Hollywood_Grossing_Movies[[#This Row],[Budget (in $)]]</f>
        <v>109850315</v>
      </c>
      <c r="L532" t="s">
        <v>2038</v>
      </c>
      <c r="M532" t="s">
        <v>2020</v>
      </c>
      <c r="N532" t="s">
        <v>2046</v>
      </c>
      <c r="O532" t="s">
        <v>152</v>
      </c>
      <c r="P532" t="str">
        <f t="shared" si="8"/>
        <v>Adventure</v>
      </c>
      <c r="Q532" t="s">
        <v>169</v>
      </c>
      <c r="R532" t="s">
        <v>42</v>
      </c>
    </row>
    <row r="533" spans="1:18" x14ac:dyDescent="0.35">
      <c r="A533">
        <v>944</v>
      </c>
      <c r="B533" t="s">
        <v>1897</v>
      </c>
      <c r="C533" t="s">
        <v>1898</v>
      </c>
      <c r="D533">
        <v>2013</v>
      </c>
      <c r="E533" t="s">
        <v>15</v>
      </c>
      <c r="F533" s="6">
        <v>90000000</v>
      </c>
      <c r="G533" s="7">
        <v>12765508</v>
      </c>
      <c r="H533" s="3">
        <v>58236838</v>
      </c>
      <c r="I533" s="3">
        <v>129896484</v>
      </c>
      <c r="J533" s="3">
        <v>188133322</v>
      </c>
      <c r="K533" s="3">
        <f>Highest_Hollywood_Grossing_Movies[[#This Row],[World Wide Sales (in $)]]-Highest_Hollywood_Grossing_Movies[[#This Row],[Budget (in $)]]</f>
        <v>98133322</v>
      </c>
      <c r="L533" t="s">
        <v>2032</v>
      </c>
      <c r="M533" t="s">
        <v>2022</v>
      </c>
      <c r="N533" t="s">
        <v>2046</v>
      </c>
      <c r="O533" t="s">
        <v>1899</v>
      </c>
      <c r="P533" t="str">
        <f t="shared" si="8"/>
        <v>Adventure</v>
      </c>
      <c r="Q533" t="s">
        <v>634</v>
      </c>
      <c r="R533" t="s">
        <v>42</v>
      </c>
    </row>
    <row r="534" spans="1:18" x14ac:dyDescent="0.35">
      <c r="A534">
        <v>947</v>
      </c>
      <c r="B534" t="s">
        <v>1902</v>
      </c>
      <c r="C534" t="s">
        <v>1903</v>
      </c>
      <c r="D534">
        <v>2013</v>
      </c>
      <c r="E534" t="s">
        <v>857</v>
      </c>
      <c r="F534" s="6">
        <v>20000000</v>
      </c>
      <c r="G534" s="7">
        <v>923715</v>
      </c>
      <c r="H534" s="3">
        <v>56671993</v>
      </c>
      <c r="I534" s="3">
        <v>131061209</v>
      </c>
      <c r="J534" s="3">
        <v>187733202</v>
      </c>
      <c r="K534" s="3">
        <f>Highest_Hollywood_Grossing_Movies[[#This Row],[World Wide Sales (in $)]]-Highest_Hollywood_Grossing_Movies[[#This Row],[Budget (in $)]]</f>
        <v>167733202</v>
      </c>
      <c r="L534" t="s">
        <v>2058</v>
      </c>
      <c r="M534" t="s">
        <v>2024</v>
      </c>
      <c r="N534" t="s">
        <v>2046</v>
      </c>
      <c r="O534" t="s">
        <v>609</v>
      </c>
      <c r="P534" t="str">
        <f t="shared" si="8"/>
        <v>Biography</v>
      </c>
      <c r="Q534" t="s">
        <v>196</v>
      </c>
      <c r="R534" t="s">
        <v>121</v>
      </c>
    </row>
    <row r="535" spans="1:18" x14ac:dyDescent="0.35">
      <c r="A535">
        <v>662</v>
      </c>
      <c r="B535" t="s">
        <v>1399</v>
      </c>
      <c r="C535" t="s">
        <v>1400</v>
      </c>
      <c r="D535">
        <v>2013</v>
      </c>
      <c r="E535" t="s">
        <v>33</v>
      </c>
      <c r="F535" s="6">
        <v>40000000</v>
      </c>
      <c r="G535" s="7">
        <v>740455</v>
      </c>
      <c r="H535" s="3">
        <v>150117807</v>
      </c>
      <c r="I535" s="3">
        <v>101054000</v>
      </c>
      <c r="J535" s="3">
        <v>251171807</v>
      </c>
      <c r="K535" s="3">
        <f>Highest_Hollywood_Grossing_Movies[[#This Row],[World Wide Sales (in $)]]-Highest_Hollywood_Grossing_Movies[[#This Row],[Budget (in $)]]</f>
        <v>211171807</v>
      </c>
      <c r="L535" t="s">
        <v>2027</v>
      </c>
      <c r="M535" t="s">
        <v>2022</v>
      </c>
      <c r="N535" t="s">
        <v>2046</v>
      </c>
      <c r="O535" t="s">
        <v>1401</v>
      </c>
      <c r="P535" t="str">
        <f t="shared" si="8"/>
        <v>Crime</v>
      </c>
      <c r="Q535" t="s">
        <v>32</v>
      </c>
      <c r="R535" t="s">
        <v>121</v>
      </c>
    </row>
    <row r="536" spans="1:18" x14ac:dyDescent="0.35">
      <c r="A536">
        <v>20</v>
      </c>
      <c r="B536" t="s">
        <v>65</v>
      </c>
      <c r="C536" t="s">
        <v>66</v>
      </c>
      <c r="D536">
        <v>2013</v>
      </c>
      <c r="E536" t="s">
        <v>21</v>
      </c>
      <c r="F536" s="6">
        <v>150000000</v>
      </c>
      <c r="G536" s="7">
        <v>243390</v>
      </c>
      <c r="H536" s="3">
        <v>400953009</v>
      </c>
      <c r="I536" s="3">
        <v>883587509</v>
      </c>
      <c r="J536" s="3">
        <v>1284540518</v>
      </c>
      <c r="K536" s="3">
        <f>Highest_Hollywood_Grossing_Movies[[#This Row],[World Wide Sales (in $)]]-Highest_Hollywood_Grossing_Movies[[#This Row],[Budget (in $)]]</f>
        <v>1134540518</v>
      </c>
      <c r="L536" t="s">
        <v>2042</v>
      </c>
      <c r="M536" t="s">
        <v>2023</v>
      </c>
      <c r="N536" t="s">
        <v>2046</v>
      </c>
      <c r="O536" t="s">
        <v>67</v>
      </c>
      <c r="P536" t="str">
        <f t="shared" si="8"/>
        <v>Adventure</v>
      </c>
      <c r="Q536" t="s">
        <v>68</v>
      </c>
      <c r="R536" t="s">
        <v>42</v>
      </c>
    </row>
    <row r="537" spans="1:18" x14ac:dyDescent="0.35">
      <c r="A537">
        <v>120</v>
      </c>
      <c r="B537" t="s">
        <v>313</v>
      </c>
      <c r="C537" t="s">
        <v>314</v>
      </c>
      <c r="D537">
        <v>2014</v>
      </c>
      <c r="E537" t="s">
        <v>230</v>
      </c>
      <c r="F537" s="6">
        <v>125000000</v>
      </c>
      <c r="G537" s="7">
        <v>121897634</v>
      </c>
      <c r="H537" s="3">
        <v>337135885</v>
      </c>
      <c r="I537" s="3">
        <v>418220826</v>
      </c>
      <c r="J537" s="3">
        <v>755356711</v>
      </c>
      <c r="K537" s="3">
        <f>Highest_Hollywood_Grossing_Movies[[#This Row],[World Wide Sales (in $)]]-Highest_Hollywood_Grossing_Movies[[#This Row],[Budget (in $)]]</f>
        <v>630356711</v>
      </c>
      <c r="L537" t="s">
        <v>2032</v>
      </c>
      <c r="M537" t="s">
        <v>2023</v>
      </c>
      <c r="N537" t="s">
        <v>2057</v>
      </c>
      <c r="O537" t="s">
        <v>106</v>
      </c>
      <c r="P537" t="str">
        <f t="shared" si="8"/>
        <v>Action</v>
      </c>
      <c r="Q537" t="s">
        <v>99</v>
      </c>
      <c r="R537" t="s">
        <v>18</v>
      </c>
    </row>
    <row r="538" spans="1:18" x14ac:dyDescent="0.35">
      <c r="A538">
        <v>34</v>
      </c>
      <c r="B538" t="s">
        <v>108</v>
      </c>
      <c r="C538" t="s">
        <v>109</v>
      </c>
      <c r="D538">
        <v>2014</v>
      </c>
      <c r="E538" t="s">
        <v>26</v>
      </c>
      <c r="F538" s="6">
        <v>210000000</v>
      </c>
      <c r="G538" s="7">
        <v>100038390</v>
      </c>
      <c r="H538" s="3">
        <v>245439076</v>
      </c>
      <c r="I538" s="3">
        <v>858614996</v>
      </c>
      <c r="J538" s="3">
        <v>1104054072</v>
      </c>
      <c r="K538" s="3">
        <f>Highest_Hollywood_Grossing_Movies[[#This Row],[World Wide Sales (in $)]]-Highest_Hollywood_Grossing_Movies[[#This Row],[Budget (in $)]]</f>
        <v>894054072</v>
      </c>
      <c r="L538" t="s">
        <v>2039</v>
      </c>
      <c r="M538" t="s">
        <v>2102</v>
      </c>
      <c r="N538" t="s">
        <v>2057</v>
      </c>
      <c r="O538" t="s">
        <v>31</v>
      </c>
      <c r="P538" t="str">
        <f t="shared" si="8"/>
        <v>Action</v>
      </c>
      <c r="Q538" t="s">
        <v>110</v>
      </c>
      <c r="R538" t="s">
        <v>18</v>
      </c>
    </row>
    <row r="539" spans="1:18" x14ac:dyDescent="0.35">
      <c r="A539">
        <v>132</v>
      </c>
      <c r="B539" t="s">
        <v>335</v>
      </c>
      <c r="C539" t="s">
        <v>336</v>
      </c>
      <c r="D539">
        <v>2014</v>
      </c>
      <c r="E539" t="s">
        <v>21</v>
      </c>
      <c r="F539" s="6">
        <v>170000000</v>
      </c>
      <c r="G539" s="7">
        <v>95023721</v>
      </c>
      <c r="H539" s="3">
        <v>259766572</v>
      </c>
      <c r="I539" s="3">
        <v>454654931</v>
      </c>
      <c r="J539" s="3">
        <v>714421503</v>
      </c>
      <c r="K539" s="3">
        <f>Highest_Hollywood_Grossing_Movies[[#This Row],[World Wide Sales (in $)]]-Highest_Hollywood_Grossing_Movies[[#This Row],[Budget (in $)]]</f>
        <v>544421503</v>
      </c>
      <c r="L539" t="s">
        <v>2073</v>
      </c>
      <c r="M539" t="s">
        <v>2018</v>
      </c>
      <c r="N539" t="s">
        <v>2057</v>
      </c>
      <c r="O539" t="s">
        <v>106</v>
      </c>
      <c r="P539" t="str">
        <f t="shared" si="8"/>
        <v>Action</v>
      </c>
      <c r="Q539" t="s">
        <v>75</v>
      </c>
      <c r="R539" t="s">
        <v>18</v>
      </c>
    </row>
    <row r="540" spans="1:18" x14ac:dyDescent="0.35">
      <c r="A540">
        <v>113</v>
      </c>
      <c r="B540" t="s">
        <v>300</v>
      </c>
      <c r="C540" t="s">
        <v>301</v>
      </c>
      <c r="D540">
        <v>2014</v>
      </c>
      <c r="E540" t="s">
        <v>21</v>
      </c>
      <c r="F540" s="6">
        <v>170000000</v>
      </c>
      <c r="G540" s="7">
        <v>94320883</v>
      </c>
      <c r="H540" s="3">
        <v>333718600</v>
      </c>
      <c r="I540" s="3">
        <v>439631547</v>
      </c>
      <c r="J540" s="3">
        <v>773350147</v>
      </c>
      <c r="K540" s="3">
        <f>Highest_Hollywood_Grossing_Movies[[#This Row],[World Wide Sales (in $)]]-Highest_Hollywood_Grossing_Movies[[#This Row],[Budget (in $)]]</f>
        <v>603350147</v>
      </c>
      <c r="L540" t="s">
        <v>2071</v>
      </c>
      <c r="M540" t="s">
        <v>2103</v>
      </c>
      <c r="N540" t="s">
        <v>2057</v>
      </c>
      <c r="O540" t="s">
        <v>96</v>
      </c>
      <c r="P540" t="str">
        <f t="shared" si="8"/>
        <v>Action</v>
      </c>
      <c r="Q540" t="s">
        <v>255</v>
      </c>
      <c r="R540" t="s">
        <v>18</v>
      </c>
    </row>
    <row r="541" spans="1:18" x14ac:dyDescent="0.35">
      <c r="A541">
        <v>225</v>
      </c>
      <c r="B541" t="s">
        <v>543</v>
      </c>
      <c r="C541" t="s">
        <v>544</v>
      </c>
      <c r="D541">
        <v>2014</v>
      </c>
      <c r="E541" t="s">
        <v>55</v>
      </c>
      <c r="F541" s="6">
        <v>160000000</v>
      </c>
      <c r="G541" s="7">
        <v>93188384</v>
      </c>
      <c r="H541" s="3">
        <v>200676069</v>
      </c>
      <c r="I541" s="3">
        <v>324300000</v>
      </c>
      <c r="J541" s="3">
        <v>524976069</v>
      </c>
      <c r="K541" s="3">
        <f>Highest_Hollywood_Grossing_Movies[[#This Row],[World Wide Sales (in $)]]-Highest_Hollywood_Grossing_Movies[[#This Row],[Budget (in $)]]</f>
        <v>364976069</v>
      </c>
      <c r="L541" t="s">
        <v>2062</v>
      </c>
      <c r="M541" t="s">
        <v>2010</v>
      </c>
      <c r="N541" t="s">
        <v>2057</v>
      </c>
      <c r="O541" t="s">
        <v>106</v>
      </c>
      <c r="P541" t="str">
        <f t="shared" si="8"/>
        <v>Action</v>
      </c>
      <c r="Q541" t="s">
        <v>99</v>
      </c>
      <c r="R541" t="s">
        <v>18</v>
      </c>
    </row>
    <row r="542" spans="1:18" x14ac:dyDescent="0.35">
      <c r="A542">
        <v>125</v>
      </c>
      <c r="B542" t="s">
        <v>324</v>
      </c>
      <c r="C542" t="s">
        <v>325</v>
      </c>
      <c r="D542">
        <v>2014</v>
      </c>
      <c r="E542" t="s">
        <v>15</v>
      </c>
      <c r="F542" s="6">
        <v>200000000</v>
      </c>
      <c r="G542" s="7">
        <v>90823660</v>
      </c>
      <c r="H542" s="3">
        <v>233921534</v>
      </c>
      <c r="I542" s="3">
        <v>512124166</v>
      </c>
      <c r="J542" s="3">
        <v>746045700</v>
      </c>
      <c r="K542" s="3">
        <f>Highest_Hollywood_Grossing_Movies[[#This Row],[World Wide Sales (in $)]]-Highest_Hollywood_Grossing_Movies[[#This Row],[Budget (in $)]]</f>
        <v>546045700</v>
      </c>
      <c r="L542" t="s">
        <v>2078</v>
      </c>
      <c r="M542" t="s">
        <v>2010</v>
      </c>
      <c r="N542" t="s">
        <v>2057</v>
      </c>
      <c r="O542" t="s">
        <v>106</v>
      </c>
      <c r="P542" t="str">
        <f t="shared" si="8"/>
        <v>Action</v>
      </c>
      <c r="Q542" t="s">
        <v>266</v>
      </c>
      <c r="R542" t="s">
        <v>18</v>
      </c>
    </row>
    <row r="543" spans="1:18" x14ac:dyDescent="0.35">
      <c r="A543">
        <v>135</v>
      </c>
      <c r="B543" t="s">
        <v>344</v>
      </c>
      <c r="C543" t="s">
        <v>345</v>
      </c>
      <c r="D543">
        <v>2014</v>
      </c>
      <c r="E543" t="s">
        <v>15</v>
      </c>
      <c r="F543" s="6">
        <v>170000000</v>
      </c>
      <c r="G543" s="7">
        <v>72611427</v>
      </c>
      <c r="H543" s="3">
        <v>208545589</v>
      </c>
      <c r="I543" s="3">
        <v>502098977</v>
      </c>
      <c r="J543" s="3">
        <v>710644566</v>
      </c>
      <c r="K543" s="3">
        <f>Highest_Hollywood_Grossing_Movies[[#This Row],[World Wide Sales (in $)]]-Highest_Hollywood_Grossing_Movies[[#This Row],[Budget (in $)]]</f>
        <v>540644566</v>
      </c>
      <c r="L543" t="s">
        <v>2048</v>
      </c>
      <c r="M543" t="s">
        <v>2103</v>
      </c>
      <c r="N543" t="s">
        <v>2057</v>
      </c>
      <c r="O543" t="s">
        <v>346</v>
      </c>
      <c r="P543" t="str">
        <f t="shared" si="8"/>
        <v>Action</v>
      </c>
      <c r="Q543" t="s">
        <v>78</v>
      </c>
      <c r="R543" t="s">
        <v>18</v>
      </c>
    </row>
    <row r="544" spans="1:18" x14ac:dyDescent="0.35">
      <c r="A544">
        <v>118</v>
      </c>
      <c r="B544" t="s">
        <v>307</v>
      </c>
      <c r="C544" t="s">
        <v>308</v>
      </c>
      <c r="D544">
        <v>2014</v>
      </c>
      <c r="E544" t="s">
        <v>21</v>
      </c>
      <c r="F544" s="6">
        <v>180000000</v>
      </c>
      <c r="G544" s="7">
        <v>69431298</v>
      </c>
      <c r="H544" s="3">
        <v>241410378</v>
      </c>
      <c r="I544" s="3">
        <v>518443307</v>
      </c>
      <c r="J544" s="3">
        <v>759853685</v>
      </c>
      <c r="K544" s="3">
        <f>Highest_Hollywood_Grossing_Movies[[#This Row],[World Wide Sales (in $)]]-Highest_Hollywood_Grossing_Movies[[#This Row],[Budget (in $)]]</f>
        <v>579853685</v>
      </c>
      <c r="L544" t="s">
        <v>2053</v>
      </c>
      <c r="M544" t="s">
        <v>2010</v>
      </c>
      <c r="N544" t="s">
        <v>2057</v>
      </c>
      <c r="O544" t="s">
        <v>309</v>
      </c>
      <c r="P544" t="str">
        <f t="shared" si="8"/>
        <v>Adventure</v>
      </c>
      <c r="Q544" t="s">
        <v>310</v>
      </c>
      <c r="R544" t="s">
        <v>42</v>
      </c>
    </row>
    <row r="545" spans="1:18" x14ac:dyDescent="0.35">
      <c r="A545">
        <v>271</v>
      </c>
      <c r="B545" t="s">
        <v>648</v>
      </c>
      <c r="C545" t="s">
        <v>649</v>
      </c>
      <c r="D545">
        <v>2014</v>
      </c>
      <c r="E545" t="s">
        <v>55</v>
      </c>
      <c r="F545" s="6">
        <v>60000000</v>
      </c>
      <c r="G545" s="7">
        <v>69050279</v>
      </c>
      <c r="H545" s="3">
        <v>257966122</v>
      </c>
      <c r="I545" s="3">
        <v>210300000</v>
      </c>
      <c r="J545" s="3">
        <v>468266122</v>
      </c>
      <c r="K545" s="3">
        <f>Highest_Hollywood_Grossing_Movies[[#This Row],[World Wide Sales (in $)]]-Highest_Hollywood_Grossing_Movies[[#This Row],[Budget (in $)]]</f>
        <v>408266122</v>
      </c>
      <c r="L545" t="s">
        <v>2036</v>
      </c>
      <c r="M545" t="s">
        <v>2017</v>
      </c>
      <c r="N545" t="s">
        <v>2057</v>
      </c>
      <c r="O545" t="s">
        <v>650</v>
      </c>
      <c r="P545" t="str">
        <f t="shared" si="8"/>
        <v>Action</v>
      </c>
      <c r="Q545" t="s">
        <v>125</v>
      </c>
      <c r="R545" t="s">
        <v>42</v>
      </c>
    </row>
    <row r="546" spans="1:18" x14ac:dyDescent="0.35">
      <c r="A546">
        <v>250</v>
      </c>
      <c r="B546" t="s">
        <v>601</v>
      </c>
      <c r="C546" t="s">
        <v>602</v>
      </c>
      <c r="D546">
        <v>2014</v>
      </c>
      <c r="E546" t="s">
        <v>26</v>
      </c>
      <c r="F546" s="6">
        <v>125000000</v>
      </c>
      <c r="G546" s="7">
        <v>65575105</v>
      </c>
      <c r="H546" s="3">
        <v>191204754</v>
      </c>
      <c r="I546" s="3">
        <v>293800000</v>
      </c>
      <c r="J546" s="3">
        <v>485004754</v>
      </c>
      <c r="K546" s="3">
        <f>Highest_Hollywood_Grossing_Movies[[#This Row],[World Wide Sales (in $)]]-Highest_Hollywood_Grossing_Movies[[#This Row],[Budget (in $)]]</f>
        <v>360004754</v>
      </c>
      <c r="L546" t="s">
        <v>2038</v>
      </c>
      <c r="M546" t="s">
        <v>2020</v>
      </c>
      <c r="N546" t="s">
        <v>2057</v>
      </c>
      <c r="O546" t="s">
        <v>96</v>
      </c>
      <c r="P546" t="str">
        <f t="shared" si="8"/>
        <v>Action</v>
      </c>
      <c r="Q546" t="s">
        <v>468</v>
      </c>
      <c r="R546" t="s">
        <v>18</v>
      </c>
    </row>
    <row r="547" spans="1:18" x14ac:dyDescent="0.35">
      <c r="A547">
        <v>475</v>
      </c>
      <c r="B547" t="s">
        <v>1041</v>
      </c>
      <c r="C547" t="s">
        <v>1042</v>
      </c>
      <c r="D547">
        <v>2014</v>
      </c>
      <c r="E547" t="s">
        <v>33</v>
      </c>
      <c r="F547" s="6">
        <v>50000000</v>
      </c>
      <c r="G547" s="7">
        <v>57071445</v>
      </c>
      <c r="H547" s="3">
        <v>191719337</v>
      </c>
      <c r="I547" s="3">
        <v>139614539</v>
      </c>
      <c r="J547" s="3">
        <v>331333876</v>
      </c>
      <c r="K547" s="3">
        <f>Highest_Hollywood_Grossing_Movies[[#This Row],[World Wide Sales (in $)]]-Highest_Hollywood_Grossing_Movies[[#This Row],[Budget (in $)]]</f>
        <v>281333876</v>
      </c>
      <c r="L547" t="s">
        <v>2063</v>
      </c>
      <c r="M547" t="s">
        <v>2102</v>
      </c>
      <c r="N547" t="s">
        <v>2057</v>
      </c>
      <c r="O547" t="s">
        <v>1043</v>
      </c>
      <c r="P547" t="str">
        <f t="shared" si="8"/>
        <v>Action</v>
      </c>
      <c r="Q547" t="s">
        <v>240</v>
      </c>
      <c r="R547" t="s">
        <v>121</v>
      </c>
    </row>
    <row r="548" spans="1:18" x14ac:dyDescent="0.35">
      <c r="A548">
        <v>157</v>
      </c>
      <c r="B548" t="s">
        <v>387</v>
      </c>
      <c r="C548" t="s">
        <v>388</v>
      </c>
      <c r="D548">
        <v>2014</v>
      </c>
      <c r="E548" t="s">
        <v>21</v>
      </c>
      <c r="F548" s="6">
        <v>165000000</v>
      </c>
      <c r="G548" s="7">
        <v>56215889</v>
      </c>
      <c r="H548" s="3">
        <v>222527828</v>
      </c>
      <c r="I548" s="3">
        <v>435341858</v>
      </c>
      <c r="J548" s="3">
        <v>657869686</v>
      </c>
      <c r="K548" s="3">
        <f>Highest_Hollywood_Grossing_Movies[[#This Row],[World Wide Sales (in $)]]-Highest_Hollywood_Grossing_Movies[[#This Row],[Budget (in $)]]</f>
        <v>492869686</v>
      </c>
      <c r="L548" t="s">
        <v>2039</v>
      </c>
      <c r="M548" t="s">
        <v>2024</v>
      </c>
      <c r="N548" t="s">
        <v>2057</v>
      </c>
      <c r="O548" t="s">
        <v>389</v>
      </c>
      <c r="P548" t="str">
        <f t="shared" si="8"/>
        <v>Action</v>
      </c>
      <c r="Q548" t="s">
        <v>68</v>
      </c>
      <c r="R548" t="s">
        <v>42</v>
      </c>
    </row>
    <row r="549" spans="1:18" x14ac:dyDescent="0.35">
      <c r="A549">
        <v>571</v>
      </c>
      <c r="B549" t="s">
        <v>1221</v>
      </c>
      <c r="C549" t="s">
        <v>1222</v>
      </c>
      <c r="D549">
        <v>2014</v>
      </c>
      <c r="E549" t="s">
        <v>230</v>
      </c>
      <c r="F549" s="6">
        <v>85000000</v>
      </c>
      <c r="G549" s="7">
        <v>54607747</v>
      </c>
      <c r="H549" s="3">
        <v>150947895</v>
      </c>
      <c r="I549" s="3">
        <v>137937923</v>
      </c>
      <c r="J549" s="3">
        <v>288885818</v>
      </c>
      <c r="K549" s="3">
        <f>Highest_Hollywood_Grossing_Movies[[#This Row],[World Wide Sales (in $)]]-Highest_Hollywood_Grossing_Movies[[#This Row],[Budget (in $)]]</f>
        <v>203885818</v>
      </c>
      <c r="L549" t="s">
        <v>2041</v>
      </c>
      <c r="M549" t="s">
        <v>2018</v>
      </c>
      <c r="N549" t="s">
        <v>2057</v>
      </c>
      <c r="O549" t="s">
        <v>1223</v>
      </c>
      <c r="P549" t="str">
        <f t="shared" si="8"/>
        <v>Action</v>
      </c>
      <c r="Q549" t="s">
        <v>205</v>
      </c>
      <c r="R549" t="s">
        <v>18</v>
      </c>
    </row>
    <row r="550" spans="1:18" x14ac:dyDescent="0.35">
      <c r="A550">
        <v>174</v>
      </c>
      <c r="B550" t="s">
        <v>424</v>
      </c>
      <c r="C550" t="s">
        <v>425</v>
      </c>
      <c r="D550">
        <v>2014</v>
      </c>
      <c r="E550" t="s">
        <v>15</v>
      </c>
      <c r="F550" s="6">
        <v>145000000</v>
      </c>
      <c r="G550" s="7">
        <v>49451322</v>
      </c>
      <c r="H550" s="3">
        <v>177002924</v>
      </c>
      <c r="I550" s="3">
        <v>444534595</v>
      </c>
      <c r="J550" s="3">
        <v>621537519</v>
      </c>
      <c r="K550" s="3">
        <f>Highest_Hollywood_Grossing_Movies[[#This Row],[World Wide Sales (in $)]]-Highest_Hollywood_Grossing_Movies[[#This Row],[Budget (in $)]]</f>
        <v>476537519</v>
      </c>
      <c r="L550" t="s">
        <v>2063</v>
      </c>
      <c r="M550" t="s">
        <v>2102</v>
      </c>
      <c r="N550" t="s">
        <v>2057</v>
      </c>
      <c r="O550" t="s">
        <v>407</v>
      </c>
      <c r="P550" t="str">
        <f t="shared" si="8"/>
        <v>Action</v>
      </c>
      <c r="Q550" t="s">
        <v>68</v>
      </c>
      <c r="R550" t="s">
        <v>42</v>
      </c>
    </row>
    <row r="551" spans="1:18" x14ac:dyDescent="0.35">
      <c r="A551">
        <v>605</v>
      </c>
      <c r="B551" t="s">
        <v>1295</v>
      </c>
      <c r="C551" t="s">
        <v>1296</v>
      </c>
      <c r="D551">
        <v>2014</v>
      </c>
      <c r="E551" t="s">
        <v>36</v>
      </c>
      <c r="F551" s="6">
        <v>18000000</v>
      </c>
      <c r="G551" s="7">
        <v>49033915</v>
      </c>
      <c r="H551" s="3">
        <v>150157400</v>
      </c>
      <c r="I551" s="3">
        <v>120507734</v>
      </c>
      <c r="J551" s="3">
        <v>270665134</v>
      </c>
      <c r="K551" s="3">
        <f>Highest_Hollywood_Grossing_Movies[[#This Row],[World Wide Sales (in $)]]-Highest_Hollywood_Grossing_Movies[[#This Row],[Budget (in $)]]</f>
        <v>252665134</v>
      </c>
      <c r="L551" t="s">
        <v>2080</v>
      </c>
      <c r="M551" t="s">
        <v>2010</v>
      </c>
      <c r="N551" t="s">
        <v>2057</v>
      </c>
      <c r="O551" t="s">
        <v>461</v>
      </c>
      <c r="P551" t="str">
        <f t="shared" si="8"/>
        <v>Comedy</v>
      </c>
      <c r="Q551" t="s">
        <v>310</v>
      </c>
      <c r="R551" t="s">
        <v>121</v>
      </c>
    </row>
    <row r="552" spans="1:18" x14ac:dyDescent="0.35">
      <c r="A552">
        <v>522</v>
      </c>
      <c r="B552" t="s">
        <v>1136</v>
      </c>
      <c r="C552" t="s">
        <v>1137</v>
      </c>
      <c r="D552">
        <v>2014</v>
      </c>
      <c r="E552" t="s">
        <v>15</v>
      </c>
      <c r="F552" s="6">
        <v>12000000</v>
      </c>
      <c r="G552" s="7">
        <v>48002523</v>
      </c>
      <c r="H552" s="3">
        <v>124872350</v>
      </c>
      <c r="I552" s="3">
        <v>182294484</v>
      </c>
      <c r="J552" s="3">
        <v>307166834</v>
      </c>
      <c r="K552" s="3">
        <f>Highest_Hollywood_Grossing_Movies[[#This Row],[World Wide Sales (in $)]]-Highest_Hollywood_Grossing_Movies[[#This Row],[Budget (in $)]]</f>
        <v>295166834</v>
      </c>
      <c r="L552" t="s">
        <v>2030</v>
      </c>
      <c r="M552" t="s">
        <v>2102</v>
      </c>
      <c r="N552" t="s">
        <v>2057</v>
      </c>
      <c r="O552" t="s">
        <v>27</v>
      </c>
      <c r="P552" t="str">
        <f t="shared" si="8"/>
        <v>Drama</v>
      </c>
      <c r="Q552" t="s">
        <v>464</v>
      </c>
      <c r="R552" t="s">
        <v>18</v>
      </c>
    </row>
    <row r="553" spans="1:18" x14ac:dyDescent="0.35">
      <c r="A553">
        <v>139</v>
      </c>
      <c r="B553" t="s">
        <v>350</v>
      </c>
      <c r="C553" t="s">
        <v>351</v>
      </c>
      <c r="D553">
        <v>2014</v>
      </c>
      <c r="E553" t="s">
        <v>26</v>
      </c>
      <c r="F553" s="6">
        <v>165000000</v>
      </c>
      <c r="G553" s="7">
        <v>47510360</v>
      </c>
      <c r="H553" s="3">
        <v>188020017</v>
      </c>
      <c r="I553" s="3">
        <v>515150820</v>
      </c>
      <c r="J553" s="3">
        <v>703170837</v>
      </c>
      <c r="K553" s="3">
        <f>Highest_Hollywood_Grossing_Movies[[#This Row],[World Wide Sales (in $)]]-Highest_Hollywood_Grossing_Movies[[#This Row],[Budget (in $)]]</f>
        <v>538170837</v>
      </c>
      <c r="L553" t="s">
        <v>2063</v>
      </c>
      <c r="M553" t="s">
        <v>2023</v>
      </c>
      <c r="N553" t="s">
        <v>2057</v>
      </c>
      <c r="O553" t="s">
        <v>352</v>
      </c>
      <c r="P553" t="str">
        <f t="shared" si="8"/>
        <v>Adventure</v>
      </c>
      <c r="Q553" t="s">
        <v>172</v>
      </c>
      <c r="R553" t="s">
        <v>18</v>
      </c>
    </row>
    <row r="554" spans="1:18" x14ac:dyDescent="0.35">
      <c r="A554">
        <v>459</v>
      </c>
      <c r="B554" t="s">
        <v>1016</v>
      </c>
      <c r="C554" t="s">
        <v>1017</v>
      </c>
      <c r="D554">
        <v>2014</v>
      </c>
      <c r="E554" t="s">
        <v>55</v>
      </c>
      <c r="F554" s="6">
        <v>110000000</v>
      </c>
      <c r="G554" s="7">
        <v>45038460</v>
      </c>
      <c r="H554" s="3">
        <v>106580051</v>
      </c>
      <c r="I554" s="3">
        <v>231000000</v>
      </c>
      <c r="J554" s="3">
        <v>337580051</v>
      </c>
      <c r="K554" s="3">
        <f>Highest_Hollywood_Grossing_Movies[[#This Row],[World Wide Sales (in $)]]-Highest_Hollywood_Grossing_Movies[[#This Row],[Budget (in $)]]</f>
        <v>227580051</v>
      </c>
      <c r="L554" t="s">
        <v>2063</v>
      </c>
      <c r="M554" t="s">
        <v>2018</v>
      </c>
      <c r="N554" t="s">
        <v>2057</v>
      </c>
      <c r="O554" t="s">
        <v>833</v>
      </c>
      <c r="P554" t="str">
        <f t="shared" si="8"/>
        <v>Action</v>
      </c>
      <c r="Q554" t="s">
        <v>68</v>
      </c>
      <c r="R554" t="s">
        <v>121</v>
      </c>
    </row>
    <row r="555" spans="1:18" x14ac:dyDescent="0.35">
      <c r="A555">
        <v>270</v>
      </c>
      <c r="B555" t="s">
        <v>645</v>
      </c>
      <c r="C555" t="s">
        <v>646</v>
      </c>
      <c r="D555">
        <v>2014</v>
      </c>
      <c r="E555" t="s">
        <v>36</v>
      </c>
      <c r="F555" s="6">
        <v>40000000</v>
      </c>
      <c r="G555" s="7">
        <v>43899340</v>
      </c>
      <c r="H555" s="3">
        <v>126663600</v>
      </c>
      <c r="I555" s="3">
        <v>342394974</v>
      </c>
      <c r="J555" s="3">
        <v>469058574</v>
      </c>
      <c r="K555" s="3">
        <f>Highest_Hollywood_Grossing_Movies[[#This Row],[World Wide Sales (in $)]]-Highest_Hollywood_Grossing_Movies[[#This Row],[Budget (in $)]]</f>
        <v>429058574</v>
      </c>
      <c r="L555" t="s">
        <v>2039</v>
      </c>
      <c r="M555" t="s">
        <v>2103</v>
      </c>
      <c r="N555" t="s">
        <v>2057</v>
      </c>
      <c r="O555" t="s">
        <v>647</v>
      </c>
      <c r="P555" t="str">
        <f t="shared" si="8"/>
        <v>Action</v>
      </c>
      <c r="Q555" t="s">
        <v>143</v>
      </c>
      <c r="R555" t="s">
        <v>121</v>
      </c>
    </row>
    <row r="556" spans="1:18" x14ac:dyDescent="0.35">
      <c r="A556">
        <v>415</v>
      </c>
      <c r="B556" t="s">
        <v>929</v>
      </c>
      <c r="C556" t="s">
        <v>930</v>
      </c>
      <c r="D556">
        <v>2014</v>
      </c>
      <c r="E556" t="s">
        <v>26</v>
      </c>
      <c r="F556" s="6">
        <v>125000000</v>
      </c>
      <c r="G556" s="7">
        <v>43720472</v>
      </c>
      <c r="H556" s="3">
        <v>101200044</v>
      </c>
      <c r="I556" s="3">
        <v>258000000</v>
      </c>
      <c r="J556" s="3">
        <v>359200044</v>
      </c>
      <c r="K556" s="3">
        <f>Highest_Hollywood_Grossing_Movies[[#This Row],[World Wide Sales (in $)]]-Highest_Hollywood_Grossing_Movies[[#This Row],[Budget (in $)]]</f>
        <v>234200044</v>
      </c>
      <c r="L556" t="s">
        <v>2041</v>
      </c>
      <c r="M556" t="s">
        <v>2018</v>
      </c>
      <c r="N556" t="s">
        <v>2057</v>
      </c>
      <c r="O556" t="s">
        <v>571</v>
      </c>
      <c r="P556" t="str">
        <f t="shared" si="8"/>
        <v>Action</v>
      </c>
      <c r="Q556" t="s">
        <v>32</v>
      </c>
      <c r="R556" t="s">
        <v>18</v>
      </c>
    </row>
    <row r="557" spans="1:18" x14ac:dyDescent="0.35">
      <c r="A557">
        <v>237</v>
      </c>
      <c r="B557" t="s">
        <v>573</v>
      </c>
      <c r="C557" t="s">
        <v>574</v>
      </c>
      <c r="D557">
        <v>2014</v>
      </c>
      <c r="E557" t="s">
        <v>15</v>
      </c>
      <c r="F557" s="6">
        <v>103000000</v>
      </c>
      <c r="G557" s="7">
        <v>39327869</v>
      </c>
      <c r="H557" s="3">
        <v>131538435</v>
      </c>
      <c r="I557" s="3">
        <v>367242682</v>
      </c>
      <c r="J557" s="3">
        <v>498781117</v>
      </c>
      <c r="K557" s="3">
        <f>Highest_Hollywood_Grossing_Movies[[#This Row],[World Wide Sales (in $)]]-Highest_Hollywood_Grossing_Movies[[#This Row],[Budget (in $)]]</f>
        <v>395781117</v>
      </c>
      <c r="L557" t="s">
        <v>2041</v>
      </c>
      <c r="M557" t="s">
        <v>2018</v>
      </c>
      <c r="N557" t="s">
        <v>2057</v>
      </c>
      <c r="O557" t="s">
        <v>575</v>
      </c>
      <c r="P557" t="str">
        <f t="shared" si="8"/>
        <v>Adventure</v>
      </c>
      <c r="Q557" t="s">
        <v>468</v>
      </c>
      <c r="R557" t="s">
        <v>126</v>
      </c>
    </row>
    <row r="558" spans="1:18" x14ac:dyDescent="0.35">
      <c r="A558">
        <v>485</v>
      </c>
      <c r="B558" t="s">
        <v>1062</v>
      </c>
      <c r="C558" t="s">
        <v>1063</v>
      </c>
      <c r="D558">
        <v>2014</v>
      </c>
      <c r="E558" t="s">
        <v>15</v>
      </c>
      <c r="F558" s="6">
        <v>48000000</v>
      </c>
      <c r="G558" s="7">
        <v>39201657</v>
      </c>
      <c r="H558" s="3">
        <v>89256424</v>
      </c>
      <c r="I558" s="3">
        <v>237222717</v>
      </c>
      <c r="J558" s="3">
        <v>326479141</v>
      </c>
      <c r="K558" s="3">
        <f>Highest_Hollywood_Grossing_Movies[[#This Row],[World Wide Sales (in $)]]-Highest_Hollywood_Grossing_Movies[[#This Row],[Budget (in $)]]</f>
        <v>278479141</v>
      </c>
      <c r="L558" t="s">
        <v>2040</v>
      </c>
      <c r="M558" t="s">
        <v>2016</v>
      </c>
      <c r="N558" t="s">
        <v>2034</v>
      </c>
      <c r="O558" t="s">
        <v>49</v>
      </c>
      <c r="P558" t="str">
        <f t="shared" si="8"/>
        <v>Action</v>
      </c>
      <c r="Q558" t="s">
        <v>149</v>
      </c>
      <c r="R558" t="s">
        <v>18</v>
      </c>
    </row>
    <row r="559" spans="1:18" x14ac:dyDescent="0.35">
      <c r="A559">
        <v>396</v>
      </c>
      <c r="B559" t="s">
        <v>893</v>
      </c>
      <c r="C559" t="s">
        <v>894</v>
      </c>
      <c r="D559">
        <v>2014</v>
      </c>
      <c r="E559" t="s">
        <v>15</v>
      </c>
      <c r="F559" s="6">
        <v>61000000</v>
      </c>
      <c r="G559" s="7">
        <v>37513109</v>
      </c>
      <c r="H559" s="3">
        <v>167767189</v>
      </c>
      <c r="I559" s="3">
        <v>201563174</v>
      </c>
      <c r="J559" s="3">
        <v>369330363</v>
      </c>
      <c r="K559" s="3">
        <f>Highest_Hollywood_Grossing_Movies[[#This Row],[World Wide Sales (in $)]]-Highest_Hollywood_Grossing_Movies[[#This Row],[Budget (in $)]]</f>
        <v>308330363</v>
      </c>
      <c r="L559" t="s">
        <v>2059</v>
      </c>
      <c r="M559" t="s">
        <v>2024</v>
      </c>
      <c r="N559" t="s">
        <v>2057</v>
      </c>
      <c r="O559" t="s">
        <v>377</v>
      </c>
      <c r="P559" t="str">
        <f t="shared" si="8"/>
        <v>Drama</v>
      </c>
      <c r="Q559" t="s">
        <v>252</v>
      </c>
      <c r="R559" t="s">
        <v>121</v>
      </c>
    </row>
    <row r="560" spans="1:18" x14ac:dyDescent="0.35">
      <c r="A560">
        <v>642</v>
      </c>
      <c r="B560" t="s">
        <v>1368</v>
      </c>
      <c r="C560" t="s">
        <v>1369</v>
      </c>
      <c r="D560">
        <v>2014</v>
      </c>
      <c r="E560" t="s">
        <v>55</v>
      </c>
      <c r="F560" s="6">
        <v>6500000</v>
      </c>
      <c r="G560" s="7">
        <v>37134255</v>
      </c>
      <c r="H560" s="3">
        <v>84284252</v>
      </c>
      <c r="I560" s="3">
        <v>173305469</v>
      </c>
      <c r="J560" s="3">
        <v>257589721</v>
      </c>
      <c r="K560" s="3">
        <f>Highest_Hollywood_Grossing_Movies[[#This Row],[World Wide Sales (in $)]]-Highest_Hollywood_Grossing_Movies[[#This Row],[Budget (in $)]]</f>
        <v>251089721</v>
      </c>
      <c r="L560" t="s">
        <v>2075</v>
      </c>
      <c r="M560" t="s">
        <v>2021</v>
      </c>
      <c r="N560" t="s">
        <v>2057</v>
      </c>
      <c r="O560" t="s">
        <v>908</v>
      </c>
      <c r="P560" t="str">
        <f t="shared" si="8"/>
        <v>Horror</v>
      </c>
      <c r="Q560" t="s">
        <v>1094</v>
      </c>
      <c r="R560" t="s">
        <v>121</v>
      </c>
    </row>
    <row r="561" spans="1:18" x14ac:dyDescent="0.35">
      <c r="A561">
        <v>325</v>
      </c>
      <c r="B561" t="s">
        <v>762</v>
      </c>
      <c r="C561" t="s">
        <v>763</v>
      </c>
      <c r="D561">
        <v>2014</v>
      </c>
      <c r="E561" t="s">
        <v>15</v>
      </c>
      <c r="F561" s="6">
        <v>81000000</v>
      </c>
      <c r="G561" s="7">
        <v>36206331</v>
      </c>
      <c r="H561" s="3">
        <v>128261724</v>
      </c>
      <c r="I561" s="3">
        <v>286089822</v>
      </c>
      <c r="J561" s="3">
        <v>414351546</v>
      </c>
      <c r="K561" s="3">
        <f>Highest_Hollywood_Grossing_Movies[[#This Row],[World Wide Sales (in $)]]-Highest_Hollywood_Grossing_Movies[[#This Row],[Budget (in $)]]</f>
        <v>333351546</v>
      </c>
      <c r="L561" t="s">
        <v>2071</v>
      </c>
      <c r="M561" t="s">
        <v>2016</v>
      </c>
      <c r="N561" t="s">
        <v>2034</v>
      </c>
      <c r="O561" t="s">
        <v>764</v>
      </c>
      <c r="P561" t="str">
        <f t="shared" si="8"/>
        <v>Action</v>
      </c>
      <c r="Q561" t="s">
        <v>72</v>
      </c>
      <c r="R561" t="s">
        <v>121</v>
      </c>
    </row>
    <row r="562" spans="1:18" x14ac:dyDescent="0.35">
      <c r="A562">
        <v>929</v>
      </c>
      <c r="B562" t="s">
        <v>1876</v>
      </c>
      <c r="C562" t="s">
        <v>1877</v>
      </c>
      <c r="D562">
        <v>2014</v>
      </c>
      <c r="E562" t="s">
        <v>33</v>
      </c>
      <c r="F562" s="6">
        <v>55000000</v>
      </c>
      <c r="G562" s="7">
        <v>34137828</v>
      </c>
      <c r="H562" s="3">
        <v>101530738</v>
      </c>
      <c r="I562" s="3">
        <v>90800000</v>
      </c>
      <c r="J562" s="3">
        <v>192330738</v>
      </c>
      <c r="K562" s="3">
        <f>Highest_Hollywood_Grossing_Movies[[#This Row],[World Wide Sales (in $)]]-Highest_Hollywood_Grossing_Movies[[#This Row],[Budget (in $)]]</f>
        <v>137330738</v>
      </c>
      <c r="L562" t="s">
        <v>2029</v>
      </c>
      <c r="M562" t="s">
        <v>2021</v>
      </c>
      <c r="N562" t="s">
        <v>2057</v>
      </c>
      <c r="O562" t="s">
        <v>49</v>
      </c>
      <c r="P562" t="str">
        <f t="shared" si="8"/>
        <v>Action</v>
      </c>
      <c r="Q562" t="s">
        <v>266</v>
      </c>
      <c r="R562" t="s">
        <v>121</v>
      </c>
    </row>
    <row r="563" spans="1:18" x14ac:dyDescent="0.35">
      <c r="A563">
        <v>444</v>
      </c>
      <c r="B563" t="s">
        <v>988</v>
      </c>
      <c r="C563" t="s">
        <v>989</v>
      </c>
      <c r="D563">
        <v>2014</v>
      </c>
      <c r="E563" t="s">
        <v>15</v>
      </c>
      <c r="F563" s="6">
        <v>34000000</v>
      </c>
      <c r="G563" s="7">
        <v>32512804</v>
      </c>
      <c r="H563" s="3">
        <v>102427862</v>
      </c>
      <c r="I563" s="3">
        <v>245891999</v>
      </c>
      <c r="J563" s="3">
        <v>348319861</v>
      </c>
      <c r="K563" s="3">
        <f>Highest_Hollywood_Grossing_Movies[[#This Row],[World Wide Sales (in $)]]-Highest_Hollywood_Grossing_Movies[[#This Row],[Budget (in $)]]</f>
        <v>314319861</v>
      </c>
      <c r="L563" t="s">
        <v>2037</v>
      </c>
      <c r="M563" t="s">
        <v>2021</v>
      </c>
      <c r="N563" t="s">
        <v>2057</v>
      </c>
      <c r="O563" t="s">
        <v>953</v>
      </c>
      <c r="P563" t="str">
        <f t="shared" si="8"/>
        <v>Action</v>
      </c>
      <c r="Q563" t="s">
        <v>529</v>
      </c>
      <c r="R563" t="s">
        <v>18</v>
      </c>
    </row>
    <row r="564" spans="1:18" x14ac:dyDescent="0.35">
      <c r="A564">
        <v>591</v>
      </c>
      <c r="B564" t="s">
        <v>1262</v>
      </c>
      <c r="C564" t="s">
        <v>1263</v>
      </c>
      <c r="D564">
        <v>2014</v>
      </c>
      <c r="E564" t="s">
        <v>15</v>
      </c>
      <c r="F564" s="6">
        <v>145000000</v>
      </c>
      <c r="G564" s="7">
        <v>32207057</v>
      </c>
      <c r="H564" s="3">
        <v>111506430</v>
      </c>
      <c r="I564" s="3">
        <v>164191609</v>
      </c>
      <c r="J564" s="3">
        <v>275698039</v>
      </c>
      <c r="K564" s="3">
        <f>Highest_Hollywood_Grossing_Movies[[#This Row],[World Wide Sales (in $)]]-Highest_Hollywood_Grossing_Movies[[#This Row],[Budget (in $)]]</f>
        <v>130698039</v>
      </c>
      <c r="L564" t="s">
        <v>2038</v>
      </c>
      <c r="M564" t="s">
        <v>2017</v>
      </c>
      <c r="N564" t="s">
        <v>2057</v>
      </c>
      <c r="O564" t="s">
        <v>1264</v>
      </c>
      <c r="P564" t="str">
        <f t="shared" si="8"/>
        <v>Adventure</v>
      </c>
      <c r="Q564" t="s">
        <v>408</v>
      </c>
      <c r="R564" t="s">
        <v>42</v>
      </c>
    </row>
    <row r="565" spans="1:18" x14ac:dyDescent="0.35">
      <c r="A565">
        <v>821</v>
      </c>
      <c r="B565" t="s">
        <v>1685</v>
      </c>
      <c r="C565" t="s">
        <v>1686</v>
      </c>
      <c r="D565">
        <v>2014</v>
      </c>
      <c r="E565" t="s">
        <v>21</v>
      </c>
      <c r="F565" s="6">
        <v>50000000</v>
      </c>
      <c r="G565" s="7">
        <v>31051923</v>
      </c>
      <c r="H565" s="3">
        <v>128002372</v>
      </c>
      <c r="I565" s="3">
        <v>84900000</v>
      </c>
      <c r="J565" s="3">
        <v>212902372</v>
      </c>
      <c r="K565" s="3">
        <f>Highest_Hollywood_Grossing_Movies[[#This Row],[World Wide Sales (in $)]]-Highest_Hollywood_Grossing_Movies[[#This Row],[Budget (in $)]]</f>
        <v>162902372</v>
      </c>
      <c r="L565" t="s">
        <v>2029</v>
      </c>
      <c r="M565" t="s">
        <v>2022</v>
      </c>
      <c r="N565" t="s">
        <v>2057</v>
      </c>
      <c r="O565" t="s">
        <v>1687</v>
      </c>
      <c r="P565" t="str">
        <f t="shared" si="8"/>
        <v>Adventure</v>
      </c>
      <c r="Q565" t="s">
        <v>474</v>
      </c>
      <c r="R565" t="s">
        <v>42</v>
      </c>
    </row>
    <row r="566" spans="1:18" x14ac:dyDescent="0.35">
      <c r="A566">
        <v>689</v>
      </c>
      <c r="B566" t="s">
        <v>1387</v>
      </c>
      <c r="C566" t="s">
        <v>1453</v>
      </c>
      <c r="D566">
        <v>2014</v>
      </c>
      <c r="E566" t="s">
        <v>26</v>
      </c>
      <c r="F566" s="6">
        <v>100000000</v>
      </c>
      <c r="G566" s="7">
        <v>29800263</v>
      </c>
      <c r="H566" s="3">
        <v>72688614</v>
      </c>
      <c r="I566" s="3">
        <v>172131248</v>
      </c>
      <c r="J566" s="3">
        <v>244819862</v>
      </c>
      <c r="K566" s="3">
        <f>Highest_Hollywood_Grossing_Movies[[#This Row],[World Wide Sales (in $)]]-Highest_Hollywood_Grossing_Movies[[#This Row],[Budget (in $)]]</f>
        <v>144819862</v>
      </c>
      <c r="L566" t="s">
        <v>2075</v>
      </c>
      <c r="M566" t="s">
        <v>2103</v>
      </c>
      <c r="N566" t="s">
        <v>2057</v>
      </c>
      <c r="O566" t="s">
        <v>131</v>
      </c>
      <c r="P566" t="str">
        <f t="shared" si="8"/>
        <v>Action</v>
      </c>
      <c r="Q566" t="s">
        <v>162</v>
      </c>
      <c r="R566" t="s">
        <v>18</v>
      </c>
    </row>
    <row r="567" spans="1:18" x14ac:dyDescent="0.35">
      <c r="A567">
        <v>768</v>
      </c>
      <c r="B567" t="s">
        <v>1583</v>
      </c>
      <c r="C567" t="s">
        <v>1584</v>
      </c>
      <c r="D567">
        <v>2014</v>
      </c>
      <c r="E567" t="s">
        <v>36</v>
      </c>
      <c r="F567" s="6">
        <v>50000000</v>
      </c>
      <c r="G567" s="7">
        <v>28875635</v>
      </c>
      <c r="H567" s="3">
        <v>92168600</v>
      </c>
      <c r="I567" s="3">
        <v>130641000</v>
      </c>
      <c r="J567" s="3">
        <v>222809600</v>
      </c>
      <c r="K567" s="3">
        <f>Highest_Hollywood_Grossing_Movies[[#This Row],[World Wide Sales (in $)]]-Highest_Hollywood_Grossing_Movies[[#This Row],[Budget (in $)]]</f>
        <v>172809600</v>
      </c>
      <c r="L567" t="s">
        <v>2032</v>
      </c>
      <c r="M567" t="s">
        <v>2017</v>
      </c>
      <c r="N567" t="s">
        <v>2057</v>
      </c>
      <c r="O567" t="s">
        <v>600</v>
      </c>
      <c r="P567" t="str">
        <f t="shared" si="8"/>
        <v>Action</v>
      </c>
      <c r="Q567" t="s">
        <v>169</v>
      </c>
      <c r="R567" t="s">
        <v>18</v>
      </c>
    </row>
    <row r="568" spans="1:18" x14ac:dyDescent="0.35">
      <c r="A568">
        <v>394</v>
      </c>
      <c r="B568" t="s">
        <v>889</v>
      </c>
      <c r="C568" t="s">
        <v>890</v>
      </c>
      <c r="D568">
        <v>2014</v>
      </c>
      <c r="E568" t="s">
        <v>55</v>
      </c>
      <c r="F568" s="6">
        <v>178000000</v>
      </c>
      <c r="G568" s="7">
        <v>28760246</v>
      </c>
      <c r="H568" s="3">
        <v>100206256</v>
      </c>
      <c r="I568" s="3">
        <v>270335000</v>
      </c>
      <c r="J568" s="3">
        <v>370541256</v>
      </c>
      <c r="K568" s="3">
        <f>Highest_Hollywood_Grossing_Movies[[#This Row],[World Wide Sales (in $)]]-Highest_Hollywood_Grossing_Movies[[#This Row],[Budget (in $)]]</f>
        <v>192541256</v>
      </c>
      <c r="L568" t="s">
        <v>2053</v>
      </c>
      <c r="M568" t="s">
        <v>2010</v>
      </c>
      <c r="N568" t="s">
        <v>2057</v>
      </c>
      <c r="O568" t="s">
        <v>31</v>
      </c>
      <c r="P568" t="str">
        <f t="shared" si="8"/>
        <v>Action</v>
      </c>
      <c r="Q568" t="s">
        <v>529</v>
      </c>
      <c r="R568" t="s">
        <v>18</v>
      </c>
    </row>
    <row r="569" spans="1:18" x14ac:dyDescent="0.35">
      <c r="A569">
        <v>387</v>
      </c>
      <c r="B569" t="s">
        <v>874</v>
      </c>
      <c r="C569" t="s">
        <v>875</v>
      </c>
      <c r="D569">
        <v>2014</v>
      </c>
      <c r="E569" t="s">
        <v>15</v>
      </c>
      <c r="F569" s="6">
        <v>132000000</v>
      </c>
      <c r="G569" s="7">
        <v>25447444</v>
      </c>
      <c r="H569" s="3">
        <v>83850911</v>
      </c>
      <c r="I569" s="3">
        <v>289664710</v>
      </c>
      <c r="J569" s="3">
        <v>373515621</v>
      </c>
      <c r="K569" s="3">
        <f>Highest_Hollywood_Grossing_Movies[[#This Row],[World Wide Sales (in $)]]-Highest_Hollywood_Grossing_Movies[[#This Row],[Budget (in $)]]</f>
        <v>241515621</v>
      </c>
      <c r="L569" t="s">
        <v>2062</v>
      </c>
      <c r="M569" t="s">
        <v>2023</v>
      </c>
      <c r="N569" t="s">
        <v>2057</v>
      </c>
      <c r="O569" t="s">
        <v>876</v>
      </c>
      <c r="P569" t="str">
        <f t="shared" si="8"/>
        <v>Action</v>
      </c>
      <c r="Q569" t="s">
        <v>408</v>
      </c>
      <c r="R569" t="s">
        <v>42</v>
      </c>
    </row>
    <row r="570" spans="1:18" x14ac:dyDescent="0.35">
      <c r="A570">
        <v>908</v>
      </c>
      <c r="B570" t="s">
        <v>1842</v>
      </c>
      <c r="C570" t="s">
        <v>1843</v>
      </c>
      <c r="D570">
        <v>2014</v>
      </c>
      <c r="E570" t="s">
        <v>15</v>
      </c>
      <c r="F570" s="6">
        <v>40000000</v>
      </c>
      <c r="G570" s="7">
        <v>24763752</v>
      </c>
      <c r="H570" s="3">
        <v>83911193</v>
      </c>
      <c r="I570" s="3">
        <v>112799203</v>
      </c>
      <c r="J570" s="3">
        <v>196710396</v>
      </c>
      <c r="K570" s="3">
        <f>Highest_Hollywood_Grossing_Movies[[#This Row],[World Wide Sales (in $)]]-Highest_Hollywood_Grossing_Movies[[#This Row],[Budget (in $)]]</f>
        <v>156710396</v>
      </c>
      <c r="L570" t="s">
        <v>2051</v>
      </c>
      <c r="M570" t="s">
        <v>2019</v>
      </c>
      <c r="N570" t="s">
        <v>2057</v>
      </c>
      <c r="O570" t="s">
        <v>553</v>
      </c>
      <c r="P570" t="str">
        <f t="shared" si="8"/>
        <v>Comedy</v>
      </c>
      <c r="Q570" t="s">
        <v>719</v>
      </c>
      <c r="R570" t="s">
        <v>18</v>
      </c>
    </row>
    <row r="571" spans="1:18" x14ac:dyDescent="0.35">
      <c r="A571">
        <v>613</v>
      </c>
      <c r="B571" t="s">
        <v>1309</v>
      </c>
      <c r="C571" t="s">
        <v>1310</v>
      </c>
      <c r="D571">
        <v>2014</v>
      </c>
      <c r="E571" t="s">
        <v>15</v>
      </c>
      <c r="F571" s="6">
        <v>140000000</v>
      </c>
      <c r="G571" s="7">
        <v>24115934</v>
      </c>
      <c r="H571" s="3">
        <v>65014513</v>
      </c>
      <c r="I571" s="3">
        <v>203161118</v>
      </c>
      <c r="J571" s="3">
        <v>268175631</v>
      </c>
      <c r="K571" s="3">
        <f>Highest_Hollywood_Grossing_Movies[[#This Row],[World Wide Sales (in $)]]-Highest_Hollywood_Grossing_Movies[[#This Row],[Budget (in $)]]</f>
        <v>128175631</v>
      </c>
      <c r="L571" t="s">
        <v>2030</v>
      </c>
      <c r="M571" t="s">
        <v>2022</v>
      </c>
      <c r="N571" t="s">
        <v>2057</v>
      </c>
      <c r="O571" t="s">
        <v>89</v>
      </c>
      <c r="P571" t="str">
        <f t="shared" si="8"/>
        <v>Action</v>
      </c>
      <c r="Q571" t="s">
        <v>749</v>
      </c>
      <c r="R571" t="s">
        <v>18</v>
      </c>
    </row>
    <row r="572" spans="1:18" x14ac:dyDescent="0.35">
      <c r="A572">
        <v>829</v>
      </c>
      <c r="B572" t="s">
        <v>1702</v>
      </c>
      <c r="C572" t="s">
        <v>1703</v>
      </c>
      <c r="D572">
        <v>2014</v>
      </c>
      <c r="E572" t="s">
        <v>33</v>
      </c>
      <c r="F572" s="6">
        <v>68000000</v>
      </c>
      <c r="G572" s="7">
        <v>23702421</v>
      </c>
      <c r="H572" s="3">
        <v>85817906</v>
      </c>
      <c r="I572" s="3">
        <v>126004791</v>
      </c>
      <c r="J572" s="3">
        <v>211822697</v>
      </c>
      <c r="K572" s="3">
        <f>Highest_Hollywood_Grossing_Movies[[#This Row],[World Wide Sales (in $)]]-Highest_Hollywood_Grossing_Movies[[#This Row],[Budget (in $)]]</f>
        <v>143822697</v>
      </c>
      <c r="L572" t="s">
        <v>2051</v>
      </c>
      <c r="M572" t="s">
        <v>2024</v>
      </c>
      <c r="N572" t="s">
        <v>2057</v>
      </c>
      <c r="O572" t="s">
        <v>833</v>
      </c>
      <c r="P572" t="str">
        <f t="shared" si="8"/>
        <v>Action</v>
      </c>
      <c r="Q572" t="s">
        <v>196</v>
      </c>
      <c r="R572" t="s">
        <v>121</v>
      </c>
    </row>
    <row r="573" spans="1:18" x14ac:dyDescent="0.35">
      <c r="A573">
        <v>792</v>
      </c>
      <c r="B573" t="s">
        <v>1625</v>
      </c>
      <c r="C573" t="s">
        <v>1626</v>
      </c>
      <c r="D573">
        <v>2014</v>
      </c>
      <c r="E573" t="s">
        <v>36</v>
      </c>
      <c r="F573" s="6">
        <v>70000000</v>
      </c>
      <c r="G573" s="7">
        <v>23514615</v>
      </c>
      <c r="H573" s="3">
        <v>56280355</v>
      </c>
      <c r="I573" s="3">
        <v>160843925</v>
      </c>
      <c r="J573" s="3">
        <v>217124280</v>
      </c>
      <c r="K573" s="3">
        <f>Highest_Hollywood_Grossing_Movies[[#This Row],[World Wide Sales (in $)]]-Highest_Hollywood_Grossing_Movies[[#This Row],[Budget (in $)]]</f>
        <v>147124280</v>
      </c>
      <c r="L573" t="s">
        <v>2048</v>
      </c>
      <c r="M573" t="s">
        <v>2021</v>
      </c>
      <c r="N573" t="s">
        <v>2057</v>
      </c>
      <c r="O573" t="s">
        <v>1627</v>
      </c>
      <c r="P573" t="str">
        <f t="shared" si="8"/>
        <v>Action</v>
      </c>
      <c r="Q573" t="s">
        <v>408</v>
      </c>
      <c r="R573" t="s">
        <v>18</v>
      </c>
    </row>
    <row r="574" spans="1:18" x14ac:dyDescent="0.35">
      <c r="A574">
        <v>697</v>
      </c>
      <c r="B574" t="s">
        <v>1468</v>
      </c>
      <c r="C574" t="s">
        <v>1469</v>
      </c>
      <c r="D574">
        <v>2014</v>
      </c>
      <c r="E574" t="s">
        <v>33</v>
      </c>
      <c r="F574" s="6">
        <v>100000000</v>
      </c>
      <c r="G574" s="7">
        <v>21681430</v>
      </c>
      <c r="H574" s="3">
        <v>58607007</v>
      </c>
      <c r="I574" s="3">
        <v>184081958</v>
      </c>
      <c r="J574" s="3">
        <v>242688965</v>
      </c>
      <c r="K574" s="3">
        <f>Highest_Hollywood_Grossing_Movies[[#This Row],[World Wide Sales (in $)]]-Highest_Hollywood_Grossing_Movies[[#This Row],[Budget (in $)]]</f>
        <v>142688965</v>
      </c>
      <c r="L574" t="s">
        <v>2071</v>
      </c>
      <c r="M574" t="s">
        <v>2016</v>
      </c>
      <c r="N574" t="s">
        <v>2057</v>
      </c>
      <c r="O574" t="s">
        <v>1440</v>
      </c>
      <c r="P574" t="str">
        <f t="shared" si="8"/>
        <v>Action</v>
      </c>
      <c r="Q574" t="s">
        <v>341</v>
      </c>
      <c r="R574" t="s">
        <v>18</v>
      </c>
    </row>
    <row r="575" spans="1:18" x14ac:dyDescent="0.35">
      <c r="A575">
        <v>585</v>
      </c>
      <c r="B575" t="s">
        <v>1247</v>
      </c>
      <c r="C575" t="s">
        <v>1248</v>
      </c>
      <c r="D575">
        <v>2014</v>
      </c>
      <c r="E575" t="s">
        <v>1249</v>
      </c>
      <c r="F575" s="6">
        <v>55000000</v>
      </c>
      <c r="G575" s="7">
        <v>18966676</v>
      </c>
      <c r="H575" s="3">
        <v>76271832</v>
      </c>
      <c r="I575" s="3">
        <v>206167002</v>
      </c>
      <c r="J575" s="3">
        <v>282438834</v>
      </c>
      <c r="K575" s="3">
        <f>Highest_Hollywood_Grossing_Movies[[#This Row],[World Wide Sales (in $)]]-Highest_Hollywood_Grossing_Movies[[#This Row],[Budget (in $)]]</f>
        <v>227438834</v>
      </c>
      <c r="L575" t="s">
        <v>2049</v>
      </c>
      <c r="M575" t="s">
        <v>2023</v>
      </c>
      <c r="N575" t="s">
        <v>2057</v>
      </c>
      <c r="O575" t="s">
        <v>767</v>
      </c>
      <c r="P575" t="str">
        <f t="shared" si="8"/>
        <v>Adventure</v>
      </c>
      <c r="Q575" t="s">
        <v>237</v>
      </c>
      <c r="R575" t="s">
        <v>42</v>
      </c>
    </row>
    <row r="576" spans="1:18" x14ac:dyDescent="0.35">
      <c r="A576">
        <v>879</v>
      </c>
      <c r="B576" t="s">
        <v>1785</v>
      </c>
      <c r="C576" t="s">
        <v>1786</v>
      </c>
      <c r="D576">
        <v>2014</v>
      </c>
      <c r="E576" t="s">
        <v>21</v>
      </c>
      <c r="F576" s="6">
        <v>66000000</v>
      </c>
      <c r="G576" s="7">
        <v>17844939</v>
      </c>
      <c r="H576" s="3">
        <v>43577636</v>
      </c>
      <c r="I576" s="3">
        <v>159700000</v>
      </c>
      <c r="J576" s="3">
        <v>203277636</v>
      </c>
      <c r="K576" s="3">
        <f>Highest_Hollywood_Grossing_Movies[[#This Row],[World Wide Sales (in $)]]-Highest_Hollywood_Grossing_Movies[[#This Row],[Budget (in $)]]</f>
        <v>137277636</v>
      </c>
      <c r="L576" t="s">
        <v>2027</v>
      </c>
      <c r="M576" t="s">
        <v>2018</v>
      </c>
      <c r="N576" t="s">
        <v>2057</v>
      </c>
      <c r="O576" t="s">
        <v>291</v>
      </c>
      <c r="P576" t="str">
        <f t="shared" si="8"/>
        <v>Action</v>
      </c>
      <c r="Q576" t="s">
        <v>266</v>
      </c>
      <c r="R576" t="s">
        <v>18</v>
      </c>
    </row>
    <row r="577" spans="1:18" x14ac:dyDescent="0.35">
      <c r="A577">
        <v>408</v>
      </c>
      <c r="B577" t="s">
        <v>916</v>
      </c>
      <c r="C577" t="s">
        <v>917</v>
      </c>
      <c r="D577">
        <v>2014</v>
      </c>
      <c r="E577" t="s">
        <v>15</v>
      </c>
      <c r="F577" s="6">
        <v>127000000</v>
      </c>
      <c r="G577" s="7">
        <v>17100520</v>
      </c>
      <c r="H577" s="3">
        <v>113746621</v>
      </c>
      <c r="I577" s="3">
        <v>249458014</v>
      </c>
      <c r="J577" s="3">
        <v>363204635</v>
      </c>
      <c r="K577" s="3">
        <f>Highest_Hollywood_Grossing_Movies[[#This Row],[World Wide Sales (in $)]]-Highest_Hollywood_Grossing_Movies[[#This Row],[Budget (in $)]]</f>
        <v>236204635</v>
      </c>
      <c r="L577" t="s">
        <v>2051</v>
      </c>
      <c r="M577" t="s">
        <v>2022</v>
      </c>
      <c r="N577" t="s">
        <v>2057</v>
      </c>
      <c r="O577" t="s">
        <v>767</v>
      </c>
      <c r="P577" t="str">
        <f t="shared" si="8"/>
        <v>Adventure</v>
      </c>
      <c r="Q577" t="s">
        <v>162</v>
      </c>
      <c r="R577" t="s">
        <v>42</v>
      </c>
    </row>
    <row r="578" spans="1:18" x14ac:dyDescent="0.35">
      <c r="A578">
        <v>206</v>
      </c>
      <c r="B578" t="s">
        <v>498</v>
      </c>
      <c r="C578" t="s">
        <v>499</v>
      </c>
      <c r="D578">
        <v>2014</v>
      </c>
      <c r="E578" t="s">
        <v>55</v>
      </c>
      <c r="F578" s="6">
        <v>58800000</v>
      </c>
      <c r="G578" s="7">
        <v>633456</v>
      </c>
      <c r="H578" s="3">
        <v>350159020</v>
      </c>
      <c r="I578" s="3">
        <v>197300000</v>
      </c>
      <c r="J578" s="3">
        <v>547459020</v>
      </c>
      <c r="K578" s="3">
        <f>Highest_Hollywood_Grossing_Movies[[#This Row],[World Wide Sales (in $)]]-Highest_Hollywood_Grossing_Movies[[#This Row],[Budget (in $)]]</f>
        <v>488659020</v>
      </c>
      <c r="L578" t="s">
        <v>2039</v>
      </c>
      <c r="M578" t="s">
        <v>2022</v>
      </c>
      <c r="N578" t="s">
        <v>2057</v>
      </c>
      <c r="O578" t="s">
        <v>500</v>
      </c>
      <c r="P578" t="str">
        <f t="shared" ref="P578:P641" si="9">LEFT(RIGHT(O578,LEN(O578)-FIND("'",O578,1)),FIND("'",RIGHT(O578,LEN(O578)-FIND("'",O578,1)),1)-1)</f>
        <v>Action</v>
      </c>
      <c r="Q578" t="s">
        <v>135</v>
      </c>
      <c r="R578" t="s">
        <v>121</v>
      </c>
    </row>
    <row r="579" spans="1:18" x14ac:dyDescent="0.35">
      <c r="A579">
        <v>974</v>
      </c>
      <c r="B579" t="s">
        <v>1947</v>
      </c>
      <c r="C579" t="s">
        <v>1948</v>
      </c>
      <c r="D579">
        <v>2014</v>
      </c>
      <c r="E579" t="s">
        <v>557</v>
      </c>
      <c r="F579" s="6">
        <v>70000000</v>
      </c>
      <c r="H579" s="3">
        <v>183442714</v>
      </c>
      <c r="I579" s="3">
        <v>183442714</v>
      </c>
      <c r="J579" s="3">
        <v>183510278</v>
      </c>
      <c r="K579" s="3">
        <f>Highest_Hollywood_Grossing_Movies[[#This Row],[World Wide Sales (in $)]]-Highest_Hollywood_Grossing_Movies[[#This Row],[Budget (in $)]]</f>
        <v>113510278</v>
      </c>
      <c r="L579" t="s">
        <v>2042</v>
      </c>
      <c r="M579" t="s">
        <v>2021</v>
      </c>
      <c r="N579" t="s">
        <v>2050</v>
      </c>
      <c r="O579" t="s">
        <v>124</v>
      </c>
      <c r="P579" t="str">
        <f t="shared" si="9"/>
        <v>Adventure</v>
      </c>
      <c r="Q579" t="s">
        <v>208</v>
      </c>
      <c r="R579" t="s">
        <v>42</v>
      </c>
    </row>
    <row r="580" spans="1:18" x14ac:dyDescent="0.35">
      <c r="A580">
        <v>983</v>
      </c>
      <c r="B580" t="s">
        <v>1961</v>
      </c>
      <c r="C580" t="s">
        <v>1962</v>
      </c>
      <c r="D580">
        <v>2014</v>
      </c>
      <c r="E580" t="s">
        <v>557</v>
      </c>
      <c r="F580" s="6">
        <v>90000000</v>
      </c>
      <c r="H580" s="3">
        <v>182206924</v>
      </c>
      <c r="I580" s="3">
        <v>182206924</v>
      </c>
      <c r="J580" s="3">
        <v>182290266</v>
      </c>
      <c r="K580" s="3">
        <f>Highest_Hollywood_Grossing_Movies[[#This Row],[World Wide Sales (in $)]]-Highest_Hollywood_Grossing_Movies[[#This Row],[Budget (in $)]]</f>
        <v>92290266</v>
      </c>
      <c r="L580" t="s">
        <v>2073</v>
      </c>
      <c r="M580" t="s">
        <v>2023</v>
      </c>
      <c r="N580" t="s">
        <v>2052</v>
      </c>
      <c r="O580" t="s">
        <v>1960</v>
      </c>
      <c r="P580" t="str">
        <f t="shared" si="9"/>
        <v>Comedy</v>
      </c>
      <c r="Q580" t="s">
        <v>1094</v>
      </c>
      <c r="R580" t="s">
        <v>42</v>
      </c>
    </row>
    <row r="581" spans="1:18" x14ac:dyDescent="0.35">
      <c r="A581">
        <v>4</v>
      </c>
      <c r="B581" t="s">
        <v>29</v>
      </c>
      <c r="C581" t="s">
        <v>30</v>
      </c>
      <c r="D581">
        <v>2015</v>
      </c>
      <c r="E581" t="s">
        <v>21</v>
      </c>
      <c r="F581" s="6">
        <v>245000000</v>
      </c>
      <c r="G581" s="7">
        <v>247966675</v>
      </c>
      <c r="H581" s="3">
        <v>936662225</v>
      </c>
      <c r="I581" s="3">
        <v>1134647993</v>
      </c>
      <c r="J581" s="3">
        <v>2071310218</v>
      </c>
      <c r="K581" s="3">
        <f>Highest_Hollywood_Grossing_Movies[[#This Row],[World Wide Sales (in $)]]-Highest_Hollywood_Grossing_Movies[[#This Row],[Budget (in $)]]</f>
        <v>1826310218</v>
      </c>
      <c r="L581" t="s">
        <v>2026</v>
      </c>
      <c r="M581" t="s">
        <v>2022</v>
      </c>
      <c r="N581" t="s">
        <v>2034</v>
      </c>
      <c r="O581" t="s">
        <v>31</v>
      </c>
      <c r="P581" t="str">
        <f t="shared" si="9"/>
        <v>Action</v>
      </c>
      <c r="Q581" t="s">
        <v>32</v>
      </c>
      <c r="R581" t="s">
        <v>18</v>
      </c>
    </row>
    <row r="582" spans="1:18" x14ac:dyDescent="0.35">
      <c r="A582">
        <v>7</v>
      </c>
      <c r="B582" t="s">
        <v>34</v>
      </c>
      <c r="C582" t="s">
        <v>35</v>
      </c>
      <c r="D582">
        <v>2015</v>
      </c>
      <c r="E582" t="s">
        <v>36</v>
      </c>
      <c r="F582" s="6">
        <v>150000000</v>
      </c>
      <c r="G582" s="7">
        <v>208806270</v>
      </c>
      <c r="H582" s="3">
        <v>653406625</v>
      </c>
      <c r="I582" s="3">
        <v>1018130819</v>
      </c>
      <c r="J582" s="3">
        <v>1671537444</v>
      </c>
      <c r="K582" s="3">
        <f>Highest_Hollywood_Grossing_Movies[[#This Row],[World Wide Sales (in $)]]-Highest_Hollywood_Grossing_Movies[[#This Row],[Budget (in $)]]</f>
        <v>1521537444</v>
      </c>
      <c r="L582" t="s">
        <v>2035</v>
      </c>
      <c r="M582" t="s">
        <v>2102</v>
      </c>
      <c r="N582" t="s">
        <v>2034</v>
      </c>
      <c r="O582" t="s">
        <v>31</v>
      </c>
      <c r="P582" t="str">
        <f t="shared" si="9"/>
        <v>Action</v>
      </c>
      <c r="Q582" t="s">
        <v>37</v>
      </c>
      <c r="R582" t="s">
        <v>18</v>
      </c>
    </row>
    <row r="583" spans="1:18" x14ac:dyDescent="0.35">
      <c r="A583">
        <v>14</v>
      </c>
      <c r="B583" t="s">
        <v>56</v>
      </c>
      <c r="C583" t="s">
        <v>57</v>
      </c>
      <c r="D583">
        <v>2015</v>
      </c>
      <c r="E583" t="s">
        <v>21</v>
      </c>
      <c r="F583" s="6">
        <v>250000000</v>
      </c>
      <c r="G583" s="7">
        <v>191271109</v>
      </c>
      <c r="H583" s="3">
        <v>459005868</v>
      </c>
      <c r="I583" s="3">
        <v>946012180</v>
      </c>
      <c r="J583" s="3">
        <v>1405018048</v>
      </c>
      <c r="K583" s="3">
        <f>Highest_Hollywood_Grossing_Movies[[#This Row],[World Wide Sales (in $)]]-Highest_Hollywood_Grossing_Movies[[#This Row],[Budget (in $)]]</f>
        <v>1155018048</v>
      </c>
      <c r="L583" t="s">
        <v>2042</v>
      </c>
      <c r="M583" t="s">
        <v>2019</v>
      </c>
      <c r="N583" t="s">
        <v>2034</v>
      </c>
      <c r="O583" t="s">
        <v>31</v>
      </c>
      <c r="P583" t="str">
        <f t="shared" si="9"/>
        <v>Action</v>
      </c>
      <c r="Q583" t="s">
        <v>58</v>
      </c>
      <c r="R583" t="s">
        <v>18</v>
      </c>
    </row>
    <row r="584" spans="1:18" x14ac:dyDescent="0.35">
      <c r="A584">
        <v>10</v>
      </c>
      <c r="B584" t="s">
        <v>47</v>
      </c>
      <c r="C584" t="s">
        <v>48</v>
      </c>
      <c r="D584">
        <v>2015</v>
      </c>
      <c r="E584" t="s">
        <v>36</v>
      </c>
      <c r="F584" s="6">
        <v>190000000</v>
      </c>
      <c r="G584" s="7">
        <v>147187040</v>
      </c>
      <c r="H584" s="3">
        <v>353007020</v>
      </c>
      <c r="I584" s="3">
        <v>1162334379</v>
      </c>
      <c r="J584" s="3">
        <v>1515341399</v>
      </c>
      <c r="K584" s="3">
        <f>Highest_Hollywood_Grossing_Movies[[#This Row],[World Wide Sales (in $)]]-Highest_Hollywood_Grossing_Movies[[#This Row],[Budget (in $)]]</f>
        <v>1325341399</v>
      </c>
      <c r="L584" t="s">
        <v>2040</v>
      </c>
      <c r="M584" t="s">
        <v>2019</v>
      </c>
      <c r="N584" t="s">
        <v>2034</v>
      </c>
      <c r="O584" t="s">
        <v>49</v>
      </c>
      <c r="P584" t="str">
        <f t="shared" si="9"/>
        <v>Action</v>
      </c>
      <c r="Q584" t="s">
        <v>50</v>
      </c>
      <c r="R584" t="s">
        <v>18</v>
      </c>
    </row>
    <row r="585" spans="1:18" x14ac:dyDescent="0.35">
      <c r="A585">
        <v>25</v>
      </c>
      <c r="B585" t="s">
        <v>79</v>
      </c>
      <c r="C585" t="s">
        <v>80</v>
      </c>
      <c r="D585">
        <v>2015</v>
      </c>
      <c r="E585" t="s">
        <v>36</v>
      </c>
      <c r="F585" s="6">
        <v>74000000</v>
      </c>
      <c r="G585" s="7">
        <v>115718405</v>
      </c>
      <c r="H585" s="3">
        <v>336045770</v>
      </c>
      <c r="I585" s="3">
        <v>823398892</v>
      </c>
      <c r="J585" s="3">
        <v>1159444662</v>
      </c>
      <c r="K585" s="3">
        <f>Highest_Hollywood_Grossing_Movies[[#This Row],[World Wide Sales (in $)]]-Highest_Hollywood_Grossing_Movies[[#This Row],[Budget (in $)]]</f>
        <v>1085444662</v>
      </c>
      <c r="L585" t="s">
        <v>2048</v>
      </c>
      <c r="M585" t="s">
        <v>2019</v>
      </c>
      <c r="N585" t="s">
        <v>2034</v>
      </c>
      <c r="O585" t="s">
        <v>81</v>
      </c>
      <c r="P585" t="str">
        <f t="shared" si="9"/>
        <v>Adventure</v>
      </c>
      <c r="Q585" t="s">
        <v>82</v>
      </c>
      <c r="R585" t="s">
        <v>42</v>
      </c>
    </row>
    <row r="586" spans="1:18" x14ac:dyDescent="0.35">
      <c r="A586">
        <v>162</v>
      </c>
      <c r="B586" t="s">
        <v>398</v>
      </c>
      <c r="C586" t="s">
        <v>399</v>
      </c>
      <c r="D586">
        <v>2015</v>
      </c>
      <c r="E586" t="s">
        <v>230</v>
      </c>
      <c r="F586" s="6">
        <v>160000000</v>
      </c>
      <c r="G586" s="7">
        <v>102665981</v>
      </c>
      <c r="H586" s="3">
        <v>281723902</v>
      </c>
      <c r="I586" s="3">
        <v>371704359</v>
      </c>
      <c r="J586" s="3">
        <v>653428261</v>
      </c>
      <c r="K586" s="3">
        <f>Highest_Hollywood_Grossing_Movies[[#This Row],[World Wide Sales (in $)]]-Highest_Hollywood_Grossing_Movies[[#This Row],[Budget (in $)]]</f>
        <v>493428261</v>
      </c>
      <c r="L586" t="s">
        <v>2058</v>
      </c>
      <c r="M586" t="s">
        <v>2023</v>
      </c>
      <c r="N586" t="s">
        <v>2034</v>
      </c>
      <c r="O586" t="s">
        <v>106</v>
      </c>
      <c r="P586" t="str">
        <f t="shared" si="9"/>
        <v>Action</v>
      </c>
      <c r="Q586" t="s">
        <v>50</v>
      </c>
      <c r="R586" t="s">
        <v>18</v>
      </c>
    </row>
    <row r="587" spans="1:18" x14ac:dyDescent="0.35">
      <c r="A587">
        <v>86</v>
      </c>
      <c r="B587" t="s">
        <v>234</v>
      </c>
      <c r="C587" t="s">
        <v>235</v>
      </c>
      <c r="D587">
        <v>2015</v>
      </c>
      <c r="E587" t="s">
        <v>21</v>
      </c>
      <c r="F587" s="6">
        <v>175000000</v>
      </c>
      <c r="G587" s="7">
        <v>90440272</v>
      </c>
      <c r="H587" s="3">
        <v>356921711</v>
      </c>
      <c r="I587" s="3">
        <v>501926308</v>
      </c>
      <c r="J587" s="3">
        <v>858848019</v>
      </c>
      <c r="K587" s="3">
        <f>Highest_Hollywood_Grossing_Movies[[#This Row],[World Wide Sales (in $)]]-Highest_Hollywood_Grossing_Movies[[#This Row],[Budget (in $)]]</f>
        <v>683848019</v>
      </c>
      <c r="L587" t="s">
        <v>2035</v>
      </c>
      <c r="M587" t="s">
        <v>2102</v>
      </c>
      <c r="N587" t="s">
        <v>2034</v>
      </c>
      <c r="O587" t="s">
        <v>236</v>
      </c>
      <c r="P587" t="str">
        <f t="shared" si="9"/>
        <v>Adventure</v>
      </c>
      <c r="Q587" t="s">
        <v>237</v>
      </c>
      <c r="R587" t="s">
        <v>42</v>
      </c>
    </row>
    <row r="588" spans="1:18" x14ac:dyDescent="0.35">
      <c r="A588">
        <v>194</v>
      </c>
      <c r="B588" t="s">
        <v>471</v>
      </c>
      <c r="C588" t="s">
        <v>472</v>
      </c>
      <c r="D588">
        <v>2015</v>
      </c>
      <c r="E588" t="s">
        <v>36</v>
      </c>
      <c r="F588" s="6">
        <v>40000000</v>
      </c>
      <c r="G588" s="7">
        <v>85171450</v>
      </c>
      <c r="H588" s="3">
        <v>166167230</v>
      </c>
      <c r="I588" s="3">
        <v>403484237</v>
      </c>
      <c r="J588" s="3">
        <v>569651467</v>
      </c>
      <c r="K588" s="3">
        <f>Highest_Hollywood_Grossing_Movies[[#This Row],[World Wide Sales (in $)]]-Highest_Hollywood_Grossing_Movies[[#This Row],[Budget (in $)]]</f>
        <v>529651467</v>
      </c>
      <c r="L588" t="s">
        <v>2037</v>
      </c>
      <c r="M588" t="s">
        <v>2017</v>
      </c>
      <c r="N588" t="s">
        <v>2034</v>
      </c>
      <c r="O588" t="s">
        <v>473</v>
      </c>
      <c r="P588" t="str">
        <f t="shared" si="9"/>
        <v>Drama</v>
      </c>
      <c r="Q588" t="s">
        <v>474</v>
      </c>
      <c r="R588" t="s">
        <v>121</v>
      </c>
    </row>
    <row r="589" spans="1:18" x14ac:dyDescent="0.35">
      <c r="A589">
        <v>77</v>
      </c>
      <c r="B589" t="s">
        <v>212</v>
      </c>
      <c r="C589" t="s">
        <v>213</v>
      </c>
      <c r="D589">
        <v>2015</v>
      </c>
      <c r="E589" t="s">
        <v>33</v>
      </c>
      <c r="F589" s="6">
        <v>245000000</v>
      </c>
      <c r="G589" s="7">
        <v>70403148</v>
      </c>
      <c r="H589" s="3">
        <v>200074609</v>
      </c>
      <c r="I589" s="3">
        <v>680630703</v>
      </c>
      <c r="J589" s="3">
        <v>880705312</v>
      </c>
      <c r="K589" s="3">
        <f>Highest_Hollywood_Grossing_Movies[[#This Row],[World Wide Sales (in $)]]-Highest_Hollywood_Grossing_Movies[[#This Row],[Budget (in $)]]</f>
        <v>635705312</v>
      </c>
      <c r="L589" t="s">
        <v>2073</v>
      </c>
      <c r="M589" t="s">
        <v>2024</v>
      </c>
      <c r="N589" t="s">
        <v>2034</v>
      </c>
      <c r="O589" t="s">
        <v>93</v>
      </c>
      <c r="P589" t="str">
        <f t="shared" si="9"/>
        <v>Action</v>
      </c>
      <c r="Q589" t="s">
        <v>214</v>
      </c>
      <c r="R589" t="s">
        <v>18</v>
      </c>
    </row>
    <row r="590" spans="1:18" x14ac:dyDescent="0.35">
      <c r="A590">
        <v>578</v>
      </c>
      <c r="B590" t="s">
        <v>1230</v>
      </c>
      <c r="C590" t="s">
        <v>1231</v>
      </c>
      <c r="D590">
        <v>2015</v>
      </c>
      <c r="E590" t="s">
        <v>36</v>
      </c>
      <c r="F590" s="6">
        <v>29000000</v>
      </c>
      <c r="G590" s="7">
        <v>69216890</v>
      </c>
      <c r="H590" s="3">
        <v>184296230</v>
      </c>
      <c r="I590" s="3">
        <v>102847849</v>
      </c>
      <c r="J590" s="3">
        <v>287144079</v>
      </c>
      <c r="K590" s="3">
        <f>Highest_Hollywood_Grossing_Movies[[#This Row],[World Wide Sales (in $)]]-Highest_Hollywood_Grossing_Movies[[#This Row],[Budget (in $)]]</f>
        <v>258144079</v>
      </c>
      <c r="L590" t="s">
        <v>2038</v>
      </c>
      <c r="M590" t="s">
        <v>2010</v>
      </c>
      <c r="N590" t="s">
        <v>2034</v>
      </c>
      <c r="O590" t="s">
        <v>1232</v>
      </c>
      <c r="P590" t="str">
        <f t="shared" si="9"/>
        <v>Comedy</v>
      </c>
      <c r="Q590" t="s">
        <v>247</v>
      </c>
      <c r="R590" t="s">
        <v>18</v>
      </c>
    </row>
    <row r="591" spans="1:18" x14ac:dyDescent="0.35">
      <c r="A591">
        <v>212</v>
      </c>
      <c r="B591" t="s">
        <v>507</v>
      </c>
      <c r="C591" t="s">
        <v>508</v>
      </c>
      <c r="D591">
        <v>2015</v>
      </c>
      <c r="E591" t="s">
        <v>21</v>
      </c>
      <c r="F591" s="6">
        <v>95000000</v>
      </c>
      <c r="G591" s="7">
        <v>67877361</v>
      </c>
      <c r="H591" s="3">
        <v>201151353</v>
      </c>
      <c r="I591" s="3">
        <v>341206978</v>
      </c>
      <c r="J591" s="3">
        <v>542358331</v>
      </c>
      <c r="K591" s="3">
        <f>Highest_Hollywood_Grossing_Movies[[#This Row],[World Wide Sales (in $)]]-Highest_Hollywood_Grossing_Movies[[#This Row],[Budget (in $)]]</f>
        <v>447358331</v>
      </c>
      <c r="L591" t="s">
        <v>2037</v>
      </c>
      <c r="M591" t="s">
        <v>2018</v>
      </c>
      <c r="N591" t="s">
        <v>2034</v>
      </c>
      <c r="O591" t="s">
        <v>509</v>
      </c>
      <c r="P591" t="str">
        <f t="shared" si="9"/>
        <v>Adventure</v>
      </c>
      <c r="Q591" t="s">
        <v>510</v>
      </c>
      <c r="R591" t="s">
        <v>42</v>
      </c>
    </row>
    <row r="592" spans="1:18" x14ac:dyDescent="0.35">
      <c r="A592">
        <v>884</v>
      </c>
      <c r="B592" t="s">
        <v>1797</v>
      </c>
      <c r="C592" t="s">
        <v>1798</v>
      </c>
      <c r="D592">
        <v>2015</v>
      </c>
      <c r="E592" t="s">
        <v>36</v>
      </c>
      <c r="F592" s="6">
        <v>28000000</v>
      </c>
      <c r="G592" s="7">
        <v>60200180</v>
      </c>
      <c r="H592" s="3">
        <v>161197785</v>
      </c>
      <c r="I592" s="3">
        <v>40437206</v>
      </c>
      <c r="J592" s="3">
        <v>201634991</v>
      </c>
      <c r="K592" s="3">
        <f>Highest_Hollywood_Grossing_Movies[[#This Row],[World Wide Sales (in $)]]-Highest_Hollywood_Grossing_Movies[[#This Row],[Budget (in $)]]</f>
        <v>173634991</v>
      </c>
      <c r="L592" t="s">
        <v>2062</v>
      </c>
      <c r="M592" t="s">
        <v>2020</v>
      </c>
      <c r="N592" t="s">
        <v>2034</v>
      </c>
      <c r="O592" t="s">
        <v>1799</v>
      </c>
      <c r="P592" t="str">
        <f t="shared" si="9"/>
        <v>Biography</v>
      </c>
      <c r="Q592" t="s">
        <v>85</v>
      </c>
      <c r="R592" t="s">
        <v>121</v>
      </c>
    </row>
    <row r="593" spans="1:18" x14ac:dyDescent="0.35">
      <c r="A593">
        <v>232</v>
      </c>
      <c r="B593" t="s">
        <v>563</v>
      </c>
      <c r="C593" t="s">
        <v>564</v>
      </c>
      <c r="D593">
        <v>2015</v>
      </c>
      <c r="E593" t="s">
        <v>21</v>
      </c>
      <c r="F593" s="6">
        <v>130000000</v>
      </c>
      <c r="G593" s="7">
        <v>57225526</v>
      </c>
      <c r="H593" s="3">
        <v>180202163</v>
      </c>
      <c r="I593" s="3">
        <v>339109802</v>
      </c>
      <c r="J593" s="3">
        <v>519311965</v>
      </c>
      <c r="K593" s="3">
        <f>Highest_Hollywood_Grossing_Movies[[#This Row],[World Wide Sales (in $)]]-Highest_Hollywood_Grossing_Movies[[#This Row],[Budget (in $)]]</f>
        <v>389311965</v>
      </c>
      <c r="L593" t="s">
        <v>2035</v>
      </c>
      <c r="M593" t="s">
        <v>2103</v>
      </c>
      <c r="N593" t="s">
        <v>2034</v>
      </c>
      <c r="O593" t="s">
        <v>565</v>
      </c>
      <c r="P593" t="str">
        <f t="shared" si="9"/>
        <v>Action</v>
      </c>
      <c r="Q593" t="s">
        <v>341</v>
      </c>
      <c r="R593" t="s">
        <v>18</v>
      </c>
    </row>
    <row r="594" spans="1:18" x14ac:dyDescent="0.35">
      <c r="A594">
        <v>149</v>
      </c>
      <c r="B594" t="s">
        <v>368</v>
      </c>
      <c r="C594" t="s">
        <v>369</v>
      </c>
      <c r="D594">
        <v>2015</v>
      </c>
      <c r="E594" t="s">
        <v>26</v>
      </c>
      <c r="F594" s="6">
        <v>150000000</v>
      </c>
      <c r="G594" s="7">
        <v>55520089</v>
      </c>
      <c r="H594" s="3">
        <v>195042377</v>
      </c>
      <c r="I594" s="3">
        <v>487674259</v>
      </c>
      <c r="J594" s="3">
        <v>682716636</v>
      </c>
      <c r="K594" s="3">
        <f>Highest_Hollywood_Grossing_Movies[[#This Row],[World Wide Sales (in $)]]-Highest_Hollywood_Grossing_Movies[[#This Row],[Budget (in $)]]</f>
        <v>532716636</v>
      </c>
      <c r="L594" t="s">
        <v>2029</v>
      </c>
      <c r="M594" t="s">
        <v>2103</v>
      </c>
      <c r="N594" t="s">
        <v>2034</v>
      </c>
      <c r="O594" t="s">
        <v>93</v>
      </c>
      <c r="P594" t="str">
        <f t="shared" si="9"/>
        <v>Action</v>
      </c>
      <c r="Q594" t="s">
        <v>370</v>
      </c>
      <c r="R594" t="s">
        <v>18</v>
      </c>
    </row>
    <row r="595" spans="1:18" x14ac:dyDescent="0.35">
      <c r="A595">
        <v>488</v>
      </c>
      <c r="B595" t="s">
        <v>1069</v>
      </c>
      <c r="C595" t="s">
        <v>1070</v>
      </c>
      <c r="D595">
        <v>2015</v>
      </c>
      <c r="E595" t="s">
        <v>26</v>
      </c>
      <c r="F595" s="6">
        <v>74000000</v>
      </c>
      <c r="G595" s="7">
        <v>55365012</v>
      </c>
      <c r="H595" s="3">
        <v>162994032</v>
      </c>
      <c r="I595" s="3">
        <v>162192000</v>
      </c>
      <c r="J595" s="3">
        <v>325186032</v>
      </c>
      <c r="K595" s="3">
        <f>Highest_Hollywood_Grossing_Movies[[#This Row],[World Wide Sales (in $)]]-Highest_Hollywood_Grossing_Movies[[#This Row],[Budget (in $)]]</f>
        <v>251186032</v>
      </c>
      <c r="L595" t="s">
        <v>2053</v>
      </c>
      <c r="M595" t="s">
        <v>2016</v>
      </c>
      <c r="N595" t="s">
        <v>2034</v>
      </c>
      <c r="O595" t="s">
        <v>124</v>
      </c>
      <c r="P595" t="str">
        <f t="shared" si="9"/>
        <v>Adventure</v>
      </c>
      <c r="Q595" t="s">
        <v>408</v>
      </c>
      <c r="R595" t="s">
        <v>42</v>
      </c>
    </row>
    <row r="596" spans="1:18" x14ac:dyDescent="0.35">
      <c r="A596">
        <v>264</v>
      </c>
      <c r="B596" t="s">
        <v>632</v>
      </c>
      <c r="C596" t="s">
        <v>633</v>
      </c>
      <c r="D596">
        <v>2015</v>
      </c>
      <c r="E596" t="s">
        <v>55</v>
      </c>
      <c r="F596" s="6">
        <v>110000000</v>
      </c>
      <c r="G596" s="7">
        <v>54588173</v>
      </c>
      <c r="H596" s="3">
        <v>155190832</v>
      </c>
      <c r="I596" s="3">
        <v>318818322</v>
      </c>
      <c r="J596" s="3">
        <v>474009154</v>
      </c>
      <c r="K596" s="3">
        <f>Highest_Hollywood_Grossing_Movies[[#This Row],[World Wide Sales (in $)]]-Highest_Hollywood_Grossing_Movies[[#This Row],[Budget (in $)]]</f>
        <v>364009154</v>
      </c>
      <c r="L596" t="s">
        <v>2042</v>
      </c>
      <c r="M596" t="s">
        <v>2010</v>
      </c>
      <c r="N596" t="s">
        <v>2034</v>
      </c>
      <c r="O596" t="s">
        <v>93</v>
      </c>
      <c r="P596" t="str">
        <f t="shared" si="9"/>
        <v>Action</v>
      </c>
      <c r="Q596" t="s">
        <v>634</v>
      </c>
      <c r="R596" t="s">
        <v>18</v>
      </c>
    </row>
    <row r="597" spans="1:18" x14ac:dyDescent="0.35">
      <c r="A597">
        <v>167</v>
      </c>
      <c r="B597" t="s">
        <v>412</v>
      </c>
      <c r="C597" t="s">
        <v>413</v>
      </c>
      <c r="D597">
        <v>2015</v>
      </c>
      <c r="E597" t="s">
        <v>15</v>
      </c>
      <c r="F597" s="6">
        <v>108000000</v>
      </c>
      <c r="G597" s="7">
        <v>54308575</v>
      </c>
      <c r="H597" s="3">
        <v>228433663</v>
      </c>
      <c r="I597" s="3">
        <v>402187155</v>
      </c>
      <c r="J597" s="3">
        <v>630620818</v>
      </c>
      <c r="K597" s="3">
        <f>Highest_Hollywood_Grossing_Movies[[#This Row],[World Wide Sales (in $)]]-Highest_Hollywood_Grossing_Movies[[#This Row],[Budget (in $)]]</f>
        <v>522620818</v>
      </c>
      <c r="L597" t="s">
        <v>2071</v>
      </c>
      <c r="M597" t="s">
        <v>2021</v>
      </c>
      <c r="N597" t="s">
        <v>2034</v>
      </c>
      <c r="O597" t="s">
        <v>352</v>
      </c>
      <c r="P597" t="str">
        <f t="shared" si="9"/>
        <v>Adventure</v>
      </c>
      <c r="Q597" t="s">
        <v>349</v>
      </c>
      <c r="R597" t="s">
        <v>18</v>
      </c>
    </row>
    <row r="598" spans="1:18" x14ac:dyDescent="0.35">
      <c r="A598">
        <v>553</v>
      </c>
      <c r="B598" t="s">
        <v>1184</v>
      </c>
      <c r="C598" t="s">
        <v>1185</v>
      </c>
      <c r="D598">
        <v>2015</v>
      </c>
      <c r="E598" t="s">
        <v>230</v>
      </c>
      <c r="F598" s="6">
        <v>110000000</v>
      </c>
      <c r="G598" s="7">
        <v>52263680</v>
      </c>
      <c r="H598" s="3">
        <v>130179072</v>
      </c>
      <c r="I598" s="3">
        <v>166823455</v>
      </c>
      <c r="J598" s="3">
        <v>297002527</v>
      </c>
      <c r="K598" s="3">
        <f>Highest_Hollywood_Grossing_Movies[[#This Row],[World Wide Sales (in $)]]-Highest_Hollywood_Grossing_Movies[[#This Row],[Budget (in $)]]</f>
        <v>187002527</v>
      </c>
      <c r="L598" t="s">
        <v>2058</v>
      </c>
      <c r="M598" t="s">
        <v>2018</v>
      </c>
      <c r="N598" t="s">
        <v>2034</v>
      </c>
      <c r="O598" t="s">
        <v>106</v>
      </c>
      <c r="P598" t="str">
        <f t="shared" si="9"/>
        <v>Action</v>
      </c>
      <c r="Q598" t="s">
        <v>159</v>
      </c>
      <c r="R598" t="s">
        <v>18</v>
      </c>
    </row>
    <row r="599" spans="1:18" x14ac:dyDescent="0.35">
      <c r="A599">
        <v>363</v>
      </c>
      <c r="B599" t="s">
        <v>827</v>
      </c>
      <c r="C599" t="s">
        <v>828</v>
      </c>
      <c r="D599">
        <v>2015</v>
      </c>
      <c r="E599" t="s">
        <v>15</v>
      </c>
      <c r="F599" s="6">
        <v>135000000</v>
      </c>
      <c r="G599" s="7">
        <v>52107731</v>
      </c>
      <c r="H599" s="3">
        <v>177397510</v>
      </c>
      <c r="I599" s="3">
        <v>208644097</v>
      </c>
      <c r="J599" s="3">
        <v>386041607</v>
      </c>
      <c r="K599" s="3">
        <f>Highest_Hollywood_Grossing_Movies[[#This Row],[World Wide Sales (in $)]]-Highest_Hollywood_Grossing_Movies[[#This Row],[Budget (in $)]]</f>
        <v>251041607</v>
      </c>
      <c r="L599" t="s">
        <v>2032</v>
      </c>
      <c r="M599" t="s">
        <v>2018</v>
      </c>
      <c r="N599" t="s">
        <v>2034</v>
      </c>
      <c r="O599" t="s">
        <v>532</v>
      </c>
      <c r="P599" t="str">
        <f t="shared" si="9"/>
        <v>Adventure</v>
      </c>
      <c r="Q599" t="s">
        <v>211</v>
      </c>
      <c r="R599" t="s">
        <v>42</v>
      </c>
    </row>
    <row r="600" spans="1:18" x14ac:dyDescent="0.35">
      <c r="A600">
        <v>260</v>
      </c>
      <c r="B600" t="s">
        <v>623</v>
      </c>
      <c r="C600" t="s">
        <v>624</v>
      </c>
      <c r="D600">
        <v>2015</v>
      </c>
      <c r="E600" t="s">
        <v>33</v>
      </c>
      <c r="F600" s="6">
        <v>80000000</v>
      </c>
      <c r="G600" s="7">
        <v>48464322</v>
      </c>
      <c r="H600" s="3">
        <v>169700110</v>
      </c>
      <c r="I600" s="3">
        <v>305486596</v>
      </c>
      <c r="J600" s="3">
        <v>475186706</v>
      </c>
      <c r="K600" s="3">
        <f>Highest_Hollywood_Grossing_Movies[[#This Row],[World Wide Sales (in $)]]-Highest_Hollywood_Grossing_Movies[[#This Row],[Budget (in $)]]</f>
        <v>395186706</v>
      </c>
      <c r="L600" t="s">
        <v>2078</v>
      </c>
      <c r="M600" t="s">
        <v>2021</v>
      </c>
      <c r="N600" t="s">
        <v>2034</v>
      </c>
      <c r="O600" t="s">
        <v>535</v>
      </c>
      <c r="P600" t="str">
        <f t="shared" si="9"/>
        <v>Adventure</v>
      </c>
      <c r="Q600" t="s">
        <v>143</v>
      </c>
      <c r="R600" t="s">
        <v>42</v>
      </c>
    </row>
    <row r="601" spans="1:18" x14ac:dyDescent="0.35">
      <c r="A601">
        <v>375</v>
      </c>
      <c r="B601" t="s">
        <v>849</v>
      </c>
      <c r="C601" t="s">
        <v>850</v>
      </c>
      <c r="D601">
        <v>2015</v>
      </c>
      <c r="E601" t="s">
        <v>55</v>
      </c>
      <c r="F601" s="6">
        <v>150000000</v>
      </c>
      <c r="G601" s="7">
        <v>45428128</v>
      </c>
      <c r="H601" s="3">
        <v>154280290</v>
      </c>
      <c r="I601" s="3">
        <v>225800000</v>
      </c>
      <c r="J601" s="3">
        <v>380080290</v>
      </c>
      <c r="K601" s="3">
        <f>Highest_Hollywood_Grossing_Movies[[#This Row],[World Wide Sales (in $)]]-Highest_Hollywood_Grossing_Movies[[#This Row],[Budget (in $)]]</f>
        <v>230080290</v>
      </c>
      <c r="L601" t="s">
        <v>2038</v>
      </c>
      <c r="M601" t="s">
        <v>2010</v>
      </c>
      <c r="N601" t="s">
        <v>2034</v>
      </c>
      <c r="O601" t="s">
        <v>106</v>
      </c>
      <c r="P601" t="str">
        <f t="shared" si="9"/>
        <v>Action</v>
      </c>
      <c r="Q601" t="s">
        <v>597</v>
      </c>
      <c r="R601" t="s">
        <v>121</v>
      </c>
    </row>
    <row r="602" spans="1:18" x14ac:dyDescent="0.35">
      <c r="A602">
        <v>678</v>
      </c>
      <c r="B602" t="s">
        <v>1431</v>
      </c>
      <c r="C602" t="s">
        <v>1432</v>
      </c>
      <c r="D602">
        <v>2015</v>
      </c>
      <c r="E602" t="s">
        <v>15</v>
      </c>
      <c r="F602" s="6">
        <v>99000000</v>
      </c>
      <c r="G602" s="7">
        <v>44213073</v>
      </c>
      <c r="H602" s="3">
        <v>130178411</v>
      </c>
      <c r="I602" s="3">
        <v>116054702</v>
      </c>
      <c r="J602" s="3">
        <v>246233113</v>
      </c>
      <c r="K602" s="3">
        <f>Highest_Hollywood_Grossing_Movies[[#This Row],[World Wide Sales (in $)]]-Highest_Hollywood_Grossing_Movies[[#This Row],[Budget (in $)]]</f>
        <v>147233113</v>
      </c>
      <c r="L602" t="s">
        <v>2054</v>
      </c>
      <c r="M602" t="s">
        <v>2024</v>
      </c>
      <c r="N602" t="s">
        <v>2034</v>
      </c>
      <c r="O602" t="s">
        <v>332</v>
      </c>
      <c r="P602" t="str">
        <f t="shared" si="9"/>
        <v>Adventure</v>
      </c>
      <c r="Q602" t="s">
        <v>165</v>
      </c>
      <c r="R602" t="s">
        <v>126</v>
      </c>
    </row>
    <row r="603" spans="1:18" x14ac:dyDescent="0.35">
      <c r="A603">
        <v>803</v>
      </c>
      <c r="B603" t="s">
        <v>1647</v>
      </c>
      <c r="C603" t="s">
        <v>1648</v>
      </c>
      <c r="D603">
        <v>2015</v>
      </c>
      <c r="E603" t="s">
        <v>36</v>
      </c>
      <c r="F603" s="6">
        <v>68000000</v>
      </c>
      <c r="G603" s="7">
        <v>33507870</v>
      </c>
      <c r="H603" s="3">
        <v>81476385</v>
      </c>
      <c r="I603" s="3">
        <v>134387221</v>
      </c>
      <c r="J603" s="3">
        <v>215863606</v>
      </c>
      <c r="K603" s="3">
        <f>Highest_Hollywood_Grossing_Movies[[#This Row],[World Wide Sales (in $)]]-Highest_Hollywood_Grossing_Movies[[#This Row],[Budget (in $)]]</f>
        <v>147863606</v>
      </c>
      <c r="L603" t="s">
        <v>2032</v>
      </c>
      <c r="M603" t="s">
        <v>2102</v>
      </c>
      <c r="N603" t="s">
        <v>2034</v>
      </c>
      <c r="O603" t="s">
        <v>461</v>
      </c>
      <c r="P603" t="str">
        <f t="shared" si="9"/>
        <v>Comedy</v>
      </c>
      <c r="Q603" t="s">
        <v>247</v>
      </c>
      <c r="R603" t="s">
        <v>121</v>
      </c>
    </row>
    <row r="604" spans="1:18" x14ac:dyDescent="0.35">
      <c r="A604">
        <v>843</v>
      </c>
      <c r="B604" t="s">
        <v>1726</v>
      </c>
      <c r="C604" t="s">
        <v>1727</v>
      </c>
      <c r="D604">
        <v>2015</v>
      </c>
      <c r="E604" t="s">
        <v>21</v>
      </c>
      <c r="F604" s="6">
        <v>190000000</v>
      </c>
      <c r="G604" s="7">
        <v>33028165</v>
      </c>
      <c r="H604" s="3">
        <v>93436322</v>
      </c>
      <c r="I604" s="3">
        <v>115599346</v>
      </c>
      <c r="J604" s="3">
        <v>209035668</v>
      </c>
      <c r="K604" s="3">
        <f>Highest_Hollywood_Grossing_Movies[[#This Row],[World Wide Sales (in $)]]-Highest_Hollywood_Grossing_Movies[[#This Row],[Budget (in $)]]</f>
        <v>19035668</v>
      </c>
      <c r="L604" t="s">
        <v>2041</v>
      </c>
      <c r="M604" t="s">
        <v>2010</v>
      </c>
      <c r="N604" t="s">
        <v>2034</v>
      </c>
      <c r="O604" t="s">
        <v>1728</v>
      </c>
      <c r="P604" t="str">
        <f t="shared" si="9"/>
        <v>Action</v>
      </c>
      <c r="Q604" t="s">
        <v>78</v>
      </c>
      <c r="R604" t="s">
        <v>42</v>
      </c>
    </row>
    <row r="605" spans="1:18" x14ac:dyDescent="0.35">
      <c r="A605">
        <v>512</v>
      </c>
      <c r="B605" t="s">
        <v>1118</v>
      </c>
      <c r="C605" t="s">
        <v>1119</v>
      </c>
      <c r="D605">
        <v>2015</v>
      </c>
      <c r="E605" t="s">
        <v>15</v>
      </c>
      <c r="F605" s="6">
        <v>61000000</v>
      </c>
      <c r="G605" s="7">
        <v>30316510</v>
      </c>
      <c r="H605" s="3">
        <v>81697192</v>
      </c>
      <c r="I605" s="3">
        <v>230598864</v>
      </c>
      <c r="J605" s="3">
        <v>312296056</v>
      </c>
      <c r="K605" s="3">
        <f>Highest_Hollywood_Grossing_Movies[[#This Row],[World Wide Sales (in $)]]-Highest_Hollywood_Grossing_Movies[[#This Row],[Budget (in $)]]</f>
        <v>251296056</v>
      </c>
      <c r="L605" t="s">
        <v>2048</v>
      </c>
      <c r="M605" t="s">
        <v>2021</v>
      </c>
      <c r="N605" t="s">
        <v>2034</v>
      </c>
      <c r="O605" t="s">
        <v>106</v>
      </c>
      <c r="P605" t="str">
        <f t="shared" si="9"/>
        <v>Action</v>
      </c>
      <c r="Q605" t="s">
        <v>370</v>
      </c>
      <c r="R605" t="s">
        <v>18</v>
      </c>
    </row>
    <row r="606" spans="1:18" x14ac:dyDescent="0.35">
      <c r="A606">
        <v>720</v>
      </c>
      <c r="B606" t="s">
        <v>1507</v>
      </c>
      <c r="C606" t="s">
        <v>1508</v>
      </c>
      <c r="D606">
        <v>2015</v>
      </c>
      <c r="E606" t="s">
        <v>15</v>
      </c>
      <c r="F606" s="6">
        <v>65000000</v>
      </c>
      <c r="G606" s="7">
        <v>29085719</v>
      </c>
      <c r="H606" s="3">
        <v>110825712</v>
      </c>
      <c r="I606" s="3">
        <v>124840507</v>
      </c>
      <c r="J606" s="3">
        <v>235666219</v>
      </c>
      <c r="K606" s="3">
        <f>Highest_Hollywood_Grossing_Movies[[#This Row],[World Wide Sales (in $)]]-Highest_Hollywood_Grossing_Movies[[#This Row],[Budget (in $)]]</f>
        <v>170666219</v>
      </c>
      <c r="L606" t="s">
        <v>2078</v>
      </c>
      <c r="M606" t="s">
        <v>2010</v>
      </c>
      <c r="N606" t="s">
        <v>2034</v>
      </c>
      <c r="O606" t="s">
        <v>296</v>
      </c>
      <c r="P606" t="str">
        <f t="shared" si="9"/>
        <v>Action</v>
      </c>
      <c r="Q606" t="s">
        <v>597</v>
      </c>
      <c r="R606" t="s">
        <v>121</v>
      </c>
    </row>
    <row r="607" spans="1:18" x14ac:dyDescent="0.35">
      <c r="A607">
        <v>299</v>
      </c>
      <c r="B607" t="s">
        <v>707</v>
      </c>
      <c r="C607" t="s">
        <v>708</v>
      </c>
      <c r="D607">
        <v>2015</v>
      </c>
      <c r="E607" t="s">
        <v>26</v>
      </c>
      <c r="F607" s="6">
        <v>155000000</v>
      </c>
      <c r="G607" s="7">
        <v>27018486</v>
      </c>
      <c r="H607" s="3">
        <v>89760956</v>
      </c>
      <c r="I607" s="3">
        <v>350842581</v>
      </c>
      <c r="J607" s="3">
        <v>440603537</v>
      </c>
      <c r="K607" s="3">
        <f>Highest_Hollywood_Grossing_Movies[[#This Row],[World Wide Sales (in $)]]-Highest_Hollywood_Grossing_Movies[[#This Row],[Budget (in $)]]</f>
        <v>285603537</v>
      </c>
      <c r="L607" t="s">
        <v>2039</v>
      </c>
      <c r="M607" t="s">
        <v>2102</v>
      </c>
      <c r="N607" t="s">
        <v>2034</v>
      </c>
      <c r="O607" t="s">
        <v>106</v>
      </c>
      <c r="P607" t="str">
        <f t="shared" si="9"/>
        <v>Action</v>
      </c>
      <c r="Q607" t="s">
        <v>464</v>
      </c>
      <c r="R607" t="s">
        <v>18</v>
      </c>
    </row>
    <row r="608" spans="1:18" x14ac:dyDescent="0.35">
      <c r="A608">
        <v>688</v>
      </c>
      <c r="B608" t="s">
        <v>1451</v>
      </c>
      <c r="C608" t="s">
        <v>1452</v>
      </c>
      <c r="D608">
        <v>2015</v>
      </c>
      <c r="E608" t="s">
        <v>33</v>
      </c>
      <c r="F608" s="6">
        <v>88000000</v>
      </c>
      <c r="G608" s="7">
        <v>24011616</v>
      </c>
      <c r="H608" s="3">
        <v>78747585</v>
      </c>
      <c r="I608" s="3">
        <v>166127224</v>
      </c>
      <c r="J608" s="3">
        <v>244874809</v>
      </c>
      <c r="K608" s="3">
        <f>Highest_Hollywood_Grossing_Movies[[#This Row],[World Wide Sales (in $)]]-Highest_Hollywood_Grossing_Movies[[#This Row],[Budget (in $)]]</f>
        <v>156874809</v>
      </c>
      <c r="L608" t="s">
        <v>2026</v>
      </c>
      <c r="M608" t="s">
        <v>2103</v>
      </c>
      <c r="N608" t="s">
        <v>2034</v>
      </c>
      <c r="O608" t="s">
        <v>1190</v>
      </c>
      <c r="P608" t="str">
        <f t="shared" si="9"/>
        <v>Action</v>
      </c>
      <c r="Q608" t="s">
        <v>510</v>
      </c>
      <c r="R608" t="s">
        <v>18</v>
      </c>
    </row>
    <row r="609" spans="1:18" x14ac:dyDescent="0.35">
      <c r="A609">
        <v>970</v>
      </c>
      <c r="B609" t="s">
        <v>1939</v>
      </c>
      <c r="C609" t="s">
        <v>1940</v>
      </c>
      <c r="D609">
        <v>2015</v>
      </c>
      <c r="E609" t="s">
        <v>55</v>
      </c>
      <c r="F609" s="6">
        <v>176000000</v>
      </c>
      <c r="G609" s="7">
        <v>18372372</v>
      </c>
      <c r="H609" s="3">
        <v>47387723</v>
      </c>
      <c r="I609" s="3">
        <v>136500000</v>
      </c>
      <c r="J609" s="3">
        <v>183887723</v>
      </c>
      <c r="K609" s="3">
        <f>Highest_Hollywood_Grossing_Movies[[#This Row],[World Wide Sales (in $)]]-Highest_Hollywood_Grossing_Movies[[#This Row],[Budget (in $)]]</f>
        <v>7887723</v>
      </c>
      <c r="L609" t="s">
        <v>2030</v>
      </c>
      <c r="M609" t="s">
        <v>2017</v>
      </c>
      <c r="N609" t="s">
        <v>2034</v>
      </c>
      <c r="O609" t="s">
        <v>31</v>
      </c>
      <c r="P609" t="str">
        <f t="shared" si="9"/>
        <v>Action</v>
      </c>
      <c r="Q609" t="s">
        <v>107</v>
      </c>
      <c r="R609" t="s">
        <v>18</v>
      </c>
    </row>
    <row r="610" spans="1:18" x14ac:dyDescent="0.35">
      <c r="A610">
        <v>919</v>
      </c>
      <c r="B610" t="s">
        <v>1860</v>
      </c>
      <c r="C610" t="s">
        <v>1861</v>
      </c>
      <c r="D610">
        <v>2015</v>
      </c>
      <c r="E610" t="s">
        <v>55</v>
      </c>
      <c r="F610" s="6">
        <v>35000000</v>
      </c>
      <c r="G610" s="7">
        <v>17728313</v>
      </c>
      <c r="H610" s="3">
        <v>75764672</v>
      </c>
      <c r="I610" s="3">
        <v>118800000</v>
      </c>
      <c r="J610" s="3">
        <v>194564672</v>
      </c>
      <c r="K610" s="3">
        <f>Highest_Hollywood_Grossing_Movies[[#This Row],[World Wide Sales (in $)]]-Highest_Hollywood_Grossing_Movies[[#This Row],[Budget (in $)]]</f>
        <v>159564672</v>
      </c>
      <c r="L610" t="s">
        <v>2029</v>
      </c>
      <c r="M610" t="s">
        <v>2021</v>
      </c>
      <c r="N610" t="s">
        <v>2034</v>
      </c>
      <c r="O610" t="s">
        <v>706</v>
      </c>
      <c r="P610" t="str">
        <f t="shared" si="9"/>
        <v>Comedy</v>
      </c>
      <c r="Q610" t="s">
        <v>255</v>
      </c>
      <c r="R610" t="s">
        <v>18</v>
      </c>
    </row>
    <row r="611" spans="1:18" x14ac:dyDescent="0.35">
      <c r="A611">
        <v>876</v>
      </c>
      <c r="B611" t="s">
        <v>1776</v>
      </c>
      <c r="C611" t="s">
        <v>1777</v>
      </c>
      <c r="D611">
        <v>2015</v>
      </c>
      <c r="E611" t="s">
        <v>36</v>
      </c>
      <c r="F611" s="6">
        <v>55000000</v>
      </c>
      <c r="G611" s="7">
        <v>7222035</v>
      </c>
      <c r="H611" s="3">
        <v>43482270</v>
      </c>
      <c r="I611" s="3">
        <v>159945314</v>
      </c>
      <c r="J611" s="3">
        <v>203427584</v>
      </c>
      <c r="K611" s="3">
        <f>Highest_Hollywood_Grossing_Movies[[#This Row],[World Wide Sales (in $)]]-Highest_Hollywood_Grossing_Movies[[#This Row],[Budget (in $)]]</f>
        <v>148427584</v>
      </c>
      <c r="L611" t="s">
        <v>2035</v>
      </c>
      <c r="M611" t="s">
        <v>2021</v>
      </c>
      <c r="N611" t="s">
        <v>2034</v>
      </c>
      <c r="O611" t="s">
        <v>1778</v>
      </c>
      <c r="P611" t="str">
        <f t="shared" si="9"/>
        <v>Action</v>
      </c>
      <c r="Q611" t="s">
        <v>255</v>
      </c>
      <c r="R611" t="s">
        <v>18</v>
      </c>
    </row>
    <row r="612" spans="1:18" x14ac:dyDescent="0.35">
      <c r="A612">
        <v>218</v>
      </c>
      <c r="B612" t="s">
        <v>522</v>
      </c>
      <c r="C612" t="s">
        <v>523</v>
      </c>
      <c r="D612">
        <v>2015</v>
      </c>
      <c r="E612" t="s">
        <v>15</v>
      </c>
      <c r="F612" s="6">
        <v>135000000</v>
      </c>
      <c r="G612" s="7">
        <v>474560</v>
      </c>
      <c r="H612" s="3">
        <v>183637894</v>
      </c>
      <c r="I612" s="3">
        <v>349312609</v>
      </c>
      <c r="J612" s="3">
        <v>532950503</v>
      </c>
      <c r="K612" s="3">
        <f>Highest_Hollywood_Grossing_Movies[[#This Row],[World Wide Sales (in $)]]-Highest_Hollywood_Grossing_Movies[[#This Row],[Budget (in $)]]</f>
        <v>397950503</v>
      </c>
      <c r="L612" t="s">
        <v>2039</v>
      </c>
      <c r="M612" t="s">
        <v>2022</v>
      </c>
      <c r="N612" t="s">
        <v>2034</v>
      </c>
      <c r="O612" t="s">
        <v>524</v>
      </c>
      <c r="P612" t="str">
        <f t="shared" si="9"/>
        <v>Action</v>
      </c>
      <c r="Q612" t="s">
        <v>525</v>
      </c>
      <c r="R612" t="s">
        <v>121</v>
      </c>
    </row>
    <row r="613" spans="1:18" x14ac:dyDescent="0.35">
      <c r="A613">
        <v>637</v>
      </c>
      <c r="B613" t="s">
        <v>1356</v>
      </c>
      <c r="C613" t="s">
        <v>1357</v>
      </c>
      <c r="D613">
        <v>2015</v>
      </c>
      <c r="E613" t="s">
        <v>334</v>
      </c>
      <c r="F613" s="6">
        <v>37000000</v>
      </c>
      <c r="G613" s="7">
        <v>279974</v>
      </c>
      <c r="H613" s="3">
        <v>1243810</v>
      </c>
      <c r="I613" s="3">
        <v>258124638</v>
      </c>
      <c r="J613" s="3">
        <v>259368448</v>
      </c>
      <c r="K613" s="3">
        <f>Highest_Hollywood_Grossing_Movies[[#This Row],[World Wide Sales (in $)]]-Highest_Hollywood_Grossing_Movies[[#This Row],[Budget (in $)]]</f>
        <v>222368448</v>
      </c>
      <c r="L613" t="s">
        <v>2051</v>
      </c>
      <c r="M613" t="s">
        <v>2022</v>
      </c>
      <c r="N613" t="s">
        <v>2034</v>
      </c>
      <c r="O613" t="s">
        <v>1358</v>
      </c>
      <c r="P613" t="str">
        <f t="shared" si="9"/>
        <v>Action</v>
      </c>
      <c r="Q613" t="s">
        <v>107</v>
      </c>
      <c r="R613" t="s">
        <v>557</v>
      </c>
    </row>
    <row r="614" spans="1:18" x14ac:dyDescent="0.35">
      <c r="A614">
        <v>955</v>
      </c>
      <c r="B614" t="s">
        <v>1913</v>
      </c>
      <c r="C614" t="s">
        <v>1914</v>
      </c>
      <c r="D614">
        <v>2015</v>
      </c>
      <c r="E614" t="s">
        <v>557</v>
      </c>
      <c r="F614" s="6">
        <v>28000000</v>
      </c>
      <c r="H614" s="3">
        <v>186699768</v>
      </c>
      <c r="I614" s="3">
        <v>186699768</v>
      </c>
      <c r="J614" s="3">
        <v>186797986</v>
      </c>
      <c r="K614" s="3">
        <f>Highest_Hollywood_Grossing_Movies[[#This Row],[World Wide Sales (in $)]]-Highest_Hollywood_Grossing_Movies[[#This Row],[Budget (in $)]]</f>
        <v>158797986</v>
      </c>
      <c r="L614" t="s">
        <v>2059</v>
      </c>
      <c r="M614" t="s">
        <v>2017</v>
      </c>
      <c r="N614" t="s">
        <v>2074</v>
      </c>
      <c r="O614" t="s">
        <v>1912</v>
      </c>
      <c r="P614" t="str">
        <f t="shared" si="9"/>
        <v>Biography</v>
      </c>
      <c r="Q614" t="s">
        <v>75</v>
      </c>
      <c r="R614" t="s">
        <v>18</v>
      </c>
    </row>
    <row r="615" spans="1:18" x14ac:dyDescent="0.35">
      <c r="A615">
        <v>26</v>
      </c>
      <c r="B615" t="s">
        <v>83</v>
      </c>
      <c r="C615" t="s">
        <v>84</v>
      </c>
      <c r="D615">
        <v>2016</v>
      </c>
      <c r="E615" t="s">
        <v>21</v>
      </c>
      <c r="F615" s="6">
        <v>250000000</v>
      </c>
      <c r="G615" s="7">
        <v>179139142</v>
      </c>
      <c r="H615" s="3">
        <v>408084349</v>
      </c>
      <c r="I615" s="3">
        <v>746962067</v>
      </c>
      <c r="J615" s="3">
        <v>1155046416</v>
      </c>
      <c r="K615" s="3">
        <f>Highest_Hollywood_Grossing_Movies[[#This Row],[World Wide Sales (in $)]]-Highest_Hollywood_Grossing_Movies[[#This Row],[Budget (in $)]]</f>
        <v>905046416</v>
      </c>
      <c r="L615" t="s">
        <v>2049</v>
      </c>
      <c r="M615" t="s">
        <v>2019</v>
      </c>
      <c r="N615" t="s">
        <v>2050</v>
      </c>
      <c r="O615" t="s">
        <v>45</v>
      </c>
      <c r="P615" t="str">
        <f t="shared" si="9"/>
        <v>Action</v>
      </c>
      <c r="Q615" t="s">
        <v>85</v>
      </c>
      <c r="R615" t="s">
        <v>18</v>
      </c>
    </row>
    <row r="616" spans="1:18" x14ac:dyDescent="0.35">
      <c r="A616">
        <v>80</v>
      </c>
      <c r="B616" t="s">
        <v>219</v>
      </c>
      <c r="C616" t="s">
        <v>220</v>
      </c>
      <c r="D616">
        <v>2016</v>
      </c>
      <c r="E616" t="s">
        <v>55</v>
      </c>
      <c r="F616" s="6">
        <v>250000000</v>
      </c>
      <c r="G616" s="7">
        <v>166007347</v>
      </c>
      <c r="H616" s="3">
        <v>330360194</v>
      </c>
      <c r="I616" s="3">
        <v>543277334</v>
      </c>
      <c r="J616" s="3">
        <v>873637528</v>
      </c>
      <c r="K616" s="3">
        <f>Highest_Hollywood_Grossing_Movies[[#This Row],[World Wide Sales (in $)]]-Highest_Hollywood_Grossing_Movies[[#This Row],[Budget (in $)]]</f>
        <v>623637528</v>
      </c>
      <c r="L616" t="s">
        <v>2075</v>
      </c>
      <c r="M616" t="s">
        <v>2018</v>
      </c>
      <c r="N616" t="s">
        <v>2050</v>
      </c>
      <c r="O616" t="s">
        <v>31</v>
      </c>
      <c r="P616" t="str">
        <f t="shared" si="9"/>
        <v>Action</v>
      </c>
      <c r="Q616" t="s">
        <v>132</v>
      </c>
      <c r="R616" t="s">
        <v>18</v>
      </c>
    </row>
    <row r="617" spans="1:18" x14ac:dyDescent="0.35">
      <c r="A617">
        <v>41</v>
      </c>
      <c r="B617" t="s">
        <v>133</v>
      </c>
      <c r="C617" t="s">
        <v>134</v>
      </c>
      <c r="D617">
        <v>2016</v>
      </c>
      <c r="E617" t="s">
        <v>21</v>
      </c>
      <c r="F617" s="6">
        <v>200000000</v>
      </c>
      <c r="G617" s="7">
        <v>155081681</v>
      </c>
      <c r="H617" s="3">
        <v>533539991</v>
      </c>
      <c r="I617" s="3">
        <v>525142151</v>
      </c>
      <c r="J617" s="3">
        <v>1058682142</v>
      </c>
      <c r="K617" s="3">
        <f>Highest_Hollywood_Grossing_Movies[[#This Row],[World Wide Sales (in $)]]-Highest_Hollywood_Grossing_Movies[[#This Row],[Budget (in $)]]</f>
        <v>858682142</v>
      </c>
      <c r="L617" t="s">
        <v>2062</v>
      </c>
      <c r="M617" t="s">
        <v>2022</v>
      </c>
      <c r="N617" t="s">
        <v>2050</v>
      </c>
      <c r="O617" t="s">
        <v>31</v>
      </c>
      <c r="P617" t="str">
        <f t="shared" si="9"/>
        <v>Action</v>
      </c>
      <c r="Q617" t="s">
        <v>135</v>
      </c>
      <c r="R617" t="s">
        <v>18</v>
      </c>
    </row>
    <row r="618" spans="1:18" x14ac:dyDescent="0.35">
      <c r="A618">
        <v>124</v>
      </c>
      <c r="B618" t="s">
        <v>322</v>
      </c>
      <c r="C618" t="s">
        <v>323</v>
      </c>
      <c r="D618">
        <v>2016</v>
      </c>
      <c r="E618" t="s">
        <v>55</v>
      </c>
      <c r="F618" s="6">
        <v>175000000</v>
      </c>
      <c r="G618" s="7">
        <v>133682248</v>
      </c>
      <c r="H618" s="3">
        <v>325100054</v>
      </c>
      <c r="I618" s="3">
        <v>421746840</v>
      </c>
      <c r="J618" s="3">
        <v>746846894</v>
      </c>
      <c r="K618" s="3">
        <f>Highest_Hollywood_Grossing_Movies[[#This Row],[World Wide Sales (in $)]]-Highest_Hollywood_Grossing_Movies[[#This Row],[Budget (in $)]]</f>
        <v>571846894</v>
      </c>
      <c r="L618" t="s">
        <v>2047</v>
      </c>
      <c r="M618" t="s">
        <v>2020</v>
      </c>
      <c r="N618" t="s">
        <v>2050</v>
      </c>
      <c r="O618" t="s">
        <v>16</v>
      </c>
      <c r="P618" t="str">
        <f t="shared" si="9"/>
        <v>Action</v>
      </c>
      <c r="Q618" t="s">
        <v>99</v>
      </c>
      <c r="R618" t="s">
        <v>18</v>
      </c>
    </row>
    <row r="619" spans="1:18" x14ac:dyDescent="0.35">
      <c r="A619">
        <v>110</v>
      </c>
      <c r="B619" t="s">
        <v>294</v>
      </c>
      <c r="C619" t="s">
        <v>295</v>
      </c>
      <c r="D619">
        <v>2016</v>
      </c>
      <c r="E619" t="s">
        <v>15</v>
      </c>
      <c r="F619" s="6">
        <v>58000000</v>
      </c>
      <c r="G619" s="7">
        <v>132434639</v>
      </c>
      <c r="H619" s="3">
        <v>363070709</v>
      </c>
      <c r="I619" s="3">
        <v>419766082</v>
      </c>
      <c r="J619" s="3">
        <v>782836791</v>
      </c>
      <c r="K619" s="3">
        <f>Highest_Hollywood_Grossing_Movies[[#This Row],[World Wide Sales (in $)]]-Highest_Hollywood_Grossing_Movies[[#This Row],[Budget (in $)]]</f>
        <v>724836791</v>
      </c>
      <c r="L619" t="s">
        <v>2048</v>
      </c>
      <c r="M619" t="s">
        <v>2017</v>
      </c>
      <c r="N619" t="s">
        <v>2050</v>
      </c>
      <c r="O619" t="s">
        <v>296</v>
      </c>
      <c r="P619" t="str">
        <f t="shared" si="9"/>
        <v>Action</v>
      </c>
      <c r="Q619" t="s">
        <v>149</v>
      </c>
      <c r="R619" t="s">
        <v>121</v>
      </c>
    </row>
    <row r="620" spans="1:18" x14ac:dyDescent="0.35">
      <c r="A620">
        <v>75</v>
      </c>
      <c r="B620" t="s">
        <v>206</v>
      </c>
      <c r="C620" t="s">
        <v>207</v>
      </c>
      <c r="D620">
        <v>2016</v>
      </c>
      <c r="E620" t="s">
        <v>36</v>
      </c>
      <c r="F620" s="6">
        <v>75000000</v>
      </c>
      <c r="G620" s="7">
        <v>104352905</v>
      </c>
      <c r="H620" s="3">
        <v>368384330</v>
      </c>
      <c r="I620" s="3">
        <v>525944139</v>
      </c>
      <c r="J620" s="3">
        <v>894328469</v>
      </c>
      <c r="K620" s="3">
        <f>Highest_Hollywood_Grossing_Movies[[#This Row],[World Wide Sales (in $)]]-Highest_Hollywood_Grossing_Movies[[#This Row],[Budget (in $)]]</f>
        <v>819328469</v>
      </c>
      <c r="L620" t="s">
        <v>2029</v>
      </c>
      <c r="M620" t="s">
        <v>2102</v>
      </c>
      <c r="N620" t="s">
        <v>2050</v>
      </c>
      <c r="O620" t="s">
        <v>181</v>
      </c>
      <c r="P620" t="str">
        <f t="shared" si="9"/>
        <v>Adventure</v>
      </c>
      <c r="Q620" t="s">
        <v>208</v>
      </c>
      <c r="R620" t="s">
        <v>42</v>
      </c>
    </row>
    <row r="621" spans="1:18" x14ac:dyDescent="0.35">
      <c r="A621">
        <v>57</v>
      </c>
      <c r="B621" t="s">
        <v>166</v>
      </c>
      <c r="C621" t="s">
        <v>167</v>
      </c>
      <c r="D621">
        <v>2016</v>
      </c>
      <c r="E621" t="s">
        <v>21</v>
      </c>
      <c r="F621" s="6">
        <v>175000000</v>
      </c>
      <c r="G621" s="7">
        <v>103261464</v>
      </c>
      <c r="H621" s="3">
        <v>364001123</v>
      </c>
      <c r="I621" s="3">
        <v>603723652</v>
      </c>
      <c r="J621" s="3">
        <v>967724775</v>
      </c>
      <c r="K621" s="3">
        <f>Highest_Hollywood_Grossing_Movies[[#This Row],[World Wide Sales (in $)]]-Highest_Hollywood_Grossing_Movies[[#This Row],[Budget (in $)]]</f>
        <v>792724775</v>
      </c>
      <c r="L621" t="s">
        <v>2038</v>
      </c>
      <c r="M621" t="s">
        <v>2019</v>
      </c>
      <c r="N621" t="s">
        <v>2050</v>
      </c>
      <c r="O621" t="s">
        <v>168</v>
      </c>
      <c r="P621" t="str">
        <f t="shared" si="9"/>
        <v>Adventure</v>
      </c>
      <c r="Q621" t="s">
        <v>169</v>
      </c>
      <c r="R621" t="s">
        <v>42</v>
      </c>
    </row>
    <row r="622" spans="1:18" x14ac:dyDescent="0.35">
      <c r="A622">
        <v>151</v>
      </c>
      <c r="B622" t="s">
        <v>373</v>
      </c>
      <c r="C622" t="s">
        <v>374</v>
      </c>
      <c r="D622">
        <v>2016</v>
      </c>
      <c r="E622" t="s">
        <v>21</v>
      </c>
      <c r="F622" s="6">
        <v>165000000</v>
      </c>
      <c r="G622" s="7">
        <v>85058311</v>
      </c>
      <c r="H622" s="3">
        <v>232641920</v>
      </c>
      <c r="I622" s="3">
        <v>445154156</v>
      </c>
      <c r="J622" s="3">
        <v>677796076</v>
      </c>
      <c r="K622" s="3">
        <f>Highest_Hollywood_Grossing_Movies[[#This Row],[World Wide Sales (in $)]]-Highest_Hollywood_Grossing_Movies[[#This Row],[Budget (in $)]]</f>
        <v>512796076</v>
      </c>
      <c r="L622" t="s">
        <v>2039</v>
      </c>
      <c r="M622" t="s">
        <v>2024</v>
      </c>
      <c r="N622" t="s">
        <v>2050</v>
      </c>
      <c r="O622" t="s">
        <v>16</v>
      </c>
      <c r="P622" t="str">
        <f t="shared" si="9"/>
        <v>Action</v>
      </c>
      <c r="Q622" t="s">
        <v>247</v>
      </c>
      <c r="R622" t="s">
        <v>18</v>
      </c>
    </row>
    <row r="623" spans="1:18" x14ac:dyDescent="0.35">
      <c r="A623">
        <v>98</v>
      </c>
      <c r="B623" t="s">
        <v>264</v>
      </c>
      <c r="C623" t="s">
        <v>265</v>
      </c>
      <c r="D623">
        <v>2016</v>
      </c>
      <c r="E623" t="s">
        <v>55</v>
      </c>
      <c r="F623" s="6">
        <v>180000000</v>
      </c>
      <c r="G623" s="7">
        <v>74403387</v>
      </c>
      <c r="H623" s="3">
        <v>234037575</v>
      </c>
      <c r="I623" s="3">
        <v>580006426</v>
      </c>
      <c r="J623" s="3">
        <v>814044001</v>
      </c>
      <c r="K623" s="3">
        <f>Highest_Hollywood_Grossing_Movies[[#This Row],[World Wide Sales (in $)]]-Highest_Hollywood_Grossing_Movies[[#This Row],[Budget (in $)]]</f>
        <v>634044001</v>
      </c>
      <c r="L623" t="s">
        <v>2026</v>
      </c>
      <c r="M623" t="s">
        <v>2023</v>
      </c>
      <c r="N623" t="s">
        <v>2050</v>
      </c>
      <c r="O623" t="s">
        <v>152</v>
      </c>
      <c r="P623" t="str">
        <f t="shared" si="9"/>
        <v>Adventure</v>
      </c>
      <c r="Q623" t="s">
        <v>266</v>
      </c>
      <c r="R623" t="s">
        <v>18</v>
      </c>
    </row>
    <row r="624" spans="1:18" x14ac:dyDescent="0.35">
      <c r="A624">
        <v>209</v>
      </c>
      <c r="B624" t="s">
        <v>503</v>
      </c>
      <c r="C624" t="s">
        <v>504</v>
      </c>
      <c r="D624">
        <v>2016</v>
      </c>
      <c r="E624" t="s">
        <v>15</v>
      </c>
      <c r="F624" s="6">
        <v>178000000</v>
      </c>
      <c r="G624" s="7">
        <v>65769562</v>
      </c>
      <c r="H624" s="3">
        <v>155442489</v>
      </c>
      <c r="I624" s="3">
        <v>388491616</v>
      </c>
      <c r="J624" s="3">
        <v>543934105</v>
      </c>
      <c r="K624" s="3">
        <f>Highest_Hollywood_Grossing_Movies[[#This Row],[World Wide Sales (in $)]]-Highest_Hollywood_Grossing_Movies[[#This Row],[Budget (in $)]]</f>
        <v>365934105</v>
      </c>
      <c r="L624" t="s">
        <v>2058</v>
      </c>
      <c r="M624" t="s">
        <v>2010</v>
      </c>
      <c r="N624" t="s">
        <v>2050</v>
      </c>
      <c r="O624" t="s">
        <v>31</v>
      </c>
      <c r="P624" t="str">
        <f t="shared" si="9"/>
        <v>Action</v>
      </c>
      <c r="Q624" t="s">
        <v>349</v>
      </c>
      <c r="R624" t="s">
        <v>18</v>
      </c>
    </row>
    <row r="625" spans="1:18" x14ac:dyDescent="0.35">
      <c r="A625">
        <v>452</v>
      </c>
      <c r="B625" t="s">
        <v>1003</v>
      </c>
      <c r="C625" t="s">
        <v>1004</v>
      </c>
      <c r="D625">
        <v>2016</v>
      </c>
      <c r="E625" t="s">
        <v>26</v>
      </c>
      <c r="F625" s="6">
        <v>185000000</v>
      </c>
      <c r="G625" s="7">
        <v>59253211</v>
      </c>
      <c r="H625" s="3">
        <v>158848340</v>
      </c>
      <c r="I625" s="3">
        <v>184623476</v>
      </c>
      <c r="J625" s="3">
        <v>343471816</v>
      </c>
      <c r="K625" s="3">
        <f>Highest_Hollywood_Grossing_Movies[[#This Row],[World Wide Sales (in $)]]-Highest_Hollywood_Grossing_Movies[[#This Row],[Budget (in $)]]</f>
        <v>158471816</v>
      </c>
      <c r="L625" t="s">
        <v>2041</v>
      </c>
      <c r="M625" t="s">
        <v>2103</v>
      </c>
      <c r="N625" t="s">
        <v>2050</v>
      </c>
      <c r="O625" t="s">
        <v>106</v>
      </c>
      <c r="P625" t="str">
        <f t="shared" si="9"/>
        <v>Action</v>
      </c>
      <c r="Q625" t="s">
        <v>120</v>
      </c>
      <c r="R625" t="s">
        <v>18</v>
      </c>
    </row>
    <row r="626" spans="1:18" x14ac:dyDescent="0.35">
      <c r="A626">
        <v>323</v>
      </c>
      <c r="B626" t="s">
        <v>757</v>
      </c>
      <c r="C626" t="s">
        <v>758</v>
      </c>
      <c r="D626">
        <v>2016</v>
      </c>
      <c r="E626" t="s">
        <v>36</v>
      </c>
      <c r="F626" s="6">
        <v>120000000</v>
      </c>
      <c r="G626" s="7">
        <v>59215365</v>
      </c>
      <c r="H626" s="3">
        <v>162434410</v>
      </c>
      <c r="I626" s="3">
        <v>253050504</v>
      </c>
      <c r="J626" s="3">
        <v>415484914</v>
      </c>
      <c r="K626" s="3">
        <f>Highest_Hollywood_Grossing_Movies[[#This Row],[World Wide Sales (in $)]]-Highest_Hollywood_Grossing_Movies[[#This Row],[Budget (in $)]]</f>
        <v>295484914</v>
      </c>
      <c r="L626" t="s">
        <v>2049</v>
      </c>
      <c r="M626" t="s">
        <v>2103</v>
      </c>
      <c r="N626" t="s">
        <v>2050</v>
      </c>
      <c r="O626" t="s">
        <v>759</v>
      </c>
      <c r="P626" t="str">
        <f t="shared" si="9"/>
        <v>Action</v>
      </c>
      <c r="Q626" t="s">
        <v>99</v>
      </c>
      <c r="R626" t="s">
        <v>18</v>
      </c>
    </row>
    <row r="627" spans="1:18" x14ac:dyDescent="0.35">
      <c r="A627">
        <v>448</v>
      </c>
      <c r="B627" t="s">
        <v>996</v>
      </c>
      <c r="C627" t="s">
        <v>997</v>
      </c>
      <c r="D627">
        <v>2016</v>
      </c>
      <c r="E627" t="s">
        <v>15</v>
      </c>
      <c r="F627" s="6">
        <v>125000000</v>
      </c>
      <c r="G627" s="7">
        <v>46581142</v>
      </c>
      <c r="H627" s="3">
        <v>154025064</v>
      </c>
      <c r="I627" s="3">
        <v>193157822</v>
      </c>
      <c r="J627" s="3">
        <v>347182886</v>
      </c>
      <c r="K627" s="3">
        <f>Highest_Hollywood_Grossing_Movies[[#This Row],[World Wide Sales (in $)]]-Highest_Hollywood_Grossing_Movies[[#This Row],[Budget (in $)]]</f>
        <v>222182886</v>
      </c>
      <c r="L627" t="s">
        <v>2043</v>
      </c>
      <c r="M627" t="s">
        <v>2024</v>
      </c>
      <c r="N627" t="s">
        <v>2050</v>
      </c>
      <c r="O627" t="s">
        <v>911</v>
      </c>
      <c r="P627" t="str">
        <f t="shared" si="9"/>
        <v>Adventure</v>
      </c>
      <c r="Q627" t="s">
        <v>408</v>
      </c>
      <c r="R627" t="s">
        <v>42</v>
      </c>
    </row>
    <row r="628" spans="1:18" x14ac:dyDescent="0.35">
      <c r="A628">
        <v>741</v>
      </c>
      <c r="B628" t="s">
        <v>1188</v>
      </c>
      <c r="C628" t="s">
        <v>1540</v>
      </c>
      <c r="D628">
        <v>2016</v>
      </c>
      <c r="E628" t="s">
        <v>33</v>
      </c>
      <c r="F628" s="6">
        <v>144000000</v>
      </c>
      <c r="G628" s="7">
        <v>46018755</v>
      </c>
      <c r="H628" s="3">
        <v>128350574</v>
      </c>
      <c r="I628" s="3">
        <v>100796935</v>
      </c>
      <c r="J628" s="3">
        <v>229147509</v>
      </c>
      <c r="K628" s="3">
        <f>Highest_Hollywood_Grossing_Movies[[#This Row],[World Wide Sales (in $)]]-Highest_Hollywood_Grossing_Movies[[#This Row],[Budget (in $)]]</f>
        <v>85147509</v>
      </c>
      <c r="L628" t="s">
        <v>2037</v>
      </c>
      <c r="M628" t="s">
        <v>2103</v>
      </c>
      <c r="N628" t="s">
        <v>2050</v>
      </c>
      <c r="O628" t="s">
        <v>1190</v>
      </c>
      <c r="P628" t="str">
        <f t="shared" si="9"/>
        <v>Action</v>
      </c>
      <c r="Q628" t="s">
        <v>341</v>
      </c>
      <c r="R628" t="s">
        <v>18</v>
      </c>
    </row>
    <row r="629" spans="1:18" x14ac:dyDescent="0.35">
      <c r="A629">
        <v>230</v>
      </c>
      <c r="B629" t="s">
        <v>558</v>
      </c>
      <c r="C629" t="s">
        <v>559</v>
      </c>
      <c r="D629">
        <v>2016</v>
      </c>
      <c r="E629" t="s">
        <v>15</v>
      </c>
      <c r="F629" s="6">
        <v>145000000</v>
      </c>
      <c r="G629" s="7">
        <v>41282042</v>
      </c>
      <c r="H629" s="3">
        <v>143528619</v>
      </c>
      <c r="I629" s="3">
        <v>377642206</v>
      </c>
      <c r="J629" s="3">
        <v>521170825</v>
      </c>
      <c r="K629" s="3">
        <f>Highest_Hollywood_Grossing_Movies[[#This Row],[World Wide Sales (in $)]]-Highest_Hollywood_Grossing_Movies[[#This Row],[Budget (in $)]]</f>
        <v>376170825</v>
      </c>
      <c r="L629" t="s">
        <v>2053</v>
      </c>
      <c r="M629" t="s">
        <v>2016</v>
      </c>
      <c r="N629" t="s">
        <v>2050</v>
      </c>
      <c r="O629" t="s">
        <v>407</v>
      </c>
      <c r="P629" t="str">
        <f t="shared" si="9"/>
        <v>Action</v>
      </c>
      <c r="Q629" t="s">
        <v>237</v>
      </c>
      <c r="R629" t="s">
        <v>42</v>
      </c>
    </row>
    <row r="630" spans="1:18" x14ac:dyDescent="0.35">
      <c r="A630">
        <v>359</v>
      </c>
      <c r="B630" t="s">
        <v>821</v>
      </c>
      <c r="C630" t="s">
        <v>822</v>
      </c>
      <c r="D630">
        <v>2016</v>
      </c>
      <c r="E630" t="s">
        <v>15</v>
      </c>
      <c r="F630" s="6">
        <v>165000000</v>
      </c>
      <c r="G630" s="7">
        <v>41039944</v>
      </c>
      <c r="H630" s="3">
        <v>103144286</v>
      </c>
      <c r="I630" s="3">
        <v>286537649</v>
      </c>
      <c r="J630" s="3">
        <v>389681935</v>
      </c>
      <c r="K630" s="3">
        <f>Highest_Hollywood_Grossing_Movies[[#This Row],[World Wide Sales (in $)]]-Highest_Hollywood_Grossing_Movies[[#This Row],[Budget (in $)]]</f>
        <v>224681935</v>
      </c>
      <c r="L630" t="s">
        <v>2042</v>
      </c>
      <c r="M630" t="s">
        <v>2102</v>
      </c>
      <c r="N630" t="s">
        <v>2050</v>
      </c>
      <c r="O630" t="s">
        <v>31</v>
      </c>
      <c r="P630" t="str">
        <f t="shared" si="9"/>
        <v>Action</v>
      </c>
      <c r="Q630" t="s">
        <v>597</v>
      </c>
      <c r="R630" t="s">
        <v>18</v>
      </c>
    </row>
    <row r="631" spans="1:18" x14ac:dyDescent="0.35">
      <c r="A631">
        <v>491</v>
      </c>
      <c r="B631" t="s">
        <v>1077</v>
      </c>
      <c r="C631" t="s">
        <v>1078</v>
      </c>
      <c r="D631">
        <v>2016</v>
      </c>
      <c r="E631" t="s">
        <v>55</v>
      </c>
      <c r="F631" s="6">
        <v>40000000</v>
      </c>
      <c r="G631" s="7">
        <v>40406314</v>
      </c>
      <c r="H631" s="3">
        <v>102516140</v>
      </c>
      <c r="I631" s="3">
        <v>219318211</v>
      </c>
      <c r="J631" s="3">
        <v>321834351</v>
      </c>
      <c r="K631" s="3">
        <f>Highest_Hollywood_Grossing_Movies[[#This Row],[World Wide Sales (in $)]]-Highest_Hollywood_Grossing_Movies[[#This Row],[Budget (in $)]]</f>
        <v>281834351</v>
      </c>
      <c r="L631" t="s">
        <v>2080</v>
      </c>
      <c r="M631" t="s">
        <v>2102</v>
      </c>
      <c r="N631" t="s">
        <v>2050</v>
      </c>
      <c r="O631" t="s">
        <v>908</v>
      </c>
      <c r="P631" t="str">
        <f t="shared" si="9"/>
        <v>Horror</v>
      </c>
      <c r="Q631" t="s">
        <v>196</v>
      </c>
      <c r="R631" t="s">
        <v>121</v>
      </c>
    </row>
    <row r="632" spans="1:18" x14ac:dyDescent="0.35">
      <c r="A632">
        <v>587</v>
      </c>
      <c r="B632" t="s">
        <v>1252</v>
      </c>
      <c r="C632" t="s">
        <v>1253</v>
      </c>
      <c r="D632">
        <v>2016</v>
      </c>
      <c r="E632" t="s">
        <v>36</v>
      </c>
      <c r="F632" s="6">
        <v>9000000</v>
      </c>
      <c r="G632" s="7">
        <v>40010975</v>
      </c>
      <c r="H632" s="3">
        <v>138291365</v>
      </c>
      <c r="I632" s="3">
        <v>140163052</v>
      </c>
      <c r="J632" s="3">
        <v>278454417</v>
      </c>
      <c r="K632" s="3">
        <f>Highest_Hollywood_Grossing_Movies[[#This Row],[World Wide Sales (in $)]]-Highest_Hollywood_Grossing_Movies[[#This Row],[Budget (in $)]]</f>
        <v>269454417</v>
      </c>
      <c r="L632" t="s">
        <v>2058</v>
      </c>
      <c r="M632" t="s">
        <v>2016</v>
      </c>
      <c r="N632" t="s">
        <v>2044</v>
      </c>
      <c r="O632" t="s">
        <v>1254</v>
      </c>
      <c r="P632" t="str">
        <f t="shared" si="9"/>
        <v>Horror</v>
      </c>
      <c r="Q632" t="s">
        <v>341</v>
      </c>
      <c r="R632" t="s">
        <v>18</v>
      </c>
    </row>
    <row r="633" spans="1:18" x14ac:dyDescent="0.35">
      <c r="A633">
        <v>422</v>
      </c>
      <c r="B633" t="s">
        <v>940</v>
      </c>
      <c r="C633" t="s">
        <v>941</v>
      </c>
      <c r="D633">
        <v>2016</v>
      </c>
      <c r="E633" t="s">
        <v>55</v>
      </c>
      <c r="F633" s="6">
        <v>180000000</v>
      </c>
      <c r="G633" s="7">
        <v>38527856</v>
      </c>
      <c r="H633" s="3">
        <v>126643061</v>
      </c>
      <c r="I633" s="3">
        <v>230057296</v>
      </c>
      <c r="J633" s="3">
        <v>356700357</v>
      </c>
      <c r="K633" s="3">
        <f>Highest_Hollywood_Grossing_Movies[[#This Row],[World Wide Sales (in $)]]-Highest_Hollywood_Grossing_Movies[[#This Row],[Budget (in $)]]</f>
        <v>176700357</v>
      </c>
      <c r="L633" t="s">
        <v>2054</v>
      </c>
      <c r="M633" t="s">
        <v>2102</v>
      </c>
      <c r="N633" t="s">
        <v>2050</v>
      </c>
      <c r="O633" t="s">
        <v>942</v>
      </c>
      <c r="P633" t="str">
        <f t="shared" si="9"/>
        <v>Action</v>
      </c>
      <c r="Q633" t="s">
        <v>668</v>
      </c>
      <c r="R633" t="s">
        <v>18</v>
      </c>
    </row>
    <row r="634" spans="1:18" x14ac:dyDescent="0.35">
      <c r="A634">
        <v>432</v>
      </c>
      <c r="B634" t="s">
        <v>961</v>
      </c>
      <c r="C634" t="s">
        <v>962</v>
      </c>
      <c r="D634">
        <v>2016</v>
      </c>
      <c r="E634" t="s">
        <v>33</v>
      </c>
      <c r="F634" s="6">
        <v>73000000</v>
      </c>
      <c r="G634" s="7">
        <v>38155177</v>
      </c>
      <c r="H634" s="3">
        <v>107509366</v>
      </c>
      <c r="I634" s="3">
        <v>244824563</v>
      </c>
      <c r="J634" s="3">
        <v>352333929</v>
      </c>
      <c r="K634" s="3">
        <f>Highest_Hollywood_Grossing_Movies[[#This Row],[World Wide Sales (in $)]]-Highest_Hollywood_Grossing_Movies[[#This Row],[Budget (in $)]]</f>
        <v>279333929</v>
      </c>
      <c r="L634" t="s">
        <v>2037</v>
      </c>
      <c r="M634" t="s">
        <v>2010</v>
      </c>
      <c r="N634" t="s">
        <v>2050</v>
      </c>
      <c r="O634" t="s">
        <v>963</v>
      </c>
      <c r="P634" t="str">
        <f t="shared" si="9"/>
        <v>Action</v>
      </c>
      <c r="Q634" t="s">
        <v>310</v>
      </c>
      <c r="R634" t="s">
        <v>42</v>
      </c>
    </row>
    <row r="635" spans="1:18" x14ac:dyDescent="0.35">
      <c r="A635">
        <v>793</v>
      </c>
      <c r="B635" t="s">
        <v>1628</v>
      </c>
      <c r="C635" t="s">
        <v>1629</v>
      </c>
      <c r="D635">
        <v>2016</v>
      </c>
      <c r="E635" t="s">
        <v>55</v>
      </c>
      <c r="F635" s="6">
        <v>50000000</v>
      </c>
      <c r="G635" s="7">
        <v>35535250</v>
      </c>
      <c r="H635" s="3">
        <v>127440871</v>
      </c>
      <c r="I635" s="3">
        <v>89531672</v>
      </c>
      <c r="J635" s="3">
        <v>216972543</v>
      </c>
      <c r="K635" s="3">
        <f>Highest_Hollywood_Grossing_Movies[[#This Row],[World Wide Sales (in $)]]-Highest_Hollywood_Grossing_Movies[[#This Row],[Budget (in $)]]</f>
        <v>166972543</v>
      </c>
      <c r="L635" t="s">
        <v>2067</v>
      </c>
      <c r="M635" t="s">
        <v>2102</v>
      </c>
      <c r="N635" t="s">
        <v>2050</v>
      </c>
      <c r="O635" t="s">
        <v>1043</v>
      </c>
      <c r="P635" t="str">
        <f t="shared" si="9"/>
        <v>Action</v>
      </c>
      <c r="Q635" t="s">
        <v>378</v>
      </c>
      <c r="R635" t="s">
        <v>18</v>
      </c>
    </row>
    <row r="636" spans="1:18" x14ac:dyDescent="0.35">
      <c r="A636">
        <v>682</v>
      </c>
      <c r="B636" t="s">
        <v>1441</v>
      </c>
      <c r="C636" t="s">
        <v>1442</v>
      </c>
      <c r="D636">
        <v>2016</v>
      </c>
      <c r="E636" t="s">
        <v>26</v>
      </c>
      <c r="F636" s="6">
        <v>135000000</v>
      </c>
      <c r="G636" s="7">
        <v>35316382</v>
      </c>
      <c r="H636" s="3">
        <v>82051601</v>
      </c>
      <c r="I636" s="3">
        <v>163572247</v>
      </c>
      <c r="J636" s="3">
        <v>245623848</v>
      </c>
      <c r="K636" s="3">
        <f>Highest_Hollywood_Grossing_Movies[[#This Row],[World Wide Sales (in $)]]-Highest_Hollywood_Grossing_Movies[[#This Row],[Budget (in $)]]</f>
        <v>110623848</v>
      </c>
      <c r="L636" t="s">
        <v>2059</v>
      </c>
      <c r="M636" t="s">
        <v>2102</v>
      </c>
      <c r="N636" t="s">
        <v>2050</v>
      </c>
      <c r="O636" t="s">
        <v>96</v>
      </c>
      <c r="P636" t="str">
        <f t="shared" si="9"/>
        <v>Action</v>
      </c>
      <c r="Q636" t="s">
        <v>240</v>
      </c>
      <c r="R636" t="s">
        <v>18</v>
      </c>
    </row>
    <row r="637" spans="1:18" x14ac:dyDescent="0.35">
      <c r="A637">
        <v>164</v>
      </c>
      <c r="B637" t="s">
        <v>402</v>
      </c>
      <c r="C637" t="s">
        <v>403</v>
      </c>
      <c r="D637">
        <v>2016</v>
      </c>
      <c r="E637" t="s">
        <v>36</v>
      </c>
      <c r="F637" s="6">
        <v>75000000</v>
      </c>
      <c r="G637" s="7">
        <v>35258145</v>
      </c>
      <c r="H637" s="3">
        <v>270578425</v>
      </c>
      <c r="I637" s="3">
        <v>363759959</v>
      </c>
      <c r="J637" s="3">
        <v>634338384</v>
      </c>
      <c r="K637" s="3">
        <f>Highest_Hollywood_Grossing_Movies[[#This Row],[World Wide Sales (in $)]]-Highest_Hollywood_Grossing_Movies[[#This Row],[Budget (in $)]]</f>
        <v>559338384</v>
      </c>
      <c r="L637" t="s">
        <v>2059</v>
      </c>
      <c r="M637" t="s">
        <v>2022</v>
      </c>
      <c r="N637" t="s">
        <v>2050</v>
      </c>
      <c r="O637" t="s">
        <v>404</v>
      </c>
      <c r="P637" t="str">
        <f t="shared" si="9"/>
        <v>Animation</v>
      </c>
      <c r="Q637" t="s">
        <v>149</v>
      </c>
      <c r="R637" t="s">
        <v>42</v>
      </c>
    </row>
    <row r="638" spans="1:18" x14ac:dyDescent="0.35">
      <c r="A638">
        <v>700</v>
      </c>
      <c r="B638" t="s">
        <v>1475</v>
      </c>
      <c r="C638" t="s">
        <v>1476</v>
      </c>
      <c r="D638">
        <v>2016</v>
      </c>
      <c r="E638" t="s">
        <v>55</v>
      </c>
      <c r="F638" s="6">
        <v>60000000</v>
      </c>
      <c r="G638" s="7">
        <v>35028301</v>
      </c>
      <c r="H638" s="3">
        <v>125070033</v>
      </c>
      <c r="I638" s="3">
        <v>115727590</v>
      </c>
      <c r="J638" s="3">
        <v>240797623</v>
      </c>
      <c r="K638" s="3">
        <f>Highest_Hollywood_Grossing_Movies[[#This Row],[World Wide Sales (in $)]]-Highest_Hollywood_Grossing_Movies[[#This Row],[Budget (in $)]]</f>
        <v>180797623</v>
      </c>
      <c r="L638" t="s">
        <v>2080</v>
      </c>
      <c r="M638" t="s">
        <v>2021</v>
      </c>
      <c r="N638" t="s">
        <v>2050</v>
      </c>
      <c r="O638" t="s">
        <v>1103</v>
      </c>
      <c r="P638" t="str">
        <f t="shared" si="9"/>
        <v>Biography</v>
      </c>
      <c r="Q638" t="s">
        <v>333</v>
      </c>
      <c r="R638" t="s">
        <v>18</v>
      </c>
    </row>
    <row r="639" spans="1:18" x14ac:dyDescent="0.35">
      <c r="A639">
        <v>557</v>
      </c>
      <c r="B639" t="s">
        <v>1191</v>
      </c>
      <c r="C639" t="s">
        <v>1192</v>
      </c>
      <c r="D639">
        <v>2016</v>
      </c>
      <c r="E639" t="s">
        <v>15</v>
      </c>
      <c r="F639" s="6">
        <v>110000000</v>
      </c>
      <c r="G639" s="7">
        <v>28871140</v>
      </c>
      <c r="H639" s="3">
        <v>87242834</v>
      </c>
      <c r="I639" s="3">
        <v>209239612</v>
      </c>
      <c r="J639" s="3">
        <v>296482446</v>
      </c>
      <c r="K639" s="3">
        <f>Highest_Hollywood_Grossing_Movies[[#This Row],[World Wide Sales (in $)]]-Highest_Hollywood_Grossing_Movies[[#This Row],[Budget (in $)]]</f>
        <v>186482446</v>
      </c>
      <c r="L639" t="s">
        <v>2053</v>
      </c>
      <c r="M639" t="s">
        <v>2021</v>
      </c>
      <c r="N639" t="s">
        <v>2050</v>
      </c>
      <c r="O639" t="s">
        <v>1193</v>
      </c>
      <c r="P639" t="str">
        <f t="shared" si="9"/>
        <v>Adventure</v>
      </c>
      <c r="Q639" t="s">
        <v>107</v>
      </c>
      <c r="R639" t="s">
        <v>18</v>
      </c>
    </row>
    <row r="640" spans="1:18" x14ac:dyDescent="0.35">
      <c r="A640">
        <v>547</v>
      </c>
      <c r="B640" t="s">
        <v>1175</v>
      </c>
      <c r="C640" t="s">
        <v>1176</v>
      </c>
      <c r="D640">
        <v>2016</v>
      </c>
      <c r="E640" t="s">
        <v>21</v>
      </c>
      <c r="F640" s="6">
        <v>170000000</v>
      </c>
      <c r="G640" s="7">
        <v>26858726</v>
      </c>
      <c r="H640" s="3">
        <v>77041381</v>
      </c>
      <c r="I640" s="3">
        <v>222779417</v>
      </c>
      <c r="J640" s="3">
        <v>299820798</v>
      </c>
      <c r="K640" s="3">
        <f>Highest_Hollywood_Grossing_Movies[[#This Row],[World Wide Sales (in $)]]-Highest_Hollywood_Grossing_Movies[[#This Row],[Budget (in $)]]</f>
        <v>129820798</v>
      </c>
      <c r="L640" t="s">
        <v>2039</v>
      </c>
      <c r="M640" t="s">
        <v>2010</v>
      </c>
      <c r="N640" t="s">
        <v>2050</v>
      </c>
      <c r="O640" t="s">
        <v>148</v>
      </c>
      <c r="P640" t="str">
        <f t="shared" si="9"/>
        <v>Adventure</v>
      </c>
      <c r="Q640" t="s">
        <v>529</v>
      </c>
      <c r="R640" t="s">
        <v>42</v>
      </c>
    </row>
    <row r="641" spans="1:18" x14ac:dyDescent="0.35">
      <c r="A641">
        <v>300</v>
      </c>
      <c r="B641" t="s">
        <v>709</v>
      </c>
      <c r="C641" t="s">
        <v>710</v>
      </c>
      <c r="D641">
        <v>2016</v>
      </c>
      <c r="E641" t="s">
        <v>36</v>
      </c>
      <c r="F641" s="6">
        <v>160000000</v>
      </c>
      <c r="G641" s="7">
        <v>24166110</v>
      </c>
      <c r="H641" s="3">
        <v>47365290</v>
      </c>
      <c r="I641" s="3">
        <v>391683624</v>
      </c>
      <c r="J641" s="3">
        <v>439048914</v>
      </c>
      <c r="K641" s="3">
        <f>Highest_Hollywood_Grossing_Movies[[#This Row],[World Wide Sales (in $)]]-Highest_Hollywood_Grossing_Movies[[#This Row],[Budget (in $)]]</f>
        <v>279048914</v>
      </c>
      <c r="L641" t="s">
        <v>2039</v>
      </c>
      <c r="M641" t="s">
        <v>2010</v>
      </c>
      <c r="N641" t="s">
        <v>2050</v>
      </c>
      <c r="O641" t="s">
        <v>131</v>
      </c>
      <c r="P641" t="str">
        <f t="shared" si="9"/>
        <v>Action</v>
      </c>
      <c r="Q641" t="s">
        <v>99</v>
      </c>
      <c r="R641" t="s">
        <v>18</v>
      </c>
    </row>
    <row r="642" spans="1:18" x14ac:dyDescent="0.35">
      <c r="A642">
        <v>878</v>
      </c>
      <c r="B642" t="s">
        <v>1782</v>
      </c>
      <c r="C642" t="s">
        <v>1783</v>
      </c>
      <c r="D642">
        <v>2016</v>
      </c>
      <c r="E642" t="s">
        <v>26</v>
      </c>
      <c r="F642" s="6">
        <v>47000000</v>
      </c>
      <c r="G642" s="7">
        <v>24074047</v>
      </c>
      <c r="H642" s="3">
        <v>100546139</v>
      </c>
      <c r="I642" s="3">
        <v>102842047</v>
      </c>
      <c r="J642" s="3">
        <v>203388186</v>
      </c>
      <c r="K642" s="3">
        <f>Highest_Hollywood_Grossing_Movies[[#This Row],[World Wide Sales (in $)]]-Highest_Hollywood_Grossing_Movies[[#This Row],[Budget (in $)]]</f>
        <v>156388186</v>
      </c>
      <c r="L642" t="s">
        <v>2035</v>
      </c>
      <c r="M642" t="s">
        <v>2023</v>
      </c>
      <c r="N642" t="s">
        <v>2050</v>
      </c>
      <c r="O642" t="s">
        <v>1784</v>
      </c>
      <c r="P642" t="str">
        <f t="shared" ref="P642:P705" si="10">LEFT(RIGHT(O642,LEN(O642)-FIND("'",O642,1)),FIND("'",RIGHT(O642,LEN(O642)-FIND("'",O642,1)),1)-1)</f>
        <v>Drama</v>
      </c>
      <c r="Q642" t="s">
        <v>448</v>
      </c>
      <c r="R642" t="s">
        <v>18</v>
      </c>
    </row>
    <row r="643" spans="1:18" x14ac:dyDescent="0.35">
      <c r="A643">
        <v>969</v>
      </c>
      <c r="B643" t="s">
        <v>1937</v>
      </c>
      <c r="C643" t="s">
        <v>1938</v>
      </c>
      <c r="D643">
        <v>2016</v>
      </c>
      <c r="E643" t="s">
        <v>1567</v>
      </c>
      <c r="F643" s="6">
        <v>20000000</v>
      </c>
      <c r="G643" s="7">
        <v>23817340</v>
      </c>
      <c r="H643" s="3">
        <v>113257297</v>
      </c>
      <c r="I643" s="3">
        <v>70678777</v>
      </c>
      <c r="J643" s="3">
        <v>183936074</v>
      </c>
      <c r="K643" s="3">
        <f>Highest_Hollywood_Grossing_Movies[[#This Row],[World Wide Sales (in $)]]-Highest_Hollywood_Grossing_Movies[[#This Row],[Budget (in $)]]</f>
        <v>163936074</v>
      </c>
      <c r="L643" t="s">
        <v>2053</v>
      </c>
      <c r="M643" t="s">
        <v>2103</v>
      </c>
      <c r="N643" t="s">
        <v>2050</v>
      </c>
      <c r="O643" t="s">
        <v>461</v>
      </c>
      <c r="P643" t="str">
        <f t="shared" si="10"/>
        <v>Comedy</v>
      </c>
      <c r="Q643" t="s">
        <v>125</v>
      </c>
      <c r="R643" t="s">
        <v>121</v>
      </c>
    </row>
    <row r="644" spans="1:18" x14ac:dyDescent="0.35">
      <c r="A644">
        <v>858</v>
      </c>
      <c r="B644" t="s">
        <v>1748</v>
      </c>
      <c r="C644" t="s">
        <v>1749</v>
      </c>
      <c r="D644">
        <v>2016</v>
      </c>
      <c r="E644" t="s">
        <v>1750</v>
      </c>
      <c r="F644" s="6">
        <v>60000000</v>
      </c>
      <c r="G644" s="7">
        <v>21635601</v>
      </c>
      <c r="H644" s="3">
        <v>62524260</v>
      </c>
      <c r="I644" s="3">
        <v>143230187</v>
      </c>
      <c r="J644" s="3">
        <v>205754447</v>
      </c>
      <c r="K644" s="3">
        <f>Highest_Hollywood_Grossing_Movies[[#This Row],[World Wide Sales (in $)]]-Highest_Hollywood_Grossing_Movies[[#This Row],[Budget (in $)]]</f>
        <v>145754447</v>
      </c>
      <c r="L644" t="s">
        <v>2059</v>
      </c>
      <c r="M644" t="s">
        <v>2018</v>
      </c>
      <c r="N644" t="s">
        <v>2050</v>
      </c>
      <c r="O644" t="s">
        <v>759</v>
      </c>
      <c r="P644" t="str">
        <f t="shared" si="10"/>
        <v>Action</v>
      </c>
      <c r="Q644" t="s">
        <v>1094</v>
      </c>
      <c r="R644" t="s">
        <v>121</v>
      </c>
    </row>
    <row r="645" spans="1:18" x14ac:dyDescent="0.35">
      <c r="A645">
        <v>332</v>
      </c>
      <c r="B645" t="s">
        <v>777</v>
      </c>
      <c r="C645" t="s">
        <v>778</v>
      </c>
      <c r="D645">
        <v>2016</v>
      </c>
      <c r="E645" t="s">
        <v>15</v>
      </c>
      <c r="F645" s="6">
        <v>105000000</v>
      </c>
      <c r="G645" s="7">
        <v>21373064</v>
      </c>
      <c r="H645" s="3">
        <v>64063008</v>
      </c>
      <c r="I645" s="3">
        <v>344691967</v>
      </c>
      <c r="J645" s="3">
        <v>408754975</v>
      </c>
      <c r="K645" s="3">
        <f>Highest_Hollywood_Grossing_Movies[[#This Row],[World Wide Sales (in $)]]-Highest_Hollywood_Grossing_Movies[[#This Row],[Budget (in $)]]</f>
        <v>303754975</v>
      </c>
      <c r="L645" t="s">
        <v>2071</v>
      </c>
      <c r="M645" t="s">
        <v>2102</v>
      </c>
      <c r="N645" t="s">
        <v>2050</v>
      </c>
      <c r="O645" t="s">
        <v>779</v>
      </c>
      <c r="P645" t="str">
        <f t="shared" si="10"/>
        <v>Adventure</v>
      </c>
      <c r="Q645" t="s">
        <v>211</v>
      </c>
      <c r="R645" t="s">
        <v>42</v>
      </c>
    </row>
    <row r="646" spans="1:18" x14ac:dyDescent="0.35">
      <c r="A646">
        <v>973</v>
      </c>
      <c r="B646" t="s">
        <v>1945</v>
      </c>
      <c r="C646" t="s">
        <v>1946</v>
      </c>
      <c r="D646">
        <v>2016</v>
      </c>
      <c r="E646" t="s">
        <v>55</v>
      </c>
      <c r="F646" s="6">
        <v>70000000</v>
      </c>
      <c r="G646" s="7">
        <v>21311407</v>
      </c>
      <c r="H646" s="3">
        <v>72800603</v>
      </c>
      <c r="I646" s="3">
        <v>110709675</v>
      </c>
      <c r="J646" s="3">
        <v>183510278</v>
      </c>
      <c r="K646" s="3">
        <f>Highest_Hollywood_Grossing_Movies[[#This Row],[World Wide Sales (in $)]]-Highest_Hollywood_Grossing_Movies[[#This Row],[Budget (in $)]]</f>
        <v>113510278</v>
      </c>
      <c r="L646" t="s">
        <v>2042</v>
      </c>
      <c r="M646" t="s">
        <v>2021</v>
      </c>
      <c r="N646" t="s">
        <v>2050</v>
      </c>
      <c r="O646" t="s">
        <v>124</v>
      </c>
      <c r="P646" t="str">
        <f t="shared" si="10"/>
        <v>Adventure</v>
      </c>
      <c r="Q646" t="s">
        <v>208</v>
      </c>
      <c r="R646" t="s">
        <v>42</v>
      </c>
    </row>
    <row r="647" spans="1:18" x14ac:dyDescent="0.35">
      <c r="A647">
        <v>917</v>
      </c>
      <c r="B647" t="s">
        <v>1856</v>
      </c>
      <c r="C647" t="s">
        <v>1857</v>
      </c>
      <c r="D647">
        <v>2016</v>
      </c>
      <c r="E647" t="s">
        <v>21</v>
      </c>
      <c r="F647" s="6">
        <v>140000000</v>
      </c>
      <c r="G647" s="7">
        <v>18775350</v>
      </c>
      <c r="H647" s="3">
        <v>55483770</v>
      </c>
      <c r="I647" s="3">
        <v>139759641</v>
      </c>
      <c r="J647" s="3">
        <v>195243411</v>
      </c>
      <c r="K647" s="3">
        <f>Highest_Hollywood_Grossing_Movies[[#This Row],[World Wide Sales (in $)]]-Highest_Hollywood_Grossing_Movies[[#This Row],[Budget (in $)]]</f>
        <v>55243411</v>
      </c>
      <c r="L647" t="s">
        <v>2071</v>
      </c>
      <c r="M647" t="s">
        <v>2102</v>
      </c>
      <c r="N647" t="s">
        <v>2050</v>
      </c>
      <c r="O647" t="s">
        <v>152</v>
      </c>
      <c r="P647" t="str">
        <f t="shared" si="10"/>
        <v>Adventure</v>
      </c>
      <c r="Q647" t="s">
        <v>341</v>
      </c>
      <c r="R647" t="s">
        <v>42</v>
      </c>
    </row>
    <row r="648" spans="1:18" x14ac:dyDescent="0.35">
      <c r="A648">
        <v>844</v>
      </c>
      <c r="B648" t="s">
        <v>1729</v>
      </c>
      <c r="C648" t="s">
        <v>1730</v>
      </c>
      <c r="D648">
        <v>2016</v>
      </c>
      <c r="E648" t="s">
        <v>55</v>
      </c>
      <c r="F648" s="6">
        <v>20000000</v>
      </c>
      <c r="G648" s="7">
        <v>18723269</v>
      </c>
      <c r="H648" s="3">
        <v>56245075</v>
      </c>
      <c r="I648" s="3">
        <v>152069111</v>
      </c>
      <c r="J648" s="3">
        <v>208314186</v>
      </c>
      <c r="K648" s="3">
        <f>Highest_Hollywood_Grossing_Movies[[#This Row],[World Wide Sales (in $)]]-Highest_Hollywood_Grossing_Movies[[#This Row],[Budget (in $)]]</f>
        <v>188314186</v>
      </c>
      <c r="L648" t="s">
        <v>2040</v>
      </c>
      <c r="M648" t="s">
        <v>2102</v>
      </c>
      <c r="N648" t="s">
        <v>2050</v>
      </c>
      <c r="O648" t="s">
        <v>27</v>
      </c>
      <c r="P648" t="str">
        <f t="shared" si="10"/>
        <v>Drama</v>
      </c>
      <c r="Q648" t="s">
        <v>668</v>
      </c>
      <c r="R648" t="s">
        <v>18</v>
      </c>
    </row>
    <row r="649" spans="1:18" x14ac:dyDescent="0.35">
      <c r="A649">
        <v>465</v>
      </c>
      <c r="B649" t="s">
        <v>1030</v>
      </c>
      <c r="C649" t="s">
        <v>1031</v>
      </c>
      <c r="D649">
        <v>2016</v>
      </c>
      <c r="E649" t="s">
        <v>36</v>
      </c>
      <c r="F649" s="6">
        <v>150000000</v>
      </c>
      <c r="G649" s="7">
        <v>18469620</v>
      </c>
      <c r="H649" s="3">
        <v>45540830</v>
      </c>
      <c r="I649" s="3">
        <v>289393001</v>
      </c>
      <c r="J649" s="3">
        <v>334933831</v>
      </c>
      <c r="K649" s="3">
        <f>Highest_Hollywood_Grossing_Movies[[#This Row],[World Wide Sales (in $)]]-Highest_Hollywood_Grossing_Movies[[#This Row],[Budget (in $)]]</f>
        <v>184933831</v>
      </c>
      <c r="L649" t="s">
        <v>2026</v>
      </c>
      <c r="M649" t="s">
        <v>2022</v>
      </c>
      <c r="N649" t="s">
        <v>2050</v>
      </c>
      <c r="O649" t="s">
        <v>697</v>
      </c>
      <c r="P649" t="str">
        <f t="shared" si="10"/>
        <v>Action</v>
      </c>
      <c r="Q649" t="s">
        <v>54</v>
      </c>
      <c r="R649" t="s">
        <v>18</v>
      </c>
    </row>
    <row r="650" spans="1:18" x14ac:dyDescent="0.35">
      <c r="A650">
        <v>997</v>
      </c>
      <c r="B650" t="s">
        <v>1983</v>
      </c>
      <c r="C650" t="s">
        <v>1984</v>
      </c>
      <c r="D650">
        <v>2016</v>
      </c>
      <c r="E650" t="s">
        <v>230</v>
      </c>
      <c r="F650" s="6">
        <v>40000000</v>
      </c>
      <c r="G650" s="7">
        <v>15190758</v>
      </c>
      <c r="H650" s="3">
        <v>67209615</v>
      </c>
      <c r="I650" s="3">
        <v>113354021</v>
      </c>
      <c r="J650" s="3">
        <v>180563636</v>
      </c>
      <c r="K650" s="3">
        <f>Highest_Hollywood_Grossing_Movies[[#This Row],[World Wide Sales (in $)]]-Highest_Hollywood_Grossing_Movies[[#This Row],[Budget (in $)]]</f>
        <v>140563636</v>
      </c>
      <c r="L650" t="s">
        <v>2047</v>
      </c>
      <c r="M650" t="s">
        <v>2023</v>
      </c>
      <c r="N650" t="s">
        <v>2050</v>
      </c>
      <c r="O650" t="s">
        <v>1270</v>
      </c>
      <c r="P650" t="str">
        <f t="shared" si="10"/>
        <v>Biography</v>
      </c>
      <c r="Q650" t="s">
        <v>205</v>
      </c>
      <c r="R650" t="s">
        <v>121</v>
      </c>
    </row>
    <row r="651" spans="1:18" x14ac:dyDescent="0.35">
      <c r="A651">
        <v>533</v>
      </c>
      <c r="B651" t="s">
        <v>1153</v>
      </c>
      <c r="C651" t="s">
        <v>1154</v>
      </c>
      <c r="D651">
        <v>2016</v>
      </c>
      <c r="E651" t="s">
        <v>33</v>
      </c>
      <c r="F651" s="6">
        <v>110000000</v>
      </c>
      <c r="G651" s="7">
        <v>14869736</v>
      </c>
      <c r="H651" s="3">
        <v>100014699</v>
      </c>
      <c r="I651" s="3">
        <v>203129453</v>
      </c>
      <c r="J651" s="3">
        <v>303144152</v>
      </c>
      <c r="K651" s="3">
        <f>Highest_Hollywood_Grossing_Movies[[#This Row],[World Wide Sales (in $)]]-Highest_Hollywood_Grossing_Movies[[#This Row],[Budget (in $)]]</f>
        <v>193144152</v>
      </c>
      <c r="L651" t="s">
        <v>2078</v>
      </c>
      <c r="M651" t="s">
        <v>2022</v>
      </c>
      <c r="N651" t="s">
        <v>2050</v>
      </c>
      <c r="O651" t="s">
        <v>1155</v>
      </c>
      <c r="P651" t="str">
        <f t="shared" si="10"/>
        <v>Drama</v>
      </c>
      <c r="Q651" t="s">
        <v>448</v>
      </c>
      <c r="R651" t="s">
        <v>18</v>
      </c>
    </row>
    <row r="652" spans="1:18" x14ac:dyDescent="0.35">
      <c r="A652">
        <v>778</v>
      </c>
      <c r="B652" t="s">
        <v>1597</v>
      </c>
      <c r="C652" t="s">
        <v>1598</v>
      </c>
      <c r="D652">
        <v>2016</v>
      </c>
      <c r="E652" t="s">
        <v>33</v>
      </c>
      <c r="F652" s="6">
        <v>75000000</v>
      </c>
      <c r="G652" s="7">
        <v>14860425</v>
      </c>
      <c r="H652" s="3">
        <v>34343574</v>
      </c>
      <c r="I652" s="3">
        <v>185677685</v>
      </c>
      <c r="J652" s="3">
        <v>220021259</v>
      </c>
      <c r="K652" s="3">
        <f>Highest_Hollywood_Grossing_Movies[[#This Row],[World Wide Sales (in $)]]-Highest_Hollywood_Grossing_Movies[[#This Row],[Budget (in $)]]</f>
        <v>145021259</v>
      </c>
      <c r="L652" t="s">
        <v>2027</v>
      </c>
      <c r="M652" t="s">
        <v>2024</v>
      </c>
      <c r="N652" t="s">
        <v>2050</v>
      </c>
      <c r="O652" t="s">
        <v>1599</v>
      </c>
      <c r="P652" t="str">
        <f t="shared" si="10"/>
        <v>Action</v>
      </c>
      <c r="Q652" t="s">
        <v>255</v>
      </c>
      <c r="R652" t="s">
        <v>18</v>
      </c>
    </row>
    <row r="653" spans="1:18" x14ac:dyDescent="0.35">
      <c r="A653">
        <v>513</v>
      </c>
      <c r="B653" t="s">
        <v>1120</v>
      </c>
      <c r="C653" t="s">
        <v>1121</v>
      </c>
      <c r="D653">
        <v>2016</v>
      </c>
      <c r="E653" t="s">
        <v>1122</v>
      </c>
      <c r="F653" s="6">
        <v>40000000</v>
      </c>
      <c r="G653" s="7">
        <v>13601682</v>
      </c>
      <c r="H653" s="3">
        <v>26830068</v>
      </c>
      <c r="I653" s="3">
        <v>285412558</v>
      </c>
      <c r="J653" s="3">
        <v>312242626</v>
      </c>
      <c r="K653" s="3">
        <f>Highest_Hollywood_Grossing_Movies[[#This Row],[World Wide Sales (in $)]]-Highest_Hollywood_Grossing_Movies[[#This Row],[Budget (in $)]]</f>
        <v>272242626</v>
      </c>
      <c r="L653" t="s">
        <v>2075</v>
      </c>
      <c r="M653" t="s">
        <v>2022</v>
      </c>
      <c r="N653" t="s">
        <v>2050</v>
      </c>
      <c r="O653" t="s">
        <v>1123</v>
      </c>
      <c r="P653" t="str">
        <f t="shared" si="10"/>
        <v>Action</v>
      </c>
      <c r="Q653" t="s">
        <v>378</v>
      </c>
      <c r="R653" t="s">
        <v>121</v>
      </c>
    </row>
    <row r="654" spans="1:18" x14ac:dyDescent="0.35">
      <c r="A654">
        <v>701</v>
      </c>
      <c r="B654" t="s">
        <v>1477</v>
      </c>
      <c r="C654" t="s">
        <v>1478</v>
      </c>
      <c r="D654">
        <v>2016</v>
      </c>
      <c r="E654" t="s">
        <v>15</v>
      </c>
      <c r="F654" s="6">
        <v>125000000</v>
      </c>
      <c r="G654" s="7">
        <v>10278225</v>
      </c>
      <c r="H654" s="3">
        <v>54647948</v>
      </c>
      <c r="I654" s="3">
        <v>186049908</v>
      </c>
      <c r="J654" s="3">
        <v>240697856</v>
      </c>
      <c r="K654" s="3">
        <f>Highest_Hollywood_Grossing_Movies[[#This Row],[World Wide Sales (in $)]]-Highest_Hollywood_Grossing_Movies[[#This Row],[Budget (in $)]]</f>
        <v>115697856</v>
      </c>
      <c r="L654" t="s">
        <v>2078</v>
      </c>
      <c r="M654" t="s">
        <v>2022</v>
      </c>
      <c r="N654" t="s">
        <v>2050</v>
      </c>
      <c r="O654" t="s">
        <v>31</v>
      </c>
      <c r="P654" t="str">
        <f t="shared" si="10"/>
        <v>Action</v>
      </c>
      <c r="Q654" t="s">
        <v>247</v>
      </c>
      <c r="R654" t="s">
        <v>18</v>
      </c>
    </row>
    <row r="655" spans="1:18" x14ac:dyDescent="0.35">
      <c r="A655">
        <v>828</v>
      </c>
      <c r="B655" t="s">
        <v>1700</v>
      </c>
      <c r="C655" t="s">
        <v>1701</v>
      </c>
      <c r="D655">
        <v>2016</v>
      </c>
      <c r="E655" t="s">
        <v>36</v>
      </c>
      <c r="F655" s="6">
        <v>35000000</v>
      </c>
      <c r="G655" s="7">
        <v>8571785</v>
      </c>
      <c r="H655" s="3">
        <v>24252420</v>
      </c>
      <c r="I655" s="3">
        <v>187700000</v>
      </c>
      <c r="J655" s="3">
        <v>211952420</v>
      </c>
      <c r="K655" s="3">
        <f>Highest_Hollywood_Grossing_Movies[[#This Row],[World Wide Sales (in $)]]-Highest_Hollywood_Grossing_Movies[[#This Row],[Budget (in $)]]</f>
        <v>176952420</v>
      </c>
      <c r="L655" t="s">
        <v>2062</v>
      </c>
      <c r="M655" t="s">
        <v>2021</v>
      </c>
      <c r="N655" t="s">
        <v>2050</v>
      </c>
      <c r="O655" t="s">
        <v>752</v>
      </c>
      <c r="P655" t="str">
        <f t="shared" si="10"/>
        <v>Comedy</v>
      </c>
      <c r="Q655" t="s">
        <v>99</v>
      </c>
      <c r="R655" t="s">
        <v>121</v>
      </c>
    </row>
    <row r="656" spans="1:18" x14ac:dyDescent="0.35">
      <c r="A656">
        <v>266</v>
      </c>
      <c r="B656" t="s">
        <v>638</v>
      </c>
      <c r="C656" t="s">
        <v>639</v>
      </c>
      <c r="D656">
        <v>2016</v>
      </c>
      <c r="E656" t="s">
        <v>230</v>
      </c>
      <c r="F656" s="6">
        <v>30000000</v>
      </c>
      <c r="G656" s="7">
        <v>881104</v>
      </c>
      <c r="H656" s="3">
        <v>151101803</v>
      </c>
      <c r="I656" s="3">
        <v>320875533</v>
      </c>
      <c r="J656" s="3">
        <v>471977336</v>
      </c>
      <c r="K656" s="3">
        <f>Highest_Hollywood_Grossing_Movies[[#This Row],[World Wide Sales (in $)]]-Highest_Hollywood_Grossing_Movies[[#This Row],[Budget (in $)]]</f>
        <v>441977336</v>
      </c>
      <c r="L656" t="s">
        <v>2080</v>
      </c>
      <c r="M656" t="s">
        <v>2022</v>
      </c>
      <c r="N656" t="s">
        <v>2050</v>
      </c>
      <c r="O656" t="s">
        <v>640</v>
      </c>
      <c r="P656" t="str">
        <f t="shared" si="10"/>
        <v>Comedy</v>
      </c>
      <c r="Q656" t="s">
        <v>64</v>
      </c>
      <c r="R656" t="s">
        <v>18</v>
      </c>
    </row>
    <row r="657" spans="1:18" x14ac:dyDescent="0.35">
      <c r="A657">
        <v>717</v>
      </c>
      <c r="B657" t="s">
        <v>1502</v>
      </c>
      <c r="C657" t="s">
        <v>1503</v>
      </c>
      <c r="D657">
        <v>2016</v>
      </c>
      <c r="E657" t="s">
        <v>15</v>
      </c>
      <c r="F657" s="6">
        <v>25000000</v>
      </c>
      <c r="G657" s="7">
        <v>515499</v>
      </c>
      <c r="H657" s="3">
        <v>169607287</v>
      </c>
      <c r="I657" s="3">
        <v>66349611</v>
      </c>
      <c r="J657" s="3">
        <v>235956898</v>
      </c>
      <c r="K657" s="3">
        <f>Highest_Hollywood_Grossing_Movies[[#This Row],[World Wide Sales (in $)]]-Highest_Hollywood_Grossing_Movies[[#This Row],[Budget (in $)]]</f>
        <v>210956898</v>
      </c>
      <c r="L657" t="s">
        <v>2039</v>
      </c>
      <c r="M657" t="s">
        <v>2022</v>
      </c>
      <c r="N657" t="s">
        <v>2050</v>
      </c>
      <c r="O657" t="s">
        <v>609</v>
      </c>
      <c r="P657" t="str">
        <f t="shared" si="10"/>
        <v>Biography</v>
      </c>
      <c r="Q657" t="s">
        <v>107</v>
      </c>
      <c r="R657" t="s">
        <v>42</v>
      </c>
    </row>
    <row r="658" spans="1:18" x14ac:dyDescent="0.35">
      <c r="A658">
        <v>986</v>
      </c>
      <c r="B658" t="s">
        <v>1967</v>
      </c>
      <c r="C658" t="s">
        <v>1968</v>
      </c>
      <c r="D658">
        <v>2016</v>
      </c>
      <c r="E658" t="s">
        <v>557</v>
      </c>
      <c r="F658" s="6">
        <v>24000000</v>
      </c>
      <c r="H658" s="3">
        <v>181732879</v>
      </c>
      <c r="I658" s="3">
        <v>181732879</v>
      </c>
      <c r="J658" s="3">
        <v>182016617</v>
      </c>
      <c r="K658" s="3">
        <f>Highest_Hollywood_Grossing_Movies[[#This Row],[World Wide Sales (in $)]]-Highest_Hollywood_Grossing_Movies[[#This Row],[Budget (in $)]]</f>
        <v>158016617</v>
      </c>
      <c r="L658" t="s">
        <v>2059</v>
      </c>
      <c r="M658" t="s">
        <v>2102</v>
      </c>
      <c r="N658" t="s">
        <v>2096</v>
      </c>
      <c r="O658" t="s">
        <v>27</v>
      </c>
      <c r="P658" t="str">
        <f t="shared" si="10"/>
        <v>Drama</v>
      </c>
      <c r="Q658" t="s">
        <v>356</v>
      </c>
      <c r="R658" t="s">
        <v>18</v>
      </c>
    </row>
    <row r="659" spans="1:18" x14ac:dyDescent="0.35">
      <c r="A659">
        <v>18</v>
      </c>
      <c r="B659" t="s">
        <v>59</v>
      </c>
      <c r="C659" t="s">
        <v>60</v>
      </c>
      <c r="D659">
        <v>2017</v>
      </c>
      <c r="E659" t="s">
        <v>21</v>
      </c>
      <c r="F659" s="6">
        <v>317000000</v>
      </c>
      <c r="G659" s="7">
        <v>220009584</v>
      </c>
      <c r="H659" s="3">
        <v>620181382</v>
      </c>
      <c r="I659" s="3">
        <v>714226324</v>
      </c>
      <c r="J659" s="3">
        <v>1334407706</v>
      </c>
      <c r="K659" s="3">
        <f>Highest_Hollywood_Grossing_Movies[[#This Row],[World Wide Sales (in $)]]-Highest_Hollywood_Grossing_Movies[[#This Row],[Budget (in $)]]</f>
        <v>1017407706</v>
      </c>
      <c r="L659" t="s">
        <v>2043</v>
      </c>
      <c r="M659" t="s">
        <v>2022</v>
      </c>
      <c r="N659" t="s">
        <v>2044</v>
      </c>
      <c r="O659" t="s">
        <v>16</v>
      </c>
      <c r="P659" t="str">
        <f t="shared" si="10"/>
        <v>Action</v>
      </c>
      <c r="Q659" t="s">
        <v>61</v>
      </c>
      <c r="R659" t="s">
        <v>18</v>
      </c>
    </row>
    <row r="660" spans="1:18" x14ac:dyDescent="0.35">
      <c r="A660">
        <v>21</v>
      </c>
      <c r="B660" t="s">
        <v>69</v>
      </c>
      <c r="C660" t="s">
        <v>70</v>
      </c>
      <c r="D660">
        <v>2017</v>
      </c>
      <c r="E660" t="s">
        <v>21</v>
      </c>
      <c r="F660" s="6">
        <v>160000000</v>
      </c>
      <c r="G660" s="7">
        <v>174750616</v>
      </c>
      <c r="H660" s="3">
        <v>504481165</v>
      </c>
      <c r="I660" s="3">
        <v>761634799</v>
      </c>
      <c r="J660" s="3">
        <v>1266115964</v>
      </c>
      <c r="K660" s="3">
        <f>Highest_Hollywood_Grossing_Movies[[#This Row],[World Wide Sales (in $)]]-Highest_Hollywood_Grossing_Movies[[#This Row],[Budget (in $)]]</f>
        <v>1106115964</v>
      </c>
      <c r="L660" t="s">
        <v>2026</v>
      </c>
      <c r="M660" t="s">
        <v>2018</v>
      </c>
      <c r="N660" t="s">
        <v>2044</v>
      </c>
      <c r="O660" t="s">
        <v>71</v>
      </c>
      <c r="P660" t="str">
        <f t="shared" si="10"/>
        <v>Adventure</v>
      </c>
      <c r="Q660" t="s">
        <v>72</v>
      </c>
      <c r="R660" t="s">
        <v>42</v>
      </c>
    </row>
    <row r="661" spans="1:18" x14ac:dyDescent="0.35">
      <c r="A661">
        <v>84</v>
      </c>
      <c r="B661" t="s">
        <v>232</v>
      </c>
      <c r="C661" t="s">
        <v>233</v>
      </c>
      <c r="D661">
        <v>2017</v>
      </c>
      <c r="E661" t="s">
        <v>21</v>
      </c>
      <c r="F661" s="6">
        <v>200000000</v>
      </c>
      <c r="G661" s="7">
        <v>146510104</v>
      </c>
      <c r="H661" s="3">
        <v>389813101</v>
      </c>
      <c r="I661" s="3">
        <v>473942950</v>
      </c>
      <c r="J661" s="3">
        <v>863756051</v>
      </c>
      <c r="K661" s="3">
        <f>Highest_Hollywood_Grossing_Movies[[#This Row],[World Wide Sales (in $)]]-Highest_Hollywood_Grossing_Movies[[#This Row],[Budget (in $)]]</f>
        <v>663756051</v>
      </c>
      <c r="L661" t="s">
        <v>2039</v>
      </c>
      <c r="M661" t="s">
        <v>2019</v>
      </c>
      <c r="N661" t="s">
        <v>2044</v>
      </c>
      <c r="O661" t="s">
        <v>96</v>
      </c>
      <c r="P661" t="str">
        <f t="shared" si="10"/>
        <v>Action</v>
      </c>
      <c r="Q661" t="s">
        <v>75</v>
      </c>
      <c r="R661" t="s">
        <v>18</v>
      </c>
    </row>
    <row r="662" spans="1:18" x14ac:dyDescent="0.35">
      <c r="A662">
        <v>140</v>
      </c>
      <c r="B662" t="s">
        <v>353</v>
      </c>
      <c r="C662" t="s">
        <v>354</v>
      </c>
      <c r="D662">
        <v>2017</v>
      </c>
      <c r="E662" t="s">
        <v>55</v>
      </c>
      <c r="F662" s="6">
        <v>35000000</v>
      </c>
      <c r="G662" s="7">
        <v>123403419</v>
      </c>
      <c r="H662" s="3">
        <v>328874981</v>
      </c>
      <c r="I662" s="3">
        <v>372967570</v>
      </c>
      <c r="J662" s="3">
        <v>701842551</v>
      </c>
      <c r="K662" s="3">
        <f>Highest_Hollywood_Grossing_Movies[[#This Row],[World Wide Sales (in $)]]-Highest_Hollywood_Grossing_Movies[[#This Row],[Budget (in $)]]</f>
        <v>666842551</v>
      </c>
      <c r="L662" t="s">
        <v>2036</v>
      </c>
      <c r="M662" t="s">
        <v>2021</v>
      </c>
      <c r="N662" t="s">
        <v>2044</v>
      </c>
      <c r="O662" t="s">
        <v>355</v>
      </c>
      <c r="P662" t="str">
        <f t="shared" si="10"/>
        <v>Horror</v>
      </c>
      <c r="Q662" t="s">
        <v>356</v>
      </c>
      <c r="R662" t="s">
        <v>121</v>
      </c>
    </row>
    <row r="663" spans="1:18" x14ac:dyDescent="0.35">
      <c r="A663">
        <v>88</v>
      </c>
      <c r="B663" t="s">
        <v>241</v>
      </c>
      <c r="C663" t="s">
        <v>242</v>
      </c>
      <c r="D663">
        <v>2017</v>
      </c>
      <c r="E663" t="s">
        <v>21</v>
      </c>
      <c r="F663" s="6">
        <v>180000000</v>
      </c>
      <c r="G663" s="7">
        <v>122744989</v>
      </c>
      <c r="H663" s="3">
        <v>315058289</v>
      </c>
      <c r="I663" s="3">
        <v>540243517</v>
      </c>
      <c r="J663" s="3">
        <v>855301806</v>
      </c>
      <c r="K663" s="3">
        <f>Highest_Hollywood_Grossing_Movies[[#This Row],[World Wide Sales (in $)]]-Highest_Hollywood_Grossing_Movies[[#This Row],[Budget (in $)]]</f>
        <v>675301806</v>
      </c>
      <c r="L663" t="s">
        <v>2029</v>
      </c>
      <c r="M663" t="s">
        <v>2024</v>
      </c>
      <c r="N663" t="s">
        <v>2044</v>
      </c>
      <c r="O663" t="s">
        <v>243</v>
      </c>
      <c r="P663" t="str">
        <f t="shared" si="10"/>
        <v>Action</v>
      </c>
      <c r="Q663" t="s">
        <v>78</v>
      </c>
      <c r="R663" t="s">
        <v>18</v>
      </c>
    </row>
    <row r="664" spans="1:18" x14ac:dyDescent="0.35">
      <c r="A664">
        <v>78</v>
      </c>
      <c r="B664" t="s">
        <v>215</v>
      </c>
      <c r="C664" t="s">
        <v>216</v>
      </c>
      <c r="D664">
        <v>2017</v>
      </c>
      <c r="E664" t="s">
        <v>33</v>
      </c>
      <c r="F664" s="6">
        <v>175000000</v>
      </c>
      <c r="G664" s="7">
        <v>117027503</v>
      </c>
      <c r="H664" s="3">
        <v>334201140</v>
      </c>
      <c r="I664" s="3">
        <v>545965784</v>
      </c>
      <c r="J664" s="3">
        <v>880166924</v>
      </c>
      <c r="K664" s="3">
        <f>Highest_Hollywood_Grossing_Movies[[#This Row],[World Wide Sales (in $)]]-Highest_Hollywood_Grossing_Movies[[#This Row],[Budget (in $)]]</f>
        <v>705166924</v>
      </c>
      <c r="L664" t="s">
        <v>2063</v>
      </c>
      <c r="M664" t="s">
        <v>2103</v>
      </c>
      <c r="N664" t="s">
        <v>2044</v>
      </c>
      <c r="O664" t="s">
        <v>31</v>
      </c>
      <c r="P664" t="str">
        <f t="shared" si="10"/>
        <v>Action</v>
      </c>
      <c r="Q664" t="s">
        <v>135</v>
      </c>
      <c r="R664" t="s">
        <v>18</v>
      </c>
    </row>
    <row r="665" spans="1:18" x14ac:dyDescent="0.35">
      <c r="A665">
        <v>94</v>
      </c>
      <c r="B665" t="s">
        <v>256</v>
      </c>
      <c r="C665" t="s">
        <v>257</v>
      </c>
      <c r="D665">
        <v>2017</v>
      </c>
      <c r="E665" t="s">
        <v>55</v>
      </c>
      <c r="F665" s="6">
        <v>149000000</v>
      </c>
      <c r="G665" s="7">
        <v>103251471</v>
      </c>
      <c r="H665" s="3">
        <v>412845172</v>
      </c>
      <c r="I665" s="3">
        <v>410009114</v>
      </c>
      <c r="J665" s="3">
        <v>822854286</v>
      </c>
      <c r="K665" s="3">
        <f>Highest_Hollywood_Grossing_Movies[[#This Row],[World Wide Sales (in $)]]-Highest_Hollywood_Grossing_Movies[[#This Row],[Budget (in $)]]</f>
        <v>673854286</v>
      </c>
      <c r="L665" t="s">
        <v>2071</v>
      </c>
      <c r="M665" t="s">
        <v>2010</v>
      </c>
      <c r="N665" t="s">
        <v>2044</v>
      </c>
      <c r="O665" t="s">
        <v>258</v>
      </c>
      <c r="P665" t="str">
        <f t="shared" si="10"/>
        <v>Action</v>
      </c>
      <c r="Q665" t="s">
        <v>58</v>
      </c>
      <c r="R665" t="s">
        <v>18</v>
      </c>
    </row>
    <row r="666" spans="1:18" x14ac:dyDescent="0.35">
      <c r="A666">
        <v>23</v>
      </c>
      <c r="B666" t="s">
        <v>73</v>
      </c>
      <c r="C666" t="s">
        <v>74</v>
      </c>
      <c r="D666">
        <v>2017</v>
      </c>
      <c r="E666" t="s">
        <v>36</v>
      </c>
      <c r="F666" s="6">
        <v>250000000</v>
      </c>
      <c r="G666" s="7">
        <v>98786705</v>
      </c>
      <c r="H666" s="3">
        <v>226008385</v>
      </c>
      <c r="I666" s="3">
        <v>1009996733</v>
      </c>
      <c r="J666" s="3">
        <v>1236005118</v>
      </c>
      <c r="K666" s="3">
        <f>Highest_Hollywood_Grossing_Movies[[#This Row],[World Wide Sales (in $)]]-Highest_Hollywood_Grossing_Movies[[#This Row],[Budget (in $)]]</f>
        <v>986005118</v>
      </c>
      <c r="L666" t="s">
        <v>2027</v>
      </c>
      <c r="M666" t="s">
        <v>2019</v>
      </c>
      <c r="N666" t="s">
        <v>2044</v>
      </c>
      <c r="O666" t="s">
        <v>49</v>
      </c>
      <c r="P666" t="str">
        <f t="shared" si="10"/>
        <v>Action</v>
      </c>
      <c r="Q666" t="s">
        <v>75</v>
      </c>
      <c r="R666" t="s">
        <v>18</v>
      </c>
    </row>
    <row r="667" spans="1:18" x14ac:dyDescent="0.35">
      <c r="A667">
        <v>175</v>
      </c>
      <c r="B667" t="s">
        <v>426</v>
      </c>
      <c r="C667" t="s">
        <v>427</v>
      </c>
      <c r="D667">
        <v>2017</v>
      </c>
      <c r="E667" t="s">
        <v>15</v>
      </c>
      <c r="F667" s="6">
        <v>97000000</v>
      </c>
      <c r="G667" s="7">
        <v>88411916</v>
      </c>
      <c r="H667" s="3">
        <v>226277068</v>
      </c>
      <c r="I667" s="3">
        <v>392902882</v>
      </c>
      <c r="J667" s="3">
        <v>619179950</v>
      </c>
      <c r="K667" s="3">
        <f>Highest_Hollywood_Grossing_Movies[[#This Row],[World Wide Sales (in $)]]-Highest_Hollywood_Grossing_Movies[[#This Row],[Budget (in $)]]</f>
        <v>522179950</v>
      </c>
      <c r="L667" t="s">
        <v>2040</v>
      </c>
      <c r="M667" t="s">
        <v>2018</v>
      </c>
      <c r="N667" t="s">
        <v>2044</v>
      </c>
      <c r="O667" t="s">
        <v>428</v>
      </c>
      <c r="P667" t="str">
        <f t="shared" si="10"/>
        <v>Action</v>
      </c>
      <c r="Q667" t="s">
        <v>50</v>
      </c>
      <c r="R667" t="s">
        <v>121</v>
      </c>
    </row>
    <row r="668" spans="1:18" x14ac:dyDescent="0.35">
      <c r="A668">
        <v>44</v>
      </c>
      <c r="B668" t="s">
        <v>141</v>
      </c>
      <c r="C668" t="s">
        <v>142</v>
      </c>
      <c r="D668">
        <v>2017</v>
      </c>
      <c r="E668" t="s">
        <v>36</v>
      </c>
      <c r="F668" s="6">
        <v>80000000</v>
      </c>
      <c r="G668" s="7">
        <v>72434025</v>
      </c>
      <c r="H668" s="3">
        <v>264624300</v>
      </c>
      <c r="I668" s="3">
        <v>770175831</v>
      </c>
      <c r="J668" s="3">
        <v>1034800131</v>
      </c>
      <c r="K668" s="3">
        <f>Highest_Hollywood_Grossing_Movies[[#This Row],[World Wide Sales (in $)]]-Highest_Hollywood_Grossing_Movies[[#This Row],[Budget (in $)]]</f>
        <v>954800131</v>
      </c>
      <c r="L668" t="s">
        <v>2062</v>
      </c>
      <c r="M668" t="s">
        <v>2102</v>
      </c>
      <c r="N668" t="s">
        <v>2044</v>
      </c>
      <c r="O668" t="s">
        <v>81</v>
      </c>
      <c r="P668" t="str">
        <f t="shared" si="10"/>
        <v>Adventure</v>
      </c>
      <c r="Q668" t="s">
        <v>143</v>
      </c>
      <c r="R668" t="s">
        <v>42</v>
      </c>
    </row>
    <row r="669" spans="1:18" x14ac:dyDescent="0.35">
      <c r="A669">
        <v>102</v>
      </c>
      <c r="B669" t="s">
        <v>274</v>
      </c>
      <c r="C669" t="s">
        <v>275</v>
      </c>
      <c r="D669">
        <v>2017</v>
      </c>
      <c r="E669" t="s">
        <v>21</v>
      </c>
      <c r="F669" s="6">
        <v>230000000</v>
      </c>
      <c r="G669" s="7">
        <v>62983253</v>
      </c>
      <c r="H669" s="3">
        <v>172558876</v>
      </c>
      <c r="I669" s="3">
        <v>623363422</v>
      </c>
      <c r="J669" s="3">
        <v>795922298</v>
      </c>
      <c r="K669" s="3">
        <f>Highest_Hollywood_Grossing_Movies[[#This Row],[World Wide Sales (in $)]]-Highest_Hollywood_Grossing_Movies[[#This Row],[Budget (in $)]]</f>
        <v>565922298</v>
      </c>
      <c r="L669" t="s">
        <v>2029</v>
      </c>
      <c r="M669" t="s">
        <v>2010</v>
      </c>
      <c r="N669" t="s">
        <v>2044</v>
      </c>
      <c r="O669" t="s">
        <v>131</v>
      </c>
      <c r="P669" t="str">
        <f t="shared" si="10"/>
        <v>Action</v>
      </c>
      <c r="Q669" t="s">
        <v>72</v>
      </c>
      <c r="R669" t="s">
        <v>18</v>
      </c>
    </row>
    <row r="670" spans="1:18" x14ac:dyDescent="0.35">
      <c r="A670">
        <v>197</v>
      </c>
      <c r="B670" t="s">
        <v>478</v>
      </c>
      <c r="C670" t="s">
        <v>479</v>
      </c>
      <c r="D670">
        <v>2017</v>
      </c>
      <c r="E670" t="s">
        <v>55</v>
      </c>
      <c r="F670" s="6">
        <v>185000000</v>
      </c>
      <c r="G670" s="7">
        <v>61025472</v>
      </c>
      <c r="H670" s="3">
        <v>168052812</v>
      </c>
      <c r="I670" s="3">
        <v>398600000</v>
      </c>
      <c r="J670" s="3">
        <v>566652812</v>
      </c>
      <c r="K670" s="3">
        <f>Highest_Hollywood_Grossing_Movies[[#This Row],[World Wide Sales (in $)]]-Highest_Hollywood_Grossing_Movies[[#This Row],[Budget (in $)]]</f>
        <v>381652812</v>
      </c>
      <c r="L670" t="s">
        <v>2080</v>
      </c>
      <c r="M670" t="s">
        <v>2018</v>
      </c>
      <c r="N670" t="s">
        <v>2044</v>
      </c>
      <c r="O670" t="s">
        <v>16</v>
      </c>
      <c r="P670" t="str">
        <f t="shared" si="10"/>
        <v>Action</v>
      </c>
      <c r="Q670" t="s">
        <v>41</v>
      </c>
      <c r="R670" t="s">
        <v>18</v>
      </c>
    </row>
    <row r="671" spans="1:18" x14ac:dyDescent="0.35">
      <c r="A671">
        <v>245</v>
      </c>
      <c r="B671" t="s">
        <v>590</v>
      </c>
      <c r="C671" t="s">
        <v>591</v>
      </c>
      <c r="D671">
        <v>2017</v>
      </c>
      <c r="E671" t="s">
        <v>15</v>
      </c>
      <c r="F671" s="6">
        <v>150000000</v>
      </c>
      <c r="G671" s="7">
        <v>56262929</v>
      </c>
      <c r="H671" s="3">
        <v>146880162</v>
      </c>
      <c r="I671" s="3">
        <v>343839601</v>
      </c>
      <c r="J671" s="3">
        <v>490719763</v>
      </c>
      <c r="K671" s="3">
        <f>Highest_Hollywood_Grossing_Movies[[#This Row],[World Wide Sales (in $)]]-Highest_Hollywood_Grossing_Movies[[#This Row],[Budget (in $)]]</f>
        <v>340719763</v>
      </c>
      <c r="L671" t="s">
        <v>2037</v>
      </c>
      <c r="M671" t="s">
        <v>2103</v>
      </c>
      <c r="N671" t="s">
        <v>2044</v>
      </c>
      <c r="O671" t="s">
        <v>346</v>
      </c>
      <c r="P671" t="str">
        <f t="shared" si="10"/>
        <v>Action</v>
      </c>
      <c r="Q671" t="s">
        <v>227</v>
      </c>
      <c r="R671" t="s">
        <v>18</v>
      </c>
    </row>
    <row r="672" spans="1:18" x14ac:dyDescent="0.35">
      <c r="A672">
        <v>514</v>
      </c>
      <c r="B672" t="s">
        <v>1124</v>
      </c>
      <c r="C672" t="s">
        <v>1125</v>
      </c>
      <c r="D672">
        <v>2017</v>
      </c>
      <c r="E672" t="s">
        <v>55</v>
      </c>
      <c r="F672" s="6">
        <v>80000000</v>
      </c>
      <c r="G672" s="7">
        <v>53003468</v>
      </c>
      <c r="H672" s="3">
        <v>175936671</v>
      </c>
      <c r="I672" s="3">
        <v>136200000</v>
      </c>
      <c r="J672" s="3">
        <v>312136671</v>
      </c>
      <c r="K672" s="3">
        <f>Highest_Hollywood_Grossing_Movies[[#This Row],[World Wide Sales (in $)]]-Highest_Hollywood_Grossing_Movies[[#This Row],[Budget (in $)]]</f>
        <v>232136671</v>
      </c>
      <c r="L672" t="s">
        <v>2059</v>
      </c>
      <c r="M672" t="s">
        <v>2017</v>
      </c>
      <c r="N672" t="s">
        <v>2044</v>
      </c>
      <c r="O672" t="s">
        <v>650</v>
      </c>
      <c r="P672" t="str">
        <f t="shared" si="10"/>
        <v>Action</v>
      </c>
      <c r="Q672" t="s">
        <v>547</v>
      </c>
      <c r="R672" t="s">
        <v>42</v>
      </c>
    </row>
    <row r="673" spans="1:18" x14ac:dyDescent="0.35">
      <c r="A673">
        <v>223</v>
      </c>
      <c r="B673" t="s">
        <v>536</v>
      </c>
      <c r="C673" t="s">
        <v>537</v>
      </c>
      <c r="D673">
        <v>2017</v>
      </c>
      <c r="E673" t="s">
        <v>55</v>
      </c>
      <c r="F673" s="6">
        <v>100000000</v>
      </c>
      <c r="G673" s="7">
        <v>50513488</v>
      </c>
      <c r="H673" s="3">
        <v>189740665</v>
      </c>
      <c r="I673" s="3">
        <v>337275642</v>
      </c>
      <c r="J673" s="3">
        <v>527016307</v>
      </c>
      <c r="K673" s="3">
        <f>Highest_Hollywood_Grossing_Movies[[#This Row],[World Wide Sales (in $)]]-Highest_Hollywood_Grossing_Movies[[#This Row],[Budget (in $)]]</f>
        <v>427016307</v>
      </c>
      <c r="L673" t="s">
        <v>2032</v>
      </c>
      <c r="M673" t="s">
        <v>2103</v>
      </c>
      <c r="N673" t="s">
        <v>2044</v>
      </c>
      <c r="O673" t="s">
        <v>538</v>
      </c>
      <c r="P673" t="str">
        <f t="shared" si="10"/>
        <v>Action</v>
      </c>
      <c r="Q673" t="s">
        <v>169</v>
      </c>
      <c r="R673" t="s">
        <v>18</v>
      </c>
    </row>
    <row r="674" spans="1:18" x14ac:dyDescent="0.35">
      <c r="A674">
        <v>373</v>
      </c>
      <c r="B674" t="s">
        <v>845</v>
      </c>
      <c r="C674" t="s">
        <v>846</v>
      </c>
      <c r="D674">
        <v>2017</v>
      </c>
      <c r="E674" t="s">
        <v>36</v>
      </c>
      <c r="F674" s="6">
        <v>55000000</v>
      </c>
      <c r="G674" s="7">
        <v>46607250</v>
      </c>
      <c r="H674" s="3">
        <v>114581250</v>
      </c>
      <c r="I674" s="3">
        <v>266964596</v>
      </c>
      <c r="J674" s="3">
        <v>381545846</v>
      </c>
      <c r="K674" s="3">
        <f>Highest_Hollywood_Grossing_Movies[[#This Row],[World Wide Sales (in $)]]-Highest_Hollywood_Grossing_Movies[[#This Row],[Budget (in $)]]</f>
        <v>326545846</v>
      </c>
      <c r="L674" t="s">
        <v>2080</v>
      </c>
      <c r="M674" t="s">
        <v>2017</v>
      </c>
      <c r="N674" t="s">
        <v>2044</v>
      </c>
      <c r="O674" t="s">
        <v>473</v>
      </c>
      <c r="P674" t="str">
        <f t="shared" si="10"/>
        <v>Drama</v>
      </c>
      <c r="Q674" t="s">
        <v>41</v>
      </c>
      <c r="R674" t="s">
        <v>121</v>
      </c>
    </row>
    <row r="675" spans="1:18" x14ac:dyDescent="0.35">
      <c r="A675">
        <v>181</v>
      </c>
      <c r="B675" t="s">
        <v>442</v>
      </c>
      <c r="C675" t="s">
        <v>443</v>
      </c>
      <c r="D675">
        <v>2017</v>
      </c>
      <c r="E675" t="s">
        <v>26</v>
      </c>
      <c r="F675" s="6">
        <v>217000000</v>
      </c>
      <c r="G675" s="7">
        <v>44680073</v>
      </c>
      <c r="H675" s="3">
        <v>130168683</v>
      </c>
      <c r="I675" s="3">
        <v>475256474</v>
      </c>
      <c r="J675" s="3">
        <v>605425157</v>
      </c>
      <c r="K675" s="3">
        <f>Highest_Hollywood_Grossing_Movies[[#This Row],[World Wide Sales (in $)]]-Highest_Hollywood_Grossing_Movies[[#This Row],[Budget (in $)]]</f>
        <v>388425157</v>
      </c>
      <c r="L675" t="s">
        <v>2078</v>
      </c>
      <c r="M675" t="s">
        <v>2102</v>
      </c>
      <c r="N675" t="s">
        <v>2044</v>
      </c>
      <c r="O675" t="s">
        <v>31</v>
      </c>
      <c r="P675" t="str">
        <f t="shared" si="10"/>
        <v>Action</v>
      </c>
      <c r="Q675" t="s">
        <v>103</v>
      </c>
      <c r="R675" t="s">
        <v>18</v>
      </c>
    </row>
    <row r="676" spans="1:18" x14ac:dyDescent="0.35">
      <c r="A676">
        <v>330</v>
      </c>
      <c r="B676" t="s">
        <v>772</v>
      </c>
      <c r="C676" t="s">
        <v>773</v>
      </c>
      <c r="D676">
        <v>2017</v>
      </c>
      <c r="E676" t="s">
        <v>15</v>
      </c>
      <c r="F676" s="6">
        <v>104000000</v>
      </c>
      <c r="G676" s="7">
        <v>39023010</v>
      </c>
      <c r="H676" s="3">
        <v>100234838</v>
      </c>
      <c r="I676" s="3">
        <v>310667824</v>
      </c>
      <c r="J676" s="3">
        <v>410902662</v>
      </c>
      <c r="K676" s="3">
        <f>Highest_Hollywood_Grossing_Movies[[#This Row],[World Wide Sales (in $)]]-Highest_Hollywood_Grossing_Movies[[#This Row],[Budget (in $)]]</f>
        <v>306902662</v>
      </c>
      <c r="L676" t="s">
        <v>2041</v>
      </c>
      <c r="M676" t="s">
        <v>2021</v>
      </c>
      <c r="N676" t="s">
        <v>2044</v>
      </c>
      <c r="O676" t="s">
        <v>774</v>
      </c>
      <c r="P676" t="str">
        <f t="shared" si="10"/>
        <v>Action</v>
      </c>
      <c r="Q676" t="s">
        <v>58</v>
      </c>
      <c r="R676" t="s">
        <v>121</v>
      </c>
    </row>
    <row r="677" spans="1:18" x14ac:dyDescent="0.35">
      <c r="A677">
        <v>53</v>
      </c>
      <c r="B677" t="s">
        <v>156</v>
      </c>
      <c r="C677" t="s">
        <v>157</v>
      </c>
      <c r="D677">
        <v>2017</v>
      </c>
      <c r="E677" t="s">
        <v>33</v>
      </c>
      <c r="F677" s="6">
        <v>90000000</v>
      </c>
      <c r="G677" s="7">
        <v>36169328</v>
      </c>
      <c r="H677" s="3">
        <v>404540171</v>
      </c>
      <c r="I677" s="3">
        <v>590798946</v>
      </c>
      <c r="J677" s="3">
        <v>995339117</v>
      </c>
      <c r="K677" s="3">
        <f>Highest_Hollywood_Grossing_Movies[[#This Row],[World Wide Sales (in $)]]-Highest_Hollywood_Grossing_Movies[[#This Row],[Budget (in $)]]</f>
        <v>905339117</v>
      </c>
      <c r="L677" t="s">
        <v>2041</v>
      </c>
      <c r="M677" t="s">
        <v>2022</v>
      </c>
      <c r="N677" t="s">
        <v>2044</v>
      </c>
      <c r="O677" t="s">
        <v>158</v>
      </c>
      <c r="P677" t="str">
        <f t="shared" si="10"/>
        <v>Action</v>
      </c>
      <c r="Q677" t="s">
        <v>159</v>
      </c>
      <c r="R677" t="s">
        <v>18</v>
      </c>
    </row>
    <row r="678" spans="1:18" x14ac:dyDescent="0.35">
      <c r="A678">
        <v>699</v>
      </c>
      <c r="B678" t="s">
        <v>1472</v>
      </c>
      <c r="C678" t="s">
        <v>1473</v>
      </c>
      <c r="D678">
        <v>2017</v>
      </c>
      <c r="E678" t="s">
        <v>15</v>
      </c>
      <c r="F678" s="6">
        <v>97000000</v>
      </c>
      <c r="G678" s="7">
        <v>36160621</v>
      </c>
      <c r="H678" s="3">
        <v>74262031</v>
      </c>
      <c r="I678" s="3">
        <v>166629732</v>
      </c>
      <c r="J678" s="3">
        <v>240891763</v>
      </c>
      <c r="K678" s="3">
        <f>Highest_Hollywood_Grossing_Movies[[#This Row],[World Wide Sales (in $)]]-Highest_Hollywood_Grossing_Movies[[#This Row],[Budget (in $)]]</f>
        <v>143891763</v>
      </c>
      <c r="L678" t="s">
        <v>2048</v>
      </c>
      <c r="M678" t="s">
        <v>2010</v>
      </c>
      <c r="N678" t="s">
        <v>2044</v>
      </c>
      <c r="O678" t="s">
        <v>1474</v>
      </c>
      <c r="P678" t="str">
        <f t="shared" si="10"/>
        <v>Horror</v>
      </c>
      <c r="Q678" t="s">
        <v>120</v>
      </c>
      <c r="R678" t="s">
        <v>121</v>
      </c>
    </row>
    <row r="679" spans="1:18" x14ac:dyDescent="0.35">
      <c r="A679">
        <v>527</v>
      </c>
      <c r="B679" t="s">
        <v>1145</v>
      </c>
      <c r="C679" t="s">
        <v>1146</v>
      </c>
      <c r="D679">
        <v>2017</v>
      </c>
      <c r="E679" t="s">
        <v>55</v>
      </c>
      <c r="F679" s="6">
        <v>15000000</v>
      </c>
      <c r="G679" s="7">
        <v>35006404</v>
      </c>
      <c r="H679" s="3">
        <v>102092201</v>
      </c>
      <c r="I679" s="3">
        <v>204423683</v>
      </c>
      <c r="J679" s="3">
        <v>306515884</v>
      </c>
      <c r="K679" s="3">
        <f>Highest_Hollywood_Grossing_Movies[[#This Row],[World Wide Sales (in $)]]-Highest_Hollywood_Grossing_Movies[[#This Row],[Budget (in $)]]</f>
        <v>291515884</v>
      </c>
      <c r="L679" t="s">
        <v>2047</v>
      </c>
      <c r="M679" t="s">
        <v>2020</v>
      </c>
      <c r="N679" t="s">
        <v>2044</v>
      </c>
      <c r="O679" t="s">
        <v>908</v>
      </c>
      <c r="P679" t="str">
        <f t="shared" si="10"/>
        <v>Horror</v>
      </c>
      <c r="Q679" t="s">
        <v>719</v>
      </c>
      <c r="R679" t="s">
        <v>121</v>
      </c>
    </row>
    <row r="680" spans="1:18" x14ac:dyDescent="0.35">
      <c r="A680">
        <v>614</v>
      </c>
      <c r="B680" t="s">
        <v>1311</v>
      </c>
      <c r="C680" t="s">
        <v>1312</v>
      </c>
      <c r="D680">
        <v>2017</v>
      </c>
      <c r="E680" t="s">
        <v>55</v>
      </c>
      <c r="F680" s="6">
        <v>150000000</v>
      </c>
      <c r="G680" s="7">
        <v>32753122</v>
      </c>
      <c r="H680" s="3">
        <v>92071675</v>
      </c>
      <c r="I680" s="3">
        <v>175699033</v>
      </c>
      <c r="J680" s="3">
        <v>267770708</v>
      </c>
      <c r="K680" s="3">
        <f>Highest_Hollywood_Grossing_Movies[[#This Row],[World Wide Sales (in $)]]-Highest_Hollywood_Grossing_Movies[[#This Row],[Budget (in $)]]</f>
        <v>117770708</v>
      </c>
      <c r="L680" t="s">
        <v>2030</v>
      </c>
      <c r="M680" t="s">
        <v>2024</v>
      </c>
      <c r="N680" t="s">
        <v>2044</v>
      </c>
      <c r="O680" t="s">
        <v>1313</v>
      </c>
      <c r="P680" t="str">
        <f t="shared" si="10"/>
        <v>Action</v>
      </c>
      <c r="Q680" t="s">
        <v>114</v>
      </c>
      <c r="R680" t="s">
        <v>121</v>
      </c>
    </row>
    <row r="681" spans="1:18" x14ac:dyDescent="0.35">
      <c r="A681">
        <v>331</v>
      </c>
      <c r="B681" t="s">
        <v>753</v>
      </c>
      <c r="C681" t="s">
        <v>775</v>
      </c>
      <c r="D681">
        <v>2017</v>
      </c>
      <c r="E681" t="s">
        <v>36</v>
      </c>
      <c r="F681" s="6">
        <v>125000000</v>
      </c>
      <c r="G681" s="7">
        <v>31688375</v>
      </c>
      <c r="H681" s="3">
        <v>80227895</v>
      </c>
      <c r="I681" s="3">
        <v>329003712</v>
      </c>
      <c r="J681" s="3">
        <v>409231607</v>
      </c>
      <c r="K681" s="3">
        <f>Highest_Hollywood_Grossing_Movies[[#This Row],[World Wide Sales (in $)]]-Highest_Hollywood_Grossing_Movies[[#This Row],[Budget (in $)]]</f>
        <v>284231607</v>
      </c>
      <c r="L681" t="s">
        <v>2036</v>
      </c>
      <c r="M681" t="s">
        <v>2102</v>
      </c>
      <c r="N681" t="s">
        <v>2044</v>
      </c>
      <c r="O681" t="s">
        <v>776</v>
      </c>
      <c r="P681" t="str">
        <f t="shared" si="10"/>
        <v>Action</v>
      </c>
      <c r="Q681" t="s">
        <v>423</v>
      </c>
      <c r="R681" t="s">
        <v>18</v>
      </c>
    </row>
    <row r="682" spans="1:18" x14ac:dyDescent="0.35">
      <c r="A682">
        <v>996</v>
      </c>
      <c r="B682" t="s">
        <v>1981</v>
      </c>
      <c r="C682" t="s">
        <v>1982</v>
      </c>
      <c r="D682">
        <v>2017</v>
      </c>
      <c r="E682" t="s">
        <v>26</v>
      </c>
      <c r="F682" s="6">
        <v>69000000</v>
      </c>
      <c r="G682" s="7">
        <v>29651193</v>
      </c>
      <c r="H682" s="3">
        <v>104029443</v>
      </c>
      <c r="I682" s="3">
        <v>76584381</v>
      </c>
      <c r="J682" s="3">
        <v>180613824</v>
      </c>
      <c r="K682" s="3">
        <f>Highest_Hollywood_Grossing_Movies[[#This Row],[World Wide Sales (in $)]]-Highest_Hollywood_Grossing_Movies[[#This Row],[Budget (in $)]]</f>
        <v>111613824</v>
      </c>
      <c r="L682" t="s">
        <v>2048</v>
      </c>
      <c r="M682" t="s">
        <v>2023</v>
      </c>
      <c r="N682" t="s">
        <v>2044</v>
      </c>
      <c r="O682" t="s">
        <v>461</v>
      </c>
      <c r="P682" t="str">
        <f t="shared" si="10"/>
        <v>Comedy</v>
      </c>
      <c r="Q682" t="s">
        <v>125</v>
      </c>
      <c r="R682" t="s">
        <v>18</v>
      </c>
    </row>
    <row r="683" spans="1:18" x14ac:dyDescent="0.35">
      <c r="A683">
        <v>430</v>
      </c>
      <c r="B683" t="s">
        <v>956</v>
      </c>
      <c r="C683" t="s">
        <v>957</v>
      </c>
      <c r="D683">
        <v>2017</v>
      </c>
      <c r="E683" t="s">
        <v>15</v>
      </c>
      <c r="F683" s="6">
        <v>55000000</v>
      </c>
      <c r="G683" s="7">
        <v>28681472</v>
      </c>
      <c r="H683" s="3">
        <v>102826543</v>
      </c>
      <c r="I683" s="3">
        <v>249967538</v>
      </c>
      <c r="J683" s="3">
        <v>352794081</v>
      </c>
      <c r="K683" s="3">
        <f>Highest_Hollywood_Grossing_Movies[[#This Row],[World Wide Sales (in $)]]-Highest_Hollywood_Grossing_Movies[[#This Row],[Budget (in $)]]</f>
        <v>297794081</v>
      </c>
      <c r="L683" t="s">
        <v>2047</v>
      </c>
      <c r="M683" t="s">
        <v>2023</v>
      </c>
      <c r="N683" t="s">
        <v>2044</v>
      </c>
      <c r="O683" t="s">
        <v>958</v>
      </c>
      <c r="P683" t="str">
        <f t="shared" si="10"/>
        <v>Crime</v>
      </c>
      <c r="Q683" t="s">
        <v>634</v>
      </c>
      <c r="R683" t="s">
        <v>18</v>
      </c>
    </row>
    <row r="684" spans="1:18" x14ac:dyDescent="0.35">
      <c r="A684">
        <v>789</v>
      </c>
      <c r="B684" t="s">
        <v>1623</v>
      </c>
      <c r="C684" t="s">
        <v>1624</v>
      </c>
      <c r="D684">
        <v>2017</v>
      </c>
      <c r="E684" t="s">
        <v>33</v>
      </c>
      <c r="F684" s="6">
        <v>50000000</v>
      </c>
      <c r="G684" s="7">
        <v>24531923</v>
      </c>
      <c r="H684" s="3">
        <v>86089513</v>
      </c>
      <c r="I684" s="3">
        <v>131687133</v>
      </c>
      <c r="J684" s="3">
        <v>217776646</v>
      </c>
      <c r="K684" s="3">
        <f>Highest_Hollywood_Grossing_Movies[[#This Row],[World Wide Sales (in $)]]-Highest_Hollywood_Grossing_Movies[[#This Row],[Budget (in $)]]</f>
        <v>167776646</v>
      </c>
      <c r="L684" t="s">
        <v>2049</v>
      </c>
      <c r="M684" t="s">
        <v>2103</v>
      </c>
      <c r="N684" t="s">
        <v>2044</v>
      </c>
      <c r="O684" t="s">
        <v>532</v>
      </c>
      <c r="P684" t="str">
        <f t="shared" si="10"/>
        <v>Adventure</v>
      </c>
      <c r="Q684" t="s">
        <v>724</v>
      </c>
      <c r="R684" t="s">
        <v>42</v>
      </c>
    </row>
    <row r="685" spans="1:18" x14ac:dyDescent="0.35">
      <c r="A685">
        <v>975</v>
      </c>
      <c r="B685" t="s">
        <v>1949</v>
      </c>
      <c r="C685" t="s">
        <v>1950</v>
      </c>
      <c r="D685">
        <v>2017</v>
      </c>
      <c r="E685" t="s">
        <v>230</v>
      </c>
      <c r="F685" s="6">
        <v>30000000</v>
      </c>
      <c r="G685" s="7">
        <v>21384504</v>
      </c>
      <c r="H685" s="3">
        <v>75468583</v>
      </c>
      <c r="I685" s="3">
        <v>107960106</v>
      </c>
      <c r="J685" s="3">
        <v>183428689</v>
      </c>
      <c r="K685" s="3">
        <f>Highest_Hollywood_Grossing_Movies[[#This Row],[World Wide Sales (in $)]]-Highest_Hollywood_Grossing_Movies[[#This Row],[Budget (in $)]]</f>
        <v>153428689</v>
      </c>
      <c r="L685" t="s">
        <v>2026</v>
      </c>
      <c r="M685" t="s">
        <v>2020</v>
      </c>
      <c r="N685" t="s">
        <v>2044</v>
      </c>
      <c r="O685" t="s">
        <v>596</v>
      </c>
      <c r="P685" t="str">
        <f t="shared" si="10"/>
        <v>Action</v>
      </c>
      <c r="Q685" t="s">
        <v>41</v>
      </c>
      <c r="R685" t="s">
        <v>121</v>
      </c>
    </row>
    <row r="686" spans="1:18" x14ac:dyDescent="0.35">
      <c r="A686">
        <v>751</v>
      </c>
      <c r="B686" t="s">
        <v>1551</v>
      </c>
      <c r="C686" t="s">
        <v>1552</v>
      </c>
      <c r="D686">
        <v>2017</v>
      </c>
      <c r="E686" t="s">
        <v>562</v>
      </c>
      <c r="F686" s="6">
        <v>34000000</v>
      </c>
      <c r="G686" s="7">
        <v>20553320</v>
      </c>
      <c r="H686" s="3">
        <v>107825862</v>
      </c>
      <c r="I686" s="3">
        <v>119119225</v>
      </c>
      <c r="J686" s="3">
        <v>226945087</v>
      </c>
      <c r="K686" s="3">
        <f>Highest_Hollywood_Grossing_Movies[[#This Row],[World Wide Sales (in $)]]-Highest_Hollywood_Grossing_Movies[[#This Row],[Budget (in $)]]</f>
        <v>192945087</v>
      </c>
      <c r="L686" t="s">
        <v>2053</v>
      </c>
      <c r="M686" t="s">
        <v>2102</v>
      </c>
      <c r="N686" t="s">
        <v>2044</v>
      </c>
      <c r="O686" t="s">
        <v>1553</v>
      </c>
      <c r="P686" t="str">
        <f t="shared" si="10"/>
        <v>Action</v>
      </c>
      <c r="Q686" t="s">
        <v>529</v>
      </c>
      <c r="R686" t="s">
        <v>121</v>
      </c>
    </row>
    <row r="687" spans="1:18" x14ac:dyDescent="0.35">
      <c r="A687">
        <v>449</v>
      </c>
      <c r="B687" t="s">
        <v>998</v>
      </c>
      <c r="C687" t="s">
        <v>999</v>
      </c>
      <c r="D687">
        <v>2017</v>
      </c>
      <c r="E687" t="s">
        <v>26</v>
      </c>
      <c r="F687" s="6">
        <v>85000000</v>
      </c>
      <c r="G687" s="7">
        <v>20130142</v>
      </c>
      <c r="H687" s="3">
        <v>44898413</v>
      </c>
      <c r="I687" s="3">
        <v>301219864</v>
      </c>
      <c r="J687" s="3">
        <v>346118277</v>
      </c>
      <c r="K687" s="3">
        <f>Highest_Hollywood_Grossing_Movies[[#This Row],[World Wide Sales (in $)]]-Highest_Hollywood_Grossing_Movies[[#This Row],[Budget (in $)]]</f>
        <v>261118277</v>
      </c>
      <c r="L687" t="s">
        <v>2058</v>
      </c>
      <c r="M687" t="s">
        <v>2016</v>
      </c>
      <c r="N687" t="s">
        <v>2044</v>
      </c>
      <c r="O687" t="s">
        <v>93</v>
      </c>
      <c r="P687" t="str">
        <f t="shared" si="10"/>
        <v>Action</v>
      </c>
      <c r="Q687" t="s">
        <v>378</v>
      </c>
      <c r="R687" t="s">
        <v>18</v>
      </c>
    </row>
    <row r="688" spans="1:18" x14ac:dyDescent="0.35">
      <c r="A688">
        <v>962</v>
      </c>
      <c r="B688" t="s">
        <v>1928</v>
      </c>
      <c r="C688" t="s">
        <v>1929</v>
      </c>
      <c r="D688">
        <v>2017</v>
      </c>
      <c r="E688" t="s">
        <v>36</v>
      </c>
      <c r="F688" s="6">
        <v>45000000</v>
      </c>
      <c r="G688" s="7">
        <v>19928525</v>
      </c>
      <c r="H688" s="3">
        <v>104897530</v>
      </c>
      <c r="I688" s="3">
        <v>80502815</v>
      </c>
      <c r="J688" s="3">
        <v>185400345</v>
      </c>
      <c r="K688" s="3">
        <f>Highest_Hollywood_Grossing_Movies[[#This Row],[World Wide Sales (in $)]]-Highest_Hollywood_Grossing_Movies[[#This Row],[Budget (in $)]]</f>
        <v>140400345</v>
      </c>
      <c r="L688" t="s">
        <v>2078</v>
      </c>
      <c r="M688" t="s">
        <v>2022</v>
      </c>
      <c r="N688" t="s">
        <v>2044</v>
      </c>
      <c r="O688" t="s">
        <v>1232</v>
      </c>
      <c r="P688" t="str">
        <f t="shared" si="10"/>
        <v>Comedy</v>
      </c>
      <c r="Q688" t="s">
        <v>189</v>
      </c>
      <c r="R688" t="s">
        <v>18</v>
      </c>
    </row>
    <row r="689" spans="1:18" x14ac:dyDescent="0.35">
      <c r="A689">
        <v>865</v>
      </c>
      <c r="B689" t="s">
        <v>1759</v>
      </c>
      <c r="C689" t="s">
        <v>1760</v>
      </c>
      <c r="D689">
        <v>2017</v>
      </c>
      <c r="E689" t="s">
        <v>36</v>
      </c>
      <c r="F689" s="6">
        <v>22000000</v>
      </c>
      <c r="G689" s="7">
        <v>18222810</v>
      </c>
      <c r="H689" s="3">
        <v>64508620</v>
      </c>
      <c r="I689" s="3">
        <v>140527199</v>
      </c>
      <c r="J689" s="3">
        <v>205035819</v>
      </c>
      <c r="K689" s="3">
        <f>Highest_Hollywood_Grossing_Movies[[#This Row],[World Wide Sales (in $)]]-Highest_Hollywood_Grossing_Movies[[#This Row],[Budget (in $)]]</f>
        <v>183035819</v>
      </c>
      <c r="L689" t="s">
        <v>2032</v>
      </c>
      <c r="M689" t="s">
        <v>2016</v>
      </c>
      <c r="N689" t="s">
        <v>2044</v>
      </c>
      <c r="O689" t="s">
        <v>1761</v>
      </c>
      <c r="P689" t="str">
        <f t="shared" si="10"/>
        <v>Adventure</v>
      </c>
      <c r="Q689" t="s">
        <v>125</v>
      </c>
      <c r="R689" t="s">
        <v>42</v>
      </c>
    </row>
    <row r="690" spans="1:18" x14ac:dyDescent="0.35">
      <c r="A690">
        <v>757</v>
      </c>
      <c r="B690" t="s">
        <v>1565</v>
      </c>
      <c r="C690" t="s">
        <v>1566</v>
      </c>
      <c r="D690">
        <v>2017</v>
      </c>
      <c r="E690" t="s">
        <v>1567</v>
      </c>
      <c r="F690" s="6">
        <v>177200000</v>
      </c>
      <c r="G690" s="7">
        <v>17007624</v>
      </c>
      <c r="H690" s="3">
        <v>41189488</v>
      </c>
      <c r="I690" s="3">
        <v>184783852</v>
      </c>
      <c r="J690" s="3">
        <v>225973340</v>
      </c>
      <c r="K690" s="3">
        <f>Highest_Hollywood_Grossing_Movies[[#This Row],[World Wide Sales (in $)]]-Highest_Hollywood_Grossing_Movies[[#This Row],[Budget (in $)]]</f>
        <v>48773340</v>
      </c>
      <c r="L690" t="s">
        <v>2041</v>
      </c>
      <c r="M690" t="s">
        <v>2103</v>
      </c>
      <c r="N690" t="s">
        <v>2044</v>
      </c>
      <c r="O690" t="s">
        <v>16</v>
      </c>
      <c r="P690" t="str">
        <f t="shared" si="10"/>
        <v>Action</v>
      </c>
      <c r="Q690" t="s">
        <v>75</v>
      </c>
      <c r="R690" t="s">
        <v>18</v>
      </c>
    </row>
    <row r="691" spans="1:18" x14ac:dyDescent="0.35">
      <c r="A691">
        <v>773</v>
      </c>
      <c r="B691" t="s">
        <v>1591</v>
      </c>
      <c r="C691" t="s">
        <v>1592</v>
      </c>
      <c r="D691">
        <v>2017</v>
      </c>
      <c r="E691" t="s">
        <v>55</v>
      </c>
      <c r="F691" s="6">
        <v>120000000</v>
      </c>
      <c r="G691" s="7">
        <v>13707376</v>
      </c>
      <c r="H691" s="3">
        <v>33700160</v>
      </c>
      <c r="I691" s="3">
        <v>187900000</v>
      </c>
      <c r="J691" s="3">
        <v>221600160</v>
      </c>
      <c r="K691" s="3">
        <f>Highest_Hollywood_Grossing_Movies[[#This Row],[World Wide Sales (in $)]]-Highest_Hollywood_Grossing_Movies[[#This Row],[Budget (in $)]]</f>
        <v>101600160</v>
      </c>
      <c r="L691" t="s">
        <v>2027</v>
      </c>
      <c r="M691" t="s">
        <v>2024</v>
      </c>
      <c r="N691" t="s">
        <v>2044</v>
      </c>
      <c r="O691" t="s">
        <v>647</v>
      </c>
      <c r="P691" t="str">
        <f t="shared" si="10"/>
        <v>Action</v>
      </c>
      <c r="Q691" t="s">
        <v>719</v>
      </c>
      <c r="R691" t="s">
        <v>18</v>
      </c>
    </row>
    <row r="692" spans="1:18" x14ac:dyDescent="0.35">
      <c r="A692">
        <v>559</v>
      </c>
      <c r="B692" t="s">
        <v>1196</v>
      </c>
      <c r="C692" t="s">
        <v>1197</v>
      </c>
      <c r="D692">
        <v>2017</v>
      </c>
      <c r="E692" t="s">
        <v>15</v>
      </c>
      <c r="F692" s="6">
        <v>111000000</v>
      </c>
      <c r="G692" s="7">
        <v>13401586</v>
      </c>
      <c r="H692" s="3">
        <v>84410380</v>
      </c>
      <c r="I692" s="3">
        <v>211658819</v>
      </c>
      <c r="J692" s="3">
        <v>296069199</v>
      </c>
      <c r="K692" s="3">
        <f>Highest_Hollywood_Grossing_Movies[[#This Row],[World Wide Sales (in $)]]-Highest_Hollywood_Grossing_Movies[[#This Row],[Budget (in $)]]</f>
        <v>185069199</v>
      </c>
      <c r="L692" t="s">
        <v>2043</v>
      </c>
      <c r="M692" t="s">
        <v>2022</v>
      </c>
      <c r="N692" t="s">
        <v>2044</v>
      </c>
      <c r="O692" t="s">
        <v>332</v>
      </c>
      <c r="P692" t="str">
        <f t="shared" si="10"/>
        <v>Adventure</v>
      </c>
      <c r="Q692" t="s">
        <v>149</v>
      </c>
      <c r="R692" t="s">
        <v>42</v>
      </c>
    </row>
    <row r="693" spans="1:18" x14ac:dyDescent="0.35">
      <c r="A693">
        <v>904</v>
      </c>
      <c r="B693" t="s">
        <v>1834</v>
      </c>
      <c r="C693" t="s">
        <v>1835</v>
      </c>
      <c r="D693">
        <v>2017</v>
      </c>
      <c r="E693" t="s">
        <v>33</v>
      </c>
      <c r="F693" s="6">
        <v>60000000</v>
      </c>
      <c r="G693" s="7">
        <v>13210449</v>
      </c>
      <c r="H693" s="3">
        <v>45020282</v>
      </c>
      <c r="I693" s="3">
        <v>152163264</v>
      </c>
      <c r="J693" s="3">
        <v>197183546</v>
      </c>
      <c r="K693" s="3">
        <f>Highest_Hollywood_Grossing_Movies[[#This Row],[World Wide Sales (in $)]]-Highest_Hollywood_Grossing_Movies[[#This Row],[Budget (in $)]]</f>
        <v>137183546</v>
      </c>
      <c r="L693" t="s">
        <v>2054</v>
      </c>
      <c r="M693" t="s">
        <v>2018</v>
      </c>
      <c r="N693" t="s">
        <v>2044</v>
      </c>
      <c r="O693" t="s">
        <v>124</v>
      </c>
      <c r="P693" t="str">
        <f t="shared" si="10"/>
        <v>Adventure</v>
      </c>
      <c r="Q693" t="s">
        <v>386</v>
      </c>
      <c r="R693" t="s">
        <v>42</v>
      </c>
    </row>
    <row r="694" spans="1:18" x14ac:dyDescent="0.35">
      <c r="A694">
        <v>303</v>
      </c>
      <c r="B694" t="s">
        <v>714</v>
      </c>
      <c r="C694" t="s">
        <v>715</v>
      </c>
      <c r="D694">
        <v>2017</v>
      </c>
      <c r="E694" t="s">
        <v>15</v>
      </c>
      <c r="F694" s="6">
        <v>84000000</v>
      </c>
      <c r="G694" s="7">
        <v>8805843</v>
      </c>
      <c r="H694" s="3">
        <v>174340174</v>
      </c>
      <c r="I694" s="3">
        <v>261392355</v>
      </c>
      <c r="J694" s="3">
        <v>435732529</v>
      </c>
      <c r="K694" s="3">
        <f>Highest_Hollywood_Grossing_Movies[[#This Row],[World Wide Sales (in $)]]-Highest_Hollywood_Grossing_Movies[[#This Row],[Budget (in $)]]</f>
        <v>351732529</v>
      </c>
      <c r="L694" t="s">
        <v>2067</v>
      </c>
      <c r="M694" t="s">
        <v>2022</v>
      </c>
      <c r="N694" t="s">
        <v>2044</v>
      </c>
      <c r="O694" t="s">
        <v>716</v>
      </c>
      <c r="P694" t="str">
        <f t="shared" si="10"/>
        <v>Biography</v>
      </c>
      <c r="Q694" t="s">
        <v>510</v>
      </c>
      <c r="R694" t="s">
        <v>42</v>
      </c>
    </row>
    <row r="695" spans="1:18" x14ac:dyDescent="0.35">
      <c r="A695">
        <v>924</v>
      </c>
      <c r="B695" t="s">
        <v>1871</v>
      </c>
      <c r="C695" t="s">
        <v>1872</v>
      </c>
      <c r="D695">
        <v>2017</v>
      </c>
      <c r="E695" t="s">
        <v>15</v>
      </c>
      <c r="F695" s="6">
        <v>50000000</v>
      </c>
      <c r="G695" s="7">
        <v>526011</v>
      </c>
      <c r="H695" s="3">
        <v>81903458</v>
      </c>
      <c r="I695" s="3">
        <v>111861206</v>
      </c>
      <c r="J695" s="3">
        <v>193764664</v>
      </c>
      <c r="K695" s="3">
        <f>Highest_Hollywood_Grossing_Movies[[#This Row],[World Wide Sales (in $)]]-Highest_Hollywood_Grossing_Movies[[#This Row],[Budget (in $)]]</f>
        <v>143764664</v>
      </c>
      <c r="L695" t="s">
        <v>2042</v>
      </c>
      <c r="M695" t="s">
        <v>2022</v>
      </c>
      <c r="N695" t="s">
        <v>2044</v>
      </c>
      <c r="O695" t="s">
        <v>1873</v>
      </c>
      <c r="P695" t="str">
        <f t="shared" si="10"/>
        <v>Biography</v>
      </c>
      <c r="Q695" t="s">
        <v>448</v>
      </c>
      <c r="R695" t="s">
        <v>18</v>
      </c>
    </row>
    <row r="696" spans="1:18" x14ac:dyDescent="0.35">
      <c r="A696">
        <v>81</v>
      </c>
      <c r="B696" t="s">
        <v>221</v>
      </c>
      <c r="C696" t="s">
        <v>222</v>
      </c>
      <c r="D696">
        <v>2017</v>
      </c>
      <c r="E696" t="s">
        <v>223</v>
      </c>
      <c r="F696" s="6">
        <v>30100000</v>
      </c>
      <c r="G696" s="7">
        <v>219022</v>
      </c>
      <c r="H696" s="3">
        <v>2721100</v>
      </c>
      <c r="I696" s="3">
        <v>867604339</v>
      </c>
      <c r="J696" s="3">
        <v>870325439</v>
      </c>
      <c r="K696" s="3">
        <f>Highest_Hollywood_Grossing_Movies[[#This Row],[World Wide Sales (in $)]]-Highest_Hollywood_Grossing_Movies[[#This Row],[Budget (in $)]]</f>
        <v>840225439</v>
      </c>
      <c r="L696" t="s">
        <v>2049</v>
      </c>
      <c r="M696" t="s">
        <v>2103</v>
      </c>
      <c r="N696" t="s">
        <v>2044</v>
      </c>
      <c r="O696" t="s">
        <v>224</v>
      </c>
      <c r="P696" t="str">
        <f t="shared" si="10"/>
        <v>Action</v>
      </c>
      <c r="Q696" t="s">
        <v>99</v>
      </c>
      <c r="R696" t="s">
        <v>18</v>
      </c>
    </row>
    <row r="697" spans="1:18" x14ac:dyDescent="0.35">
      <c r="A697">
        <v>641</v>
      </c>
      <c r="B697" t="s">
        <v>1365</v>
      </c>
      <c r="C697" t="s">
        <v>1366</v>
      </c>
      <c r="D697">
        <v>2017</v>
      </c>
      <c r="E697" t="s">
        <v>334</v>
      </c>
      <c r="F697" s="6">
        <v>65000000</v>
      </c>
      <c r="G697" s="7">
        <v>111979</v>
      </c>
      <c r="H697" s="3">
        <v>362657</v>
      </c>
      <c r="I697" s="3">
        <v>257391232</v>
      </c>
      <c r="J697" s="3">
        <v>257753889</v>
      </c>
      <c r="K697" s="3">
        <f>Highest_Hollywood_Grossing_Movies[[#This Row],[World Wide Sales (in $)]]-Highest_Hollywood_Grossing_Movies[[#This Row],[Budget (in $)]]</f>
        <v>192753889</v>
      </c>
      <c r="L697" t="s">
        <v>2073</v>
      </c>
      <c r="M697" t="s">
        <v>2016</v>
      </c>
      <c r="N697" t="s">
        <v>2044</v>
      </c>
      <c r="O697" t="s">
        <v>1367</v>
      </c>
      <c r="P697" t="str">
        <f t="shared" si="10"/>
        <v>Action</v>
      </c>
      <c r="Q697" t="s">
        <v>378</v>
      </c>
      <c r="R697" t="s">
        <v>557</v>
      </c>
    </row>
    <row r="698" spans="1:18" x14ac:dyDescent="0.35">
      <c r="A698">
        <v>649</v>
      </c>
      <c r="B698" t="s">
        <v>1378</v>
      </c>
      <c r="C698" t="s">
        <v>1379</v>
      </c>
      <c r="D698">
        <v>2017</v>
      </c>
      <c r="E698" t="s">
        <v>557</v>
      </c>
      <c r="F698" s="6">
        <v>20000000</v>
      </c>
      <c r="H698" s="3">
        <v>176196665</v>
      </c>
      <c r="I698" s="3">
        <v>79548492</v>
      </c>
      <c r="J698" s="3">
        <v>255745157</v>
      </c>
      <c r="K698" s="3">
        <f>Highest_Hollywood_Grossing_Movies[[#This Row],[World Wide Sales (in $)]]-Highest_Hollywood_Grossing_Movies[[#This Row],[Budget (in $)]]</f>
        <v>235745157</v>
      </c>
      <c r="L698" t="s">
        <v>2041</v>
      </c>
      <c r="M698" t="s">
        <v>2018</v>
      </c>
      <c r="N698" t="s">
        <v>2031</v>
      </c>
      <c r="O698" t="s">
        <v>908</v>
      </c>
      <c r="P698" t="str">
        <f t="shared" si="10"/>
        <v>Horror</v>
      </c>
      <c r="Q698" t="s">
        <v>448</v>
      </c>
      <c r="R698" t="s">
        <v>121</v>
      </c>
    </row>
    <row r="699" spans="1:18" x14ac:dyDescent="0.35">
      <c r="A699">
        <v>19</v>
      </c>
      <c r="B699" t="s">
        <v>62</v>
      </c>
      <c r="C699" t="s">
        <v>63</v>
      </c>
      <c r="D699">
        <v>2018</v>
      </c>
      <c r="E699" t="s">
        <v>36</v>
      </c>
      <c r="F699" s="6">
        <v>170000000</v>
      </c>
      <c r="G699" s="7">
        <v>148024610</v>
      </c>
      <c r="H699" s="3">
        <v>417719760</v>
      </c>
      <c r="I699" s="3">
        <v>892746536</v>
      </c>
      <c r="J699" s="3">
        <v>1310466296</v>
      </c>
      <c r="K699" s="3">
        <f>Highest_Hollywood_Grossing_Movies[[#This Row],[World Wide Sales (in $)]]-Highest_Hollywood_Grossing_Movies[[#This Row],[Budget (in $)]]</f>
        <v>1140466296</v>
      </c>
      <c r="L699" t="s">
        <v>2036</v>
      </c>
      <c r="M699" t="s">
        <v>2102</v>
      </c>
      <c r="N699" t="s">
        <v>2045</v>
      </c>
      <c r="O699" t="s">
        <v>31</v>
      </c>
      <c r="P699" t="str">
        <f t="shared" si="10"/>
        <v>Action</v>
      </c>
      <c r="Q699" t="s">
        <v>64</v>
      </c>
      <c r="R699" t="s">
        <v>18</v>
      </c>
    </row>
    <row r="700" spans="1:18" x14ac:dyDescent="0.35">
      <c r="A700">
        <v>109</v>
      </c>
      <c r="B700" t="s">
        <v>292</v>
      </c>
      <c r="C700" t="s">
        <v>293</v>
      </c>
      <c r="D700">
        <v>2018</v>
      </c>
      <c r="E700" t="s">
        <v>15</v>
      </c>
      <c r="F700" s="6">
        <v>110000000</v>
      </c>
      <c r="G700" s="7">
        <v>125507153</v>
      </c>
      <c r="H700" s="3">
        <v>324591735</v>
      </c>
      <c r="I700" s="3">
        <v>461304874</v>
      </c>
      <c r="J700" s="3">
        <v>785896609</v>
      </c>
      <c r="K700" s="3">
        <f>Highest_Hollywood_Grossing_Movies[[#This Row],[World Wide Sales (in $)]]-Highest_Hollywood_Grossing_Movies[[#This Row],[Budget (in $)]]</f>
        <v>675896609</v>
      </c>
      <c r="L700" t="s">
        <v>2026</v>
      </c>
      <c r="M700" t="s">
        <v>2010</v>
      </c>
      <c r="N700" t="s">
        <v>2045</v>
      </c>
      <c r="O700" t="s">
        <v>96</v>
      </c>
      <c r="P700" t="str">
        <f t="shared" si="10"/>
        <v>Action</v>
      </c>
      <c r="Q700" t="s">
        <v>159</v>
      </c>
      <c r="R700" t="s">
        <v>121</v>
      </c>
    </row>
    <row r="701" spans="1:18" x14ac:dyDescent="0.35">
      <c r="A701">
        <v>354</v>
      </c>
      <c r="B701" t="s">
        <v>812</v>
      </c>
      <c r="C701" t="s">
        <v>813</v>
      </c>
      <c r="D701">
        <v>2018</v>
      </c>
      <c r="E701" t="s">
        <v>21</v>
      </c>
      <c r="F701" s="6">
        <v>275000000</v>
      </c>
      <c r="G701" s="7">
        <v>84420489</v>
      </c>
      <c r="H701" s="3">
        <v>213767512</v>
      </c>
      <c r="I701" s="3">
        <v>179157295</v>
      </c>
      <c r="J701" s="3">
        <v>392924807</v>
      </c>
      <c r="K701" s="3">
        <f>Highest_Hollywood_Grossing_Movies[[#This Row],[World Wide Sales (in $)]]-Highest_Hollywood_Grossing_Movies[[#This Row],[Budget (in $)]]</f>
        <v>117924807</v>
      </c>
      <c r="L701" t="s">
        <v>2075</v>
      </c>
      <c r="M701" t="s">
        <v>2010</v>
      </c>
      <c r="N701" t="s">
        <v>2045</v>
      </c>
      <c r="O701" t="s">
        <v>31</v>
      </c>
      <c r="P701" t="str">
        <f t="shared" si="10"/>
        <v>Action</v>
      </c>
      <c r="Q701" t="s">
        <v>356</v>
      </c>
      <c r="R701" t="s">
        <v>18</v>
      </c>
    </row>
    <row r="702" spans="1:18" x14ac:dyDescent="0.35">
      <c r="A702">
        <v>87</v>
      </c>
      <c r="B702" t="s">
        <v>238</v>
      </c>
      <c r="C702" t="s">
        <v>239</v>
      </c>
      <c r="D702">
        <v>2018</v>
      </c>
      <c r="E702" t="s">
        <v>33</v>
      </c>
      <c r="F702" s="6">
        <v>100000000</v>
      </c>
      <c r="G702" s="7">
        <v>80255756</v>
      </c>
      <c r="H702" s="3">
        <v>213515506</v>
      </c>
      <c r="I702" s="3">
        <v>642569645</v>
      </c>
      <c r="J702" s="3">
        <v>856085151</v>
      </c>
      <c r="K702" s="3">
        <f>Highest_Hollywood_Grossing_Movies[[#This Row],[World Wide Sales (in $)]]-Highest_Hollywood_Grossing_Movies[[#This Row],[Budget (in $)]]</f>
        <v>756085151</v>
      </c>
      <c r="L702" t="s">
        <v>2047</v>
      </c>
      <c r="M702" t="s">
        <v>2024</v>
      </c>
      <c r="N702" t="s">
        <v>2045</v>
      </c>
      <c r="O702" t="s">
        <v>31</v>
      </c>
      <c r="P702" t="str">
        <f t="shared" si="10"/>
        <v>Action</v>
      </c>
      <c r="Q702" t="s">
        <v>240</v>
      </c>
      <c r="R702" t="s">
        <v>18</v>
      </c>
    </row>
    <row r="703" spans="1:18" x14ac:dyDescent="0.35">
      <c r="A703">
        <v>636</v>
      </c>
      <c r="B703" t="s">
        <v>1353</v>
      </c>
      <c r="C703" t="s">
        <v>1354</v>
      </c>
      <c r="D703">
        <v>2018</v>
      </c>
      <c r="E703" t="s">
        <v>36</v>
      </c>
      <c r="F703" s="6">
        <v>10000000</v>
      </c>
      <c r="G703" s="7">
        <v>76221545</v>
      </c>
      <c r="H703" s="3">
        <v>159342015</v>
      </c>
      <c r="I703" s="3">
        <v>100597820</v>
      </c>
      <c r="J703" s="3">
        <v>259939835</v>
      </c>
      <c r="K703" s="3">
        <f>Highest_Hollywood_Grossing_Movies[[#This Row],[World Wide Sales (in $)]]-Highest_Hollywood_Grossing_Movies[[#This Row],[Budget (in $)]]</f>
        <v>249939835</v>
      </c>
      <c r="L703" t="s">
        <v>2051</v>
      </c>
      <c r="M703" t="s">
        <v>2024</v>
      </c>
      <c r="N703" t="s">
        <v>2045</v>
      </c>
      <c r="O703" t="s">
        <v>1355</v>
      </c>
      <c r="P703" t="str">
        <f t="shared" si="10"/>
        <v>Crime</v>
      </c>
      <c r="Q703" t="s">
        <v>169</v>
      </c>
      <c r="R703" t="s">
        <v>121</v>
      </c>
    </row>
    <row r="704" spans="1:18" x14ac:dyDescent="0.35">
      <c r="A704">
        <v>224</v>
      </c>
      <c r="B704" t="s">
        <v>539</v>
      </c>
      <c r="C704" t="s">
        <v>540</v>
      </c>
      <c r="D704">
        <v>2018</v>
      </c>
      <c r="E704" t="s">
        <v>36</v>
      </c>
      <c r="F704" s="6">
        <v>75000000</v>
      </c>
      <c r="G704" s="7">
        <v>67572855</v>
      </c>
      <c r="H704" s="3">
        <v>271384731</v>
      </c>
      <c r="I704" s="3">
        <v>255375901</v>
      </c>
      <c r="J704" s="3">
        <v>526760632</v>
      </c>
      <c r="K704" s="3">
        <f>Highest_Hollywood_Grossing_Movies[[#This Row],[World Wide Sales (in $)]]-Highest_Hollywood_Grossing_Movies[[#This Row],[Budget (in $)]]</f>
        <v>451760632</v>
      </c>
      <c r="L704" t="s">
        <v>2038</v>
      </c>
      <c r="M704" t="s">
        <v>2023</v>
      </c>
      <c r="N704" t="s">
        <v>2045</v>
      </c>
      <c r="O704" t="s">
        <v>541</v>
      </c>
      <c r="P704" t="str">
        <f t="shared" si="10"/>
        <v>Animation</v>
      </c>
      <c r="Q704" t="s">
        <v>542</v>
      </c>
      <c r="R704" t="s">
        <v>42</v>
      </c>
    </row>
    <row r="705" spans="1:18" x14ac:dyDescent="0.35">
      <c r="A705">
        <v>158</v>
      </c>
      <c r="B705" t="s">
        <v>390</v>
      </c>
      <c r="C705" t="s">
        <v>391</v>
      </c>
      <c r="D705">
        <v>2018</v>
      </c>
      <c r="E705" t="s">
        <v>55</v>
      </c>
      <c r="F705" s="6">
        <v>200000000</v>
      </c>
      <c r="G705" s="7">
        <v>62163104</v>
      </c>
      <c r="H705" s="3">
        <v>159555901</v>
      </c>
      <c r="I705" s="3">
        <v>495300000</v>
      </c>
      <c r="J705" s="3">
        <v>654855901</v>
      </c>
      <c r="K705" s="3">
        <f>Highest_Hollywood_Grossing_Movies[[#This Row],[World Wide Sales (in $)]]-Highest_Hollywood_Grossing_Movies[[#This Row],[Budget (in $)]]</f>
        <v>454855901</v>
      </c>
      <c r="L705" t="s">
        <v>2027</v>
      </c>
      <c r="M705" t="s">
        <v>2024</v>
      </c>
      <c r="N705" t="s">
        <v>2045</v>
      </c>
      <c r="O705" t="s">
        <v>152</v>
      </c>
      <c r="P705" t="str">
        <f t="shared" si="10"/>
        <v>Adventure</v>
      </c>
      <c r="Q705" t="s">
        <v>196</v>
      </c>
      <c r="R705" t="s">
        <v>18</v>
      </c>
    </row>
    <row r="706" spans="1:18" x14ac:dyDescent="0.35">
      <c r="A706">
        <v>104</v>
      </c>
      <c r="B706" t="s">
        <v>279</v>
      </c>
      <c r="C706" t="s">
        <v>280</v>
      </c>
      <c r="D706">
        <v>2018</v>
      </c>
      <c r="E706" t="s">
        <v>26</v>
      </c>
      <c r="F706" s="6">
        <v>178000000</v>
      </c>
      <c r="G706" s="7">
        <v>61236534</v>
      </c>
      <c r="H706" s="3">
        <v>220159104</v>
      </c>
      <c r="I706" s="3">
        <v>571498294</v>
      </c>
      <c r="J706" s="3">
        <v>791657398</v>
      </c>
      <c r="K706" s="3">
        <f>Highest_Hollywood_Grossing_Movies[[#This Row],[World Wide Sales (in $)]]-Highest_Hollywood_Grossing_Movies[[#This Row],[Budget (in $)]]</f>
        <v>613657398</v>
      </c>
      <c r="L706" t="s">
        <v>2039</v>
      </c>
      <c r="M706" t="s">
        <v>2103</v>
      </c>
      <c r="N706" t="s">
        <v>2045</v>
      </c>
      <c r="O706" t="s">
        <v>93</v>
      </c>
      <c r="P706" t="str">
        <f t="shared" ref="P706:P769" si="11">LEFT(RIGHT(O706,LEN(O706)-FIND("'",O706,1)),FIND("'",RIGHT(O706,LEN(O706)-FIND("'",O706,1)),1)-1)</f>
        <v>Action</v>
      </c>
      <c r="Q706" t="s">
        <v>85</v>
      </c>
      <c r="R706" t="s">
        <v>18</v>
      </c>
    </row>
    <row r="707" spans="1:18" x14ac:dyDescent="0.35">
      <c r="A707">
        <v>220</v>
      </c>
      <c r="B707" t="s">
        <v>530</v>
      </c>
      <c r="C707" t="s">
        <v>531</v>
      </c>
      <c r="D707">
        <v>2018</v>
      </c>
      <c r="E707" t="s">
        <v>21</v>
      </c>
      <c r="F707" s="6">
        <v>175000000</v>
      </c>
      <c r="G707" s="7">
        <v>56237634</v>
      </c>
      <c r="H707" s="3">
        <v>201091711</v>
      </c>
      <c r="I707" s="3">
        <v>328232251</v>
      </c>
      <c r="J707" s="3">
        <v>529323962</v>
      </c>
      <c r="K707" s="3">
        <f>Highest_Hollywood_Grossing_Movies[[#This Row],[World Wide Sales (in $)]]-Highest_Hollywood_Grossing_Movies[[#This Row],[Budget (in $)]]</f>
        <v>354323962</v>
      </c>
      <c r="L707" t="s">
        <v>2078</v>
      </c>
      <c r="M707" t="s">
        <v>2023</v>
      </c>
      <c r="N707" t="s">
        <v>2045</v>
      </c>
      <c r="O707" t="s">
        <v>532</v>
      </c>
      <c r="P707" t="str">
        <f t="shared" si="11"/>
        <v>Adventure</v>
      </c>
      <c r="Q707" t="s">
        <v>240</v>
      </c>
      <c r="R707" t="s">
        <v>42</v>
      </c>
    </row>
    <row r="708" spans="1:18" x14ac:dyDescent="0.35">
      <c r="A708">
        <v>403</v>
      </c>
      <c r="B708" t="s">
        <v>906</v>
      </c>
      <c r="C708" t="s">
        <v>907</v>
      </c>
      <c r="D708">
        <v>2018</v>
      </c>
      <c r="E708" t="s">
        <v>55</v>
      </c>
      <c r="F708" s="6">
        <v>22000000</v>
      </c>
      <c r="G708" s="7">
        <v>53807379</v>
      </c>
      <c r="H708" s="3">
        <v>117481222</v>
      </c>
      <c r="I708" s="3">
        <v>248101575</v>
      </c>
      <c r="J708" s="3">
        <v>365582797</v>
      </c>
      <c r="K708" s="3">
        <f>Highest_Hollywood_Grossing_Movies[[#This Row],[World Wide Sales (in $)]]-Highest_Hollywood_Grossing_Movies[[#This Row],[Budget (in $)]]</f>
        <v>343582797</v>
      </c>
      <c r="L708" t="s">
        <v>2063</v>
      </c>
      <c r="M708" t="s">
        <v>2021</v>
      </c>
      <c r="N708" t="s">
        <v>2045</v>
      </c>
      <c r="O708" t="s">
        <v>908</v>
      </c>
      <c r="P708" t="str">
        <f t="shared" si="11"/>
        <v>Horror</v>
      </c>
      <c r="Q708" t="s">
        <v>333</v>
      </c>
      <c r="R708" t="s">
        <v>121</v>
      </c>
    </row>
    <row r="709" spans="1:18" x14ac:dyDescent="0.35">
      <c r="A709">
        <v>70</v>
      </c>
      <c r="B709" t="s">
        <v>193</v>
      </c>
      <c r="C709" t="s">
        <v>194</v>
      </c>
      <c r="D709">
        <v>2018</v>
      </c>
      <c r="E709" t="s">
        <v>15</v>
      </c>
      <c r="F709" s="6">
        <v>52000000</v>
      </c>
      <c r="G709" s="7">
        <v>51061119</v>
      </c>
      <c r="H709" s="3">
        <v>216668042</v>
      </c>
      <c r="I709" s="3">
        <v>694141269</v>
      </c>
      <c r="J709" s="3">
        <v>910809311</v>
      </c>
      <c r="K709" s="3">
        <f>Highest_Hollywood_Grossing_Movies[[#This Row],[World Wide Sales (in $)]]-Highest_Hollywood_Grossing_Movies[[#This Row],[Budget (in $)]]</f>
        <v>858809311</v>
      </c>
      <c r="L709" t="s">
        <v>2073</v>
      </c>
      <c r="M709" t="s">
        <v>2024</v>
      </c>
      <c r="N709" t="s">
        <v>2045</v>
      </c>
      <c r="O709" t="s">
        <v>195</v>
      </c>
      <c r="P709" t="str">
        <f t="shared" si="11"/>
        <v>Biography</v>
      </c>
      <c r="Q709" t="s">
        <v>196</v>
      </c>
      <c r="R709" t="s">
        <v>18</v>
      </c>
    </row>
    <row r="710" spans="1:18" x14ac:dyDescent="0.35">
      <c r="A710">
        <v>456</v>
      </c>
      <c r="B710" t="s">
        <v>1011</v>
      </c>
      <c r="C710" t="s">
        <v>1012</v>
      </c>
      <c r="D710">
        <v>2018</v>
      </c>
      <c r="E710" t="s">
        <v>26</v>
      </c>
      <c r="F710" s="6">
        <v>17000000</v>
      </c>
      <c r="G710" s="7">
        <v>50203562</v>
      </c>
      <c r="H710" s="3">
        <v>188024361</v>
      </c>
      <c r="I710" s="3">
        <v>152928610</v>
      </c>
      <c r="J710" s="3">
        <v>340952971</v>
      </c>
      <c r="K710" s="3">
        <f>Highest_Hollywood_Grossing_Movies[[#This Row],[World Wide Sales (in $)]]-Highest_Hollywood_Grossing_Movies[[#This Row],[Budget (in $)]]</f>
        <v>323952971</v>
      </c>
      <c r="L710" t="s">
        <v>2030</v>
      </c>
      <c r="M710" t="s">
        <v>2019</v>
      </c>
      <c r="N710" t="s">
        <v>2045</v>
      </c>
      <c r="O710" t="s">
        <v>1013</v>
      </c>
      <c r="P710" t="str">
        <f t="shared" si="11"/>
        <v>Drama</v>
      </c>
      <c r="Q710" t="s">
        <v>386</v>
      </c>
      <c r="R710" t="s">
        <v>18</v>
      </c>
    </row>
    <row r="711" spans="1:18" x14ac:dyDescent="0.35">
      <c r="A711">
        <v>219</v>
      </c>
      <c r="B711" t="s">
        <v>526</v>
      </c>
      <c r="C711" t="s">
        <v>527</v>
      </c>
      <c r="D711">
        <v>2018</v>
      </c>
      <c r="E711" t="s">
        <v>55</v>
      </c>
      <c r="F711" s="6">
        <v>130000000</v>
      </c>
      <c r="G711" s="7">
        <v>45402195</v>
      </c>
      <c r="H711" s="3">
        <v>145522784</v>
      </c>
      <c r="I711" s="3">
        <v>383815731</v>
      </c>
      <c r="J711" s="3">
        <v>529338515</v>
      </c>
      <c r="K711" s="3">
        <f>Highest_Hollywood_Grossing_Movies[[#This Row],[World Wide Sales (in $)]]-Highest_Hollywood_Grossing_Movies[[#This Row],[Budget (in $)]]</f>
        <v>399338515</v>
      </c>
      <c r="L711" t="s">
        <v>2080</v>
      </c>
      <c r="M711" t="s">
        <v>2020</v>
      </c>
      <c r="N711" t="s">
        <v>2045</v>
      </c>
      <c r="O711" t="s">
        <v>528</v>
      </c>
      <c r="P711" t="str">
        <f t="shared" si="11"/>
        <v>Action</v>
      </c>
      <c r="Q711" t="s">
        <v>529</v>
      </c>
      <c r="R711" t="s">
        <v>18</v>
      </c>
    </row>
    <row r="712" spans="1:18" x14ac:dyDescent="0.35">
      <c r="A712">
        <v>221</v>
      </c>
      <c r="B712" t="s">
        <v>533</v>
      </c>
      <c r="C712" t="s">
        <v>534</v>
      </c>
      <c r="D712">
        <v>2018</v>
      </c>
      <c r="E712" t="s">
        <v>33</v>
      </c>
      <c r="F712" s="6">
        <v>80000000</v>
      </c>
      <c r="G712" s="7">
        <v>44076225</v>
      </c>
      <c r="H712" s="3">
        <v>167510016</v>
      </c>
      <c r="I712" s="3">
        <v>361073758</v>
      </c>
      <c r="J712" s="3">
        <v>528583774</v>
      </c>
      <c r="K712" s="3">
        <f>Highest_Hollywood_Grossing_Movies[[#This Row],[World Wide Sales (in $)]]-Highest_Hollywood_Grossing_Movies[[#This Row],[Budget (in $)]]</f>
        <v>448583774</v>
      </c>
      <c r="L712" t="s">
        <v>2053</v>
      </c>
      <c r="M712" t="s">
        <v>2102</v>
      </c>
      <c r="N712" t="s">
        <v>2045</v>
      </c>
      <c r="O712" t="s">
        <v>535</v>
      </c>
      <c r="P712" t="str">
        <f t="shared" si="11"/>
        <v>Adventure</v>
      </c>
      <c r="Q712" t="s">
        <v>310</v>
      </c>
      <c r="R712" t="s">
        <v>42</v>
      </c>
    </row>
    <row r="713" spans="1:18" x14ac:dyDescent="0.35">
      <c r="A713">
        <v>302</v>
      </c>
      <c r="B713" t="s">
        <v>711</v>
      </c>
      <c r="C713" t="s">
        <v>712</v>
      </c>
      <c r="D713">
        <v>2018</v>
      </c>
      <c r="E713" t="s">
        <v>55</v>
      </c>
      <c r="F713" s="6">
        <v>36000000</v>
      </c>
      <c r="G713" s="7">
        <v>42908051</v>
      </c>
      <c r="H713" s="3">
        <v>215333122</v>
      </c>
      <c r="I713" s="3">
        <v>220900000</v>
      </c>
      <c r="J713" s="3">
        <v>436233122</v>
      </c>
      <c r="K713" s="3">
        <f>Highest_Hollywood_Grossing_Movies[[#This Row],[World Wide Sales (in $)]]-Highest_Hollywood_Grossing_Movies[[#This Row],[Budget (in $)]]</f>
        <v>400233122</v>
      </c>
      <c r="L713" t="s">
        <v>2047</v>
      </c>
      <c r="M713" t="s">
        <v>2024</v>
      </c>
      <c r="N713" t="s">
        <v>2045</v>
      </c>
      <c r="O713" t="s">
        <v>713</v>
      </c>
      <c r="P713" t="str">
        <f t="shared" si="11"/>
        <v>Drama</v>
      </c>
      <c r="Q713" t="s">
        <v>75</v>
      </c>
      <c r="R713" t="s">
        <v>121</v>
      </c>
    </row>
    <row r="714" spans="1:18" x14ac:dyDescent="0.35">
      <c r="A714">
        <v>180</v>
      </c>
      <c r="B714" t="s">
        <v>440</v>
      </c>
      <c r="C714" t="s">
        <v>441</v>
      </c>
      <c r="D714">
        <v>2018</v>
      </c>
      <c r="E714" t="s">
        <v>55</v>
      </c>
      <c r="F714" s="6">
        <v>175000000</v>
      </c>
      <c r="G714" s="7">
        <v>41764050</v>
      </c>
      <c r="H714" s="3">
        <v>137715350</v>
      </c>
      <c r="I714" s="3">
        <v>469558784</v>
      </c>
      <c r="J714" s="3">
        <v>607274134</v>
      </c>
      <c r="K714" s="3">
        <f>Highest_Hollywood_Grossing_Movies[[#This Row],[World Wide Sales (in $)]]-Highest_Hollywood_Grossing_Movies[[#This Row],[Budget (in $)]]</f>
        <v>432274134</v>
      </c>
      <c r="L714" t="s">
        <v>2053</v>
      </c>
      <c r="M714" t="s">
        <v>2018</v>
      </c>
      <c r="N714" t="s">
        <v>2045</v>
      </c>
      <c r="O714" t="s">
        <v>31</v>
      </c>
      <c r="P714" t="str">
        <f t="shared" si="11"/>
        <v>Action</v>
      </c>
      <c r="Q714" t="s">
        <v>227</v>
      </c>
      <c r="R714" t="s">
        <v>18</v>
      </c>
    </row>
    <row r="715" spans="1:18" x14ac:dyDescent="0.35">
      <c r="A715">
        <v>551</v>
      </c>
      <c r="B715" t="s">
        <v>1182</v>
      </c>
      <c r="C715" t="s">
        <v>1183</v>
      </c>
      <c r="D715">
        <v>2018</v>
      </c>
      <c r="E715" t="s">
        <v>55</v>
      </c>
      <c r="F715" s="6">
        <v>70000000</v>
      </c>
      <c r="G715" s="7">
        <v>41607378</v>
      </c>
      <c r="H715" s="3">
        <v>140295726</v>
      </c>
      <c r="I715" s="3">
        <v>157500000</v>
      </c>
      <c r="J715" s="3">
        <v>297795726</v>
      </c>
      <c r="K715" s="3">
        <f>Highest_Hollywood_Grossing_Movies[[#This Row],[World Wide Sales (in $)]]-Highest_Hollywood_Grossing_Movies[[#This Row],[Budget (in $)]]</f>
        <v>227795726</v>
      </c>
      <c r="L715" t="s">
        <v>2038</v>
      </c>
      <c r="M715" t="s">
        <v>2102</v>
      </c>
      <c r="N715" t="s">
        <v>2045</v>
      </c>
      <c r="O715" t="s">
        <v>1043</v>
      </c>
      <c r="P715" t="str">
        <f t="shared" si="11"/>
        <v>Action</v>
      </c>
      <c r="Q715" t="s">
        <v>668</v>
      </c>
      <c r="R715" t="s">
        <v>18</v>
      </c>
    </row>
    <row r="716" spans="1:18" x14ac:dyDescent="0.35">
      <c r="A716">
        <v>390</v>
      </c>
      <c r="B716" t="s">
        <v>881</v>
      </c>
      <c r="C716" t="s">
        <v>882</v>
      </c>
      <c r="D716">
        <v>2018</v>
      </c>
      <c r="E716" t="s">
        <v>36</v>
      </c>
      <c r="F716" s="6">
        <v>55000000</v>
      </c>
      <c r="G716" s="7">
        <v>38560195</v>
      </c>
      <c r="H716" s="3">
        <v>100407760</v>
      </c>
      <c r="I716" s="3">
        <v>271577258</v>
      </c>
      <c r="J716" s="3">
        <v>371985018</v>
      </c>
      <c r="K716" s="3">
        <f>Highest_Hollywood_Grossing_Movies[[#This Row],[World Wide Sales (in $)]]-Highest_Hollywood_Grossing_Movies[[#This Row],[Budget (in $)]]</f>
        <v>316985018</v>
      </c>
      <c r="L716" t="s">
        <v>2038</v>
      </c>
      <c r="M716" t="s">
        <v>2017</v>
      </c>
      <c r="N716" t="s">
        <v>2045</v>
      </c>
      <c r="O716" t="s">
        <v>473</v>
      </c>
      <c r="P716" t="str">
        <f t="shared" si="11"/>
        <v>Drama</v>
      </c>
      <c r="Q716" t="s">
        <v>510</v>
      </c>
      <c r="R716" t="s">
        <v>121</v>
      </c>
    </row>
    <row r="717" spans="1:18" x14ac:dyDescent="0.35">
      <c r="A717">
        <v>935</v>
      </c>
      <c r="B717" t="s">
        <v>1889</v>
      </c>
      <c r="C717" t="s">
        <v>1890</v>
      </c>
      <c r="D717">
        <v>2018</v>
      </c>
      <c r="E717" t="s">
        <v>33</v>
      </c>
      <c r="F717" s="6">
        <v>62000000</v>
      </c>
      <c r="G717" s="7">
        <v>36011640</v>
      </c>
      <c r="H717" s="3">
        <v>102084362</v>
      </c>
      <c r="I717" s="3">
        <v>88315795</v>
      </c>
      <c r="J717" s="3">
        <v>190400157</v>
      </c>
      <c r="K717" s="3">
        <f>Highest_Hollywood_Grossing_Movies[[#This Row],[World Wide Sales (in $)]]-Highest_Hollywood_Grossing_Movies[[#This Row],[Budget (in $)]]</f>
        <v>128400157</v>
      </c>
      <c r="L717" t="s">
        <v>2058</v>
      </c>
      <c r="M717" t="s">
        <v>2103</v>
      </c>
      <c r="N717" t="s">
        <v>2045</v>
      </c>
      <c r="O717" t="s">
        <v>49</v>
      </c>
      <c r="P717" t="str">
        <f t="shared" si="11"/>
        <v>Action</v>
      </c>
      <c r="Q717" t="s">
        <v>255</v>
      </c>
      <c r="R717" t="s">
        <v>121</v>
      </c>
    </row>
    <row r="718" spans="1:18" x14ac:dyDescent="0.35">
      <c r="A718">
        <v>309</v>
      </c>
      <c r="B718" t="s">
        <v>728</v>
      </c>
      <c r="C718" t="s">
        <v>729</v>
      </c>
      <c r="D718">
        <v>2018</v>
      </c>
      <c r="E718" t="s">
        <v>55</v>
      </c>
      <c r="F718" s="6">
        <v>120000000</v>
      </c>
      <c r="G718" s="7">
        <v>35753093</v>
      </c>
      <c r="H718" s="3">
        <v>101028233</v>
      </c>
      <c r="I718" s="3">
        <v>327000000</v>
      </c>
      <c r="J718" s="3">
        <v>428028233</v>
      </c>
      <c r="K718" s="3">
        <f>Highest_Hollywood_Grossing_Movies[[#This Row],[World Wide Sales (in $)]]-Highest_Hollywood_Grossing_Movies[[#This Row],[Budget (in $)]]</f>
        <v>308028233</v>
      </c>
      <c r="L718" t="s">
        <v>2037</v>
      </c>
      <c r="M718" t="s">
        <v>2019</v>
      </c>
      <c r="N718" t="s">
        <v>2045</v>
      </c>
      <c r="O718" t="s">
        <v>31</v>
      </c>
      <c r="P718" t="str">
        <f t="shared" si="11"/>
        <v>Action</v>
      </c>
      <c r="Q718" t="s">
        <v>378</v>
      </c>
      <c r="R718" t="s">
        <v>18</v>
      </c>
    </row>
    <row r="719" spans="1:18" x14ac:dyDescent="0.35">
      <c r="A719">
        <v>812</v>
      </c>
      <c r="B719" t="s">
        <v>1665</v>
      </c>
      <c r="C719" t="s">
        <v>1666</v>
      </c>
      <c r="D719">
        <v>2018</v>
      </c>
      <c r="E719" t="s">
        <v>299</v>
      </c>
      <c r="F719" s="6">
        <v>50000000</v>
      </c>
      <c r="G719" s="7">
        <v>35574710</v>
      </c>
      <c r="H719" s="3">
        <v>115715889</v>
      </c>
      <c r="I719" s="3">
        <v>98500000</v>
      </c>
      <c r="J719" s="3">
        <v>214215889</v>
      </c>
      <c r="K719" s="3">
        <f>Highest_Hollywood_Grossing_Movies[[#This Row],[World Wide Sales (in $)]]-Highest_Hollywood_Grossing_Movies[[#This Row],[Budget (in $)]]</f>
        <v>164215889</v>
      </c>
      <c r="L719" t="s">
        <v>2078</v>
      </c>
      <c r="M719" t="s">
        <v>2023</v>
      </c>
      <c r="N719" t="s">
        <v>2045</v>
      </c>
      <c r="O719" t="s">
        <v>1667</v>
      </c>
      <c r="P719" t="str">
        <f t="shared" si="11"/>
        <v>Action</v>
      </c>
      <c r="Q719" t="s">
        <v>78</v>
      </c>
      <c r="R719" t="s">
        <v>18</v>
      </c>
    </row>
    <row r="720" spans="1:18" x14ac:dyDescent="0.35">
      <c r="A720">
        <v>367</v>
      </c>
      <c r="B720" t="s">
        <v>837</v>
      </c>
      <c r="C720" t="s">
        <v>838</v>
      </c>
      <c r="D720">
        <v>2018</v>
      </c>
      <c r="E720" t="s">
        <v>33</v>
      </c>
      <c r="F720" s="6">
        <v>90000000</v>
      </c>
      <c r="G720" s="7">
        <v>35363376</v>
      </c>
      <c r="H720" s="3">
        <v>190241310</v>
      </c>
      <c r="I720" s="3">
        <v>194057426</v>
      </c>
      <c r="J720" s="3">
        <v>384298736</v>
      </c>
      <c r="K720" s="3">
        <f>Highest_Hollywood_Grossing_Movies[[#This Row],[World Wide Sales (in $)]]-Highest_Hollywood_Grossing_Movies[[#This Row],[Budget (in $)]]</f>
        <v>294298736</v>
      </c>
      <c r="L720" t="s">
        <v>2027</v>
      </c>
      <c r="M720" t="s">
        <v>2022</v>
      </c>
      <c r="N720" t="s">
        <v>2045</v>
      </c>
      <c r="O720" t="s">
        <v>650</v>
      </c>
      <c r="P720" t="str">
        <f t="shared" si="11"/>
        <v>Action</v>
      </c>
      <c r="Q720" t="s">
        <v>341</v>
      </c>
      <c r="R720" t="s">
        <v>42</v>
      </c>
    </row>
    <row r="721" spans="1:18" x14ac:dyDescent="0.35">
      <c r="A721">
        <v>345</v>
      </c>
      <c r="B721" t="s">
        <v>802</v>
      </c>
      <c r="C721" t="s">
        <v>803</v>
      </c>
      <c r="D721">
        <v>2018</v>
      </c>
      <c r="E721" t="s">
        <v>36</v>
      </c>
      <c r="F721" s="6">
        <v>75000000</v>
      </c>
      <c r="G721" s="7">
        <v>34952180</v>
      </c>
      <c r="H721" s="3">
        <v>120634935</v>
      </c>
      <c r="I721" s="3">
        <v>281629908</v>
      </c>
      <c r="J721" s="3">
        <v>402264843</v>
      </c>
      <c r="K721" s="3">
        <f>Highest_Hollywood_Grossing_Movies[[#This Row],[World Wide Sales (in $)]]-Highest_Hollywood_Grossing_Movies[[#This Row],[Budget (in $)]]</f>
        <v>327264843</v>
      </c>
      <c r="L721" t="s">
        <v>2058</v>
      </c>
      <c r="M721" t="s">
        <v>2103</v>
      </c>
      <c r="N721" t="s">
        <v>2045</v>
      </c>
      <c r="O721" t="s">
        <v>364</v>
      </c>
      <c r="P721" t="str">
        <f t="shared" si="11"/>
        <v>Comedy</v>
      </c>
      <c r="Q721" t="s">
        <v>634</v>
      </c>
      <c r="R721" t="s">
        <v>18</v>
      </c>
    </row>
    <row r="722" spans="1:18" x14ac:dyDescent="0.35">
      <c r="A722">
        <v>567</v>
      </c>
      <c r="B722" t="s">
        <v>1211</v>
      </c>
      <c r="C722" t="s">
        <v>1212</v>
      </c>
      <c r="D722">
        <v>2018</v>
      </c>
      <c r="E722" t="s">
        <v>36</v>
      </c>
      <c r="F722" s="6">
        <v>150000000</v>
      </c>
      <c r="G722" s="7">
        <v>28116535</v>
      </c>
      <c r="H722" s="3">
        <v>59874525</v>
      </c>
      <c r="I722" s="3">
        <v>231055623</v>
      </c>
      <c r="J722" s="3">
        <v>290930148</v>
      </c>
      <c r="K722" s="3">
        <f>Highest_Hollywood_Grossing_Movies[[#This Row],[World Wide Sales (in $)]]-Highest_Hollywood_Grossing_Movies[[#This Row],[Budget (in $)]]</f>
        <v>140930148</v>
      </c>
      <c r="L722" t="s">
        <v>2078</v>
      </c>
      <c r="M722" t="s">
        <v>2018</v>
      </c>
      <c r="N722" t="s">
        <v>2045</v>
      </c>
      <c r="O722" t="s">
        <v>1213</v>
      </c>
      <c r="P722" t="str">
        <f t="shared" si="11"/>
        <v>Action</v>
      </c>
      <c r="Q722" t="s">
        <v>423</v>
      </c>
      <c r="R722" t="s">
        <v>18</v>
      </c>
    </row>
    <row r="723" spans="1:18" x14ac:dyDescent="0.35">
      <c r="A723">
        <v>709</v>
      </c>
      <c r="B723" t="s">
        <v>1490</v>
      </c>
      <c r="C723" t="s">
        <v>1491</v>
      </c>
      <c r="D723">
        <v>2018</v>
      </c>
      <c r="E723" t="s">
        <v>55</v>
      </c>
      <c r="F723" s="6">
        <v>30000000</v>
      </c>
      <c r="G723" s="7">
        <v>26510140</v>
      </c>
      <c r="H723" s="3">
        <v>174837452</v>
      </c>
      <c r="I723" s="3">
        <v>64006277</v>
      </c>
      <c r="J723" s="3">
        <v>238843729</v>
      </c>
      <c r="K723" s="3">
        <f>Highest_Hollywood_Grossing_Movies[[#This Row],[World Wide Sales (in $)]]-Highest_Hollywood_Grossing_Movies[[#This Row],[Budget (in $)]]</f>
        <v>208843729</v>
      </c>
      <c r="L723" t="s">
        <v>2067</v>
      </c>
      <c r="M723" t="s">
        <v>2020</v>
      </c>
      <c r="N723" t="s">
        <v>2045</v>
      </c>
      <c r="O723" t="s">
        <v>752</v>
      </c>
      <c r="P723" t="str">
        <f t="shared" si="11"/>
        <v>Comedy</v>
      </c>
      <c r="Q723" t="s">
        <v>597</v>
      </c>
      <c r="R723" t="s">
        <v>18</v>
      </c>
    </row>
    <row r="724" spans="1:18" x14ac:dyDescent="0.35">
      <c r="A724">
        <v>438</v>
      </c>
      <c r="B724" t="s">
        <v>975</v>
      </c>
      <c r="C724" t="s">
        <v>976</v>
      </c>
      <c r="D724">
        <v>2018</v>
      </c>
      <c r="E724" t="s">
        <v>33</v>
      </c>
      <c r="F724" s="6">
        <v>50000000</v>
      </c>
      <c r="G724" s="7">
        <v>25010928</v>
      </c>
      <c r="H724" s="3">
        <v>115253424</v>
      </c>
      <c r="I724" s="3">
        <v>236242642</v>
      </c>
      <c r="J724" s="3">
        <v>351496066</v>
      </c>
      <c r="K724" s="3">
        <f>Highest_Hollywood_Grossing_Movies[[#This Row],[World Wide Sales (in $)]]-Highest_Hollywood_Grossing_Movies[[#This Row],[Budget (in $)]]</f>
        <v>301496066</v>
      </c>
      <c r="L724" t="s">
        <v>2080</v>
      </c>
      <c r="M724" t="s">
        <v>2017</v>
      </c>
      <c r="N724" t="s">
        <v>2045</v>
      </c>
      <c r="O724" t="s">
        <v>977</v>
      </c>
      <c r="P724" t="str">
        <f t="shared" si="11"/>
        <v>Adventure</v>
      </c>
      <c r="Q724" t="s">
        <v>237</v>
      </c>
      <c r="R724" t="s">
        <v>42</v>
      </c>
    </row>
    <row r="725" spans="1:18" x14ac:dyDescent="0.35">
      <c r="A725">
        <v>529</v>
      </c>
      <c r="B725" t="s">
        <v>1149</v>
      </c>
      <c r="C725" t="s">
        <v>1150</v>
      </c>
      <c r="D725">
        <v>2018</v>
      </c>
      <c r="E725" t="s">
        <v>36</v>
      </c>
      <c r="F725" s="6">
        <v>125000000</v>
      </c>
      <c r="G725" s="7">
        <v>24905015</v>
      </c>
      <c r="H725" s="3">
        <v>68420120</v>
      </c>
      <c r="I725" s="3">
        <v>236448841</v>
      </c>
      <c r="J725" s="3">
        <v>304868961</v>
      </c>
      <c r="K725" s="3">
        <f>Highest_Hollywood_Grossing_Movies[[#This Row],[World Wide Sales (in $)]]-Highest_Hollywood_Grossing_Movies[[#This Row],[Budget (in $)]]</f>
        <v>179868961</v>
      </c>
      <c r="L725" t="s">
        <v>2037</v>
      </c>
      <c r="M725" t="s">
        <v>2103</v>
      </c>
      <c r="N725" t="s">
        <v>2045</v>
      </c>
      <c r="O725" t="s">
        <v>93</v>
      </c>
      <c r="P725" t="str">
        <f t="shared" si="11"/>
        <v>Action</v>
      </c>
      <c r="Q725" t="s">
        <v>68</v>
      </c>
      <c r="R725" t="s">
        <v>18</v>
      </c>
    </row>
    <row r="726" spans="1:18" x14ac:dyDescent="0.35">
      <c r="A726">
        <v>902</v>
      </c>
      <c r="B726" t="s">
        <v>1829</v>
      </c>
      <c r="C726" t="s">
        <v>1830</v>
      </c>
      <c r="D726">
        <v>2018</v>
      </c>
      <c r="E726" t="s">
        <v>21</v>
      </c>
      <c r="F726" s="6">
        <v>75000000</v>
      </c>
      <c r="G726" s="7">
        <v>24585139</v>
      </c>
      <c r="H726" s="3">
        <v>99215042</v>
      </c>
      <c r="I726" s="3">
        <v>98529335</v>
      </c>
      <c r="J726" s="3">
        <v>197744377</v>
      </c>
      <c r="K726" s="3">
        <f>Highest_Hollywood_Grossing_Movies[[#This Row],[World Wide Sales (in $)]]-Highest_Hollywood_Grossing_Movies[[#This Row],[Budget (in $)]]</f>
        <v>122744377</v>
      </c>
      <c r="L726" t="s">
        <v>2040</v>
      </c>
      <c r="M726" t="s">
        <v>2020</v>
      </c>
      <c r="N726" t="s">
        <v>2045</v>
      </c>
      <c r="O726" t="s">
        <v>1831</v>
      </c>
      <c r="P726" t="str">
        <f t="shared" si="11"/>
        <v>Adventure</v>
      </c>
      <c r="Q726" t="s">
        <v>547</v>
      </c>
      <c r="R726" t="s">
        <v>42</v>
      </c>
    </row>
    <row r="727" spans="1:18" x14ac:dyDescent="0.35">
      <c r="A727">
        <v>575</v>
      </c>
      <c r="B727" t="s">
        <v>1226</v>
      </c>
      <c r="C727" t="s">
        <v>1227</v>
      </c>
      <c r="D727">
        <v>2018</v>
      </c>
      <c r="E727" t="s">
        <v>15</v>
      </c>
      <c r="F727" s="6">
        <v>62000000</v>
      </c>
      <c r="G727" s="7">
        <v>24167011</v>
      </c>
      <c r="H727" s="3">
        <v>58032443</v>
      </c>
      <c r="I727" s="3">
        <v>230142892</v>
      </c>
      <c r="J727" s="3">
        <v>288175335</v>
      </c>
      <c r="K727" s="3">
        <f>Highest_Hollywood_Grossing_Movies[[#This Row],[World Wide Sales (in $)]]-Highest_Hollywood_Grossing_Movies[[#This Row],[Budget (in $)]]</f>
        <v>226175335</v>
      </c>
      <c r="L727" t="s">
        <v>2051</v>
      </c>
      <c r="M727" t="s">
        <v>2016</v>
      </c>
      <c r="N727" t="s">
        <v>2045</v>
      </c>
      <c r="O727" t="s">
        <v>106</v>
      </c>
      <c r="P727" t="str">
        <f t="shared" si="11"/>
        <v>Action</v>
      </c>
      <c r="Q727" t="s">
        <v>46</v>
      </c>
      <c r="R727" t="s">
        <v>18</v>
      </c>
    </row>
    <row r="728" spans="1:18" x14ac:dyDescent="0.35">
      <c r="A728">
        <v>596</v>
      </c>
      <c r="B728" t="s">
        <v>1274</v>
      </c>
      <c r="C728" t="s">
        <v>1275</v>
      </c>
      <c r="D728">
        <v>2018</v>
      </c>
      <c r="E728" t="s">
        <v>55</v>
      </c>
      <c r="F728" s="6">
        <v>94000000</v>
      </c>
      <c r="G728" s="7">
        <v>23633317</v>
      </c>
      <c r="H728" s="3">
        <v>58250803</v>
      </c>
      <c r="I728" s="3">
        <v>216400000</v>
      </c>
      <c r="J728" s="3">
        <v>274650803</v>
      </c>
      <c r="K728" s="3">
        <f>Highest_Hollywood_Grossing_Movies[[#This Row],[World Wide Sales (in $)]]-Highest_Hollywood_Grossing_Movies[[#This Row],[Budget (in $)]]</f>
        <v>180650803</v>
      </c>
      <c r="L728" t="s">
        <v>2038</v>
      </c>
      <c r="M728" t="s">
        <v>2018</v>
      </c>
      <c r="N728" t="s">
        <v>2045</v>
      </c>
      <c r="O728" t="s">
        <v>697</v>
      </c>
      <c r="P728" t="str">
        <f t="shared" si="11"/>
        <v>Action</v>
      </c>
      <c r="Q728" t="s">
        <v>159</v>
      </c>
      <c r="R728" t="s">
        <v>18</v>
      </c>
    </row>
    <row r="729" spans="1:18" x14ac:dyDescent="0.35">
      <c r="A729">
        <v>441</v>
      </c>
      <c r="B729" t="s">
        <v>984</v>
      </c>
      <c r="C729" t="s">
        <v>985</v>
      </c>
      <c r="D729">
        <v>2018</v>
      </c>
      <c r="E729" t="s">
        <v>21</v>
      </c>
      <c r="F729" s="6">
        <v>130000000</v>
      </c>
      <c r="G729" s="7">
        <v>23523121</v>
      </c>
      <c r="H729" s="3">
        <v>171958438</v>
      </c>
      <c r="I729" s="3">
        <v>177587704</v>
      </c>
      <c r="J729" s="3">
        <v>349546142</v>
      </c>
      <c r="K729" s="3">
        <f>Highest_Hollywood_Grossing_Movies[[#This Row],[World Wide Sales (in $)]]-Highest_Hollywood_Grossing_Movies[[#This Row],[Budget (in $)]]</f>
        <v>219546142</v>
      </c>
      <c r="L729" t="s">
        <v>2032</v>
      </c>
      <c r="M729" t="s">
        <v>2022</v>
      </c>
      <c r="N729" t="s">
        <v>2045</v>
      </c>
      <c r="O729" t="s">
        <v>629</v>
      </c>
      <c r="P729" t="str">
        <f t="shared" si="11"/>
        <v>Adventure</v>
      </c>
      <c r="Q729" t="s">
        <v>78</v>
      </c>
      <c r="R729" t="s">
        <v>42</v>
      </c>
    </row>
    <row r="730" spans="1:18" x14ac:dyDescent="0.35">
      <c r="A730">
        <v>272</v>
      </c>
      <c r="B730" t="s">
        <v>651</v>
      </c>
      <c r="C730" t="s">
        <v>652</v>
      </c>
      <c r="D730">
        <v>2018</v>
      </c>
      <c r="E730" t="s">
        <v>26</v>
      </c>
      <c r="F730" s="6">
        <v>135000000</v>
      </c>
      <c r="G730" s="7">
        <v>21654047</v>
      </c>
      <c r="H730" s="3">
        <v>127195589</v>
      </c>
      <c r="I730" s="3">
        <v>340794056</v>
      </c>
      <c r="J730" s="3">
        <v>467989645</v>
      </c>
      <c r="K730" s="3">
        <f>Highest_Hollywood_Grossing_Movies[[#This Row],[World Wide Sales (in $)]]-Highest_Hollywood_Grossing_Movies[[#This Row],[Budget (in $)]]</f>
        <v>332989645</v>
      </c>
      <c r="L730" t="s">
        <v>2032</v>
      </c>
      <c r="M730" t="s">
        <v>2022</v>
      </c>
      <c r="N730" t="s">
        <v>2045</v>
      </c>
      <c r="O730" t="s">
        <v>31</v>
      </c>
      <c r="P730" t="str">
        <f t="shared" si="11"/>
        <v>Action</v>
      </c>
      <c r="Q730" t="s">
        <v>634</v>
      </c>
      <c r="R730" t="s">
        <v>18</v>
      </c>
    </row>
    <row r="731" spans="1:18" x14ac:dyDescent="0.35">
      <c r="A731">
        <v>492</v>
      </c>
      <c r="B731" t="s">
        <v>1079</v>
      </c>
      <c r="C731" t="s">
        <v>1080</v>
      </c>
      <c r="D731">
        <v>2018</v>
      </c>
      <c r="E731" t="s">
        <v>36</v>
      </c>
      <c r="F731" s="6">
        <v>23000000</v>
      </c>
      <c r="G731" s="7">
        <v>320429</v>
      </c>
      <c r="H731" s="3">
        <v>85080171</v>
      </c>
      <c r="I731" s="3">
        <v>236672485</v>
      </c>
      <c r="J731" s="3">
        <v>321752656</v>
      </c>
      <c r="K731" s="3">
        <f>Highest_Hollywood_Grossing_Movies[[#This Row],[World Wide Sales (in $)]]-Highest_Hollywood_Grossing_Movies[[#This Row],[Budget (in $)]]</f>
        <v>298752656</v>
      </c>
      <c r="L731" t="s">
        <v>2026</v>
      </c>
      <c r="M731" t="s">
        <v>2023</v>
      </c>
      <c r="N731" t="s">
        <v>2045</v>
      </c>
      <c r="O731" t="s">
        <v>1081</v>
      </c>
      <c r="P731" t="str">
        <f t="shared" si="11"/>
        <v>Biography</v>
      </c>
      <c r="Q731" t="s">
        <v>78</v>
      </c>
      <c r="R731" t="s">
        <v>18</v>
      </c>
    </row>
    <row r="732" spans="1:18" x14ac:dyDescent="0.35">
      <c r="A732">
        <v>401</v>
      </c>
      <c r="B732" t="s">
        <v>902</v>
      </c>
      <c r="C732" t="s">
        <v>903</v>
      </c>
      <c r="D732">
        <v>2018</v>
      </c>
      <c r="E732" t="s">
        <v>557</v>
      </c>
      <c r="F732" s="6">
        <v>100000000</v>
      </c>
      <c r="H732" s="3">
        <v>366961907</v>
      </c>
      <c r="I732" s="3">
        <v>366961907</v>
      </c>
      <c r="J732" s="3">
        <v>367799011</v>
      </c>
      <c r="K732" s="3">
        <f>Highest_Hollywood_Grossing_Movies[[#This Row],[World Wide Sales (in $)]]-Highest_Hollywood_Grossing_Movies[[#This Row],[Budget (in $)]]</f>
        <v>267799011</v>
      </c>
      <c r="L732" t="s">
        <v>2047</v>
      </c>
      <c r="M732" t="s">
        <v>2019</v>
      </c>
      <c r="N732" t="s">
        <v>2031</v>
      </c>
      <c r="O732" t="s">
        <v>158</v>
      </c>
      <c r="P732" t="str">
        <f t="shared" si="11"/>
        <v>Action</v>
      </c>
      <c r="Q732" t="s">
        <v>266</v>
      </c>
      <c r="R732" t="s">
        <v>18</v>
      </c>
    </row>
    <row r="733" spans="1:18" x14ac:dyDescent="0.35">
      <c r="A733">
        <v>841</v>
      </c>
      <c r="B733" t="s">
        <v>1722</v>
      </c>
      <c r="C733" t="s">
        <v>1723</v>
      </c>
      <c r="D733">
        <v>2018</v>
      </c>
      <c r="E733" t="s">
        <v>557</v>
      </c>
      <c r="F733" s="6">
        <v>35000000</v>
      </c>
      <c r="H733" s="3">
        <v>209221380</v>
      </c>
      <c r="I733" s="3">
        <v>209221380</v>
      </c>
      <c r="J733" s="3">
        <v>209838559</v>
      </c>
      <c r="K733" s="3">
        <f>Highest_Hollywood_Grossing_Movies[[#This Row],[World Wide Sales (in $)]]-Highest_Hollywood_Grossing_Movies[[#This Row],[Budget (in $)]]</f>
        <v>174838559</v>
      </c>
      <c r="L733" t="s">
        <v>2038</v>
      </c>
      <c r="M733" t="s">
        <v>2103</v>
      </c>
      <c r="N733" t="s">
        <v>2055</v>
      </c>
      <c r="O733" t="s">
        <v>924</v>
      </c>
      <c r="P733" t="str">
        <f t="shared" si="11"/>
        <v>Comedy</v>
      </c>
      <c r="Q733" t="s">
        <v>162</v>
      </c>
      <c r="R733" t="s">
        <v>121</v>
      </c>
    </row>
    <row r="734" spans="1:18" x14ac:dyDescent="0.35">
      <c r="A734">
        <v>945</v>
      </c>
      <c r="B734" t="s">
        <v>1900</v>
      </c>
      <c r="C734" t="s">
        <v>1901</v>
      </c>
      <c r="D734">
        <v>2018</v>
      </c>
      <c r="E734" t="s">
        <v>557</v>
      </c>
      <c r="F734" s="6">
        <v>90000000</v>
      </c>
      <c r="H734" s="3">
        <v>188116796</v>
      </c>
      <c r="I734" s="3">
        <v>188116796</v>
      </c>
      <c r="J734" s="3">
        <v>188133322</v>
      </c>
      <c r="K734" s="3">
        <f>Highest_Hollywood_Grossing_Movies[[#This Row],[World Wide Sales (in $)]]-Highest_Hollywood_Grossing_Movies[[#This Row],[Budget (in $)]]</f>
        <v>98133322</v>
      </c>
      <c r="L734" t="s">
        <v>2032</v>
      </c>
      <c r="M734" t="s">
        <v>2022</v>
      </c>
      <c r="N734" t="s">
        <v>2046</v>
      </c>
      <c r="O734" t="s">
        <v>1899</v>
      </c>
      <c r="P734" t="str">
        <f t="shared" si="11"/>
        <v>Adventure</v>
      </c>
      <c r="Q734" t="s">
        <v>634</v>
      </c>
      <c r="R734" t="s">
        <v>42</v>
      </c>
    </row>
    <row r="735" spans="1:18" x14ac:dyDescent="0.35">
      <c r="A735">
        <v>1</v>
      </c>
      <c r="B735" t="s">
        <v>19</v>
      </c>
      <c r="C735" t="s">
        <v>20</v>
      </c>
      <c r="D735">
        <v>2019</v>
      </c>
      <c r="E735" t="s">
        <v>21</v>
      </c>
      <c r="F735" s="6">
        <v>356000000</v>
      </c>
      <c r="G735" s="7">
        <v>357115007</v>
      </c>
      <c r="H735" s="3">
        <v>858373000</v>
      </c>
      <c r="I735" s="3">
        <v>1941066100</v>
      </c>
      <c r="J735" s="3">
        <v>2799439100</v>
      </c>
      <c r="K735" s="3">
        <f>Highest_Hollywood_Grossing_Movies[[#This Row],[World Wide Sales (in $)]]-Highest_Hollywood_Grossing_Movies[[#This Row],[Budget (in $)]]</f>
        <v>2443439100</v>
      </c>
      <c r="L735" t="s">
        <v>2029</v>
      </c>
      <c r="M735" t="s">
        <v>2019</v>
      </c>
      <c r="N735" t="s">
        <v>2031</v>
      </c>
      <c r="O735" t="s">
        <v>22</v>
      </c>
      <c r="P735" t="str">
        <f t="shared" si="11"/>
        <v>Action</v>
      </c>
      <c r="Q735" t="s">
        <v>23</v>
      </c>
      <c r="R735" t="s">
        <v>18</v>
      </c>
    </row>
    <row r="736" spans="1:18" x14ac:dyDescent="0.35">
      <c r="A736">
        <v>8</v>
      </c>
      <c r="B736" t="s">
        <v>38</v>
      </c>
      <c r="C736" t="s">
        <v>39</v>
      </c>
      <c r="D736">
        <v>2019</v>
      </c>
      <c r="E736" t="s">
        <v>21</v>
      </c>
      <c r="F736" s="6">
        <v>260000000</v>
      </c>
      <c r="G736" s="7">
        <v>191770759</v>
      </c>
      <c r="H736" s="3">
        <v>543638043</v>
      </c>
      <c r="I736" s="3">
        <v>1119437358</v>
      </c>
      <c r="J736" s="3">
        <v>1663075401</v>
      </c>
      <c r="K736" s="3">
        <f>Highest_Hollywood_Grossing_Movies[[#This Row],[World Wide Sales (in $)]]-Highest_Hollywood_Grossing_Movies[[#This Row],[Budget (in $)]]</f>
        <v>1403075401</v>
      </c>
      <c r="L736" t="s">
        <v>2037</v>
      </c>
      <c r="M736" t="s">
        <v>2103</v>
      </c>
      <c r="N736" t="s">
        <v>2031</v>
      </c>
      <c r="O736" t="s">
        <v>40</v>
      </c>
      <c r="P736" t="str">
        <f t="shared" si="11"/>
        <v>Adventure</v>
      </c>
      <c r="Q736" t="s">
        <v>41</v>
      </c>
      <c r="R736" t="s">
        <v>42</v>
      </c>
    </row>
    <row r="737" spans="1:18" x14ac:dyDescent="0.35">
      <c r="A737">
        <v>36</v>
      </c>
      <c r="B737" t="s">
        <v>115</v>
      </c>
      <c r="C737" t="s">
        <v>116</v>
      </c>
      <c r="D737">
        <v>2019</v>
      </c>
      <c r="E737" t="s">
        <v>21</v>
      </c>
      <c r="F737" s="6">
        <v>275000000</v>
      </c>
      <c r="G737" s="7">
        <v>177383864</v>
      </c>
      <c r="H737" s="3">
        <v>515202542</v>
      </c>
      <c r="I737" s="3">
        <v>561819830</v>
      </c>
      <c r="J737" s="3">
        <v>1077022372</v>
      </c>
      <c r="K737" s="3">
        <f>Highest_Hollywood_Grossing_Movies[[#This Row],[World Wide Sales (in $)]]-Highest_Hollywood_Grossing_Movies[[#This Row],[Budget (in $)]]</f>
        <v>802022372</v>
      </c>
      <c r="L737" t="s">
        <v>2058</v>
      </c>
      <c r="M737" t="s">
        <v>2022</v>
      </c>
      <c r="N737" t="s">
        <v>2031</v>
      </c>
      <c r="O737" t="s">
        <v>16</v>
      </c>
      <c r="P737" t="str">
        <f t="shared" si="11"/>
        <v>Action</v>
      </c>
      <c r="Q737" t="s">
        <v>58</v>
      </c>
      <c r="R737" t="s">
        <v>18</v>
      </c>
    </row>
    <row r="738" spans="1:18" x14ac:dyDescent="0.35">
      <c r="A738">
        <v>31</v>
      </c>
      <c r="B738" t="s">
        <v>97</v>
      </c>
      <c r="C738" t="s">
        <v>98</v>
      </c>
      <c r="D738">
        <v>2019</v>
      </c>
      <c r="E738" t="s">
        <v>21</v>
      </c>
      <c r="F738" s="6">
        <v>160000000</v>
      </c>
      <c r="G738" s="7">
        <v>153433423</v>
      </c>
      <c r="H738" s="3">
        <v>426829839</v>
      </c>
      <c r="I738" s="3">
        <v>704586607</v>
      </c>
      <c r="J738" s="3">
        <v>1131416446</v>
      </c>
      <c r="K738" s="3">
        <f>Highest_Hollywood_Grossing_Movies[[#This Row],[World Wide Sales (in $)]]-Highest_Hollywood_Grossing_Movies[[#This Row],[Budget (in $)]]</f>
        <v>971416446</v>
      </c>
      <c r="L738" t="s">
        <v>2036</v>
      </c>
      <c r="M738" t="s">
        <v>2018</v>
      </c>
      <c r="N738" t="s">
        <v>2031</v>
      </c>
      <c r="O738" t="s">
        <v>31</v>
      </c>
      <c r="P738" t="str">
        <f t="shared" si="11"/>
        <v>Action</v>
      </c>
      <c r="Q738" t="s">
        <v>99</v>
      </c>
      <c r="R738" t="s">
        <v>18</v>
      </c>
    </row>
    <row r="739" spans="1:18" x14ac:dyDescent="0.35">
      <c r="A739">
        <v>12</v>
      </c>
      <c r="B739" t="s">
        <v>51</v>
      </c>
      <c r="C739" t="s">
        <v>52</v>
      </c>
      <c r="D739">
        <v>2019</v>
      </c>
      <c r="E739" t="s">
        <v>21</v>
      </c>
      <c r="F739" s="6">
        <v>150000000</v>
      </c>
      <c r="G739" s="7">
        <v>130263358</v>
      </c>
      <c r="H739" s="3">
        <v>477373578</v>
      </c>
      <c r="I739" s="3">
        <v>976309898</v>
      </c>
      <c r="J739" s="3">
        <v>1453683476</v>
      </c>
      <c r="K739" s="3">
        <f>Highest_Hollywood_Grossing_Movies[[#This Row],[World Wide Sales (in $)]]-Highest_Hollywood_Grossing_Movies[[#This Row],[Budget (in $)]]</f>
        <v>1303683476</v>
      </c>
      <c r="L739" t="s">
        <v>2041</v>
      </c>
      <c r="M739" t="s">
        <v>2023</v>
      </c>
      <c r="N739" t="s">
        <v>2031</v>
      </c>
      <c r="O739" t="s">
        <v>53</v>
      </c>
      <c r="P739" t="str">
        <f t="shared" si="11"/>
        <v>Adventure</v>
      </c>
      <c r="Q739" t="s">
        <v>54</v>
      </c>
      <c r="R739" t="s">
        <v>42</v>
      </c>
    </row>
    <row r="740" spans="1:18" x14ac:dyDescent="0.35">
      <c r="A740">
        <v>38</v>
      </c>
      <c r="B740" t="s">
        <v>122</v>
      </c>
      <c r="C740" t="s">
        <v>123</v>
      </c>
      <c r="D740">
        <v>2019</v>
      </c>
      <c r="E740" t="s">
        <v>21</v>
      </c>
      <c r="F740" s="6">
        <v>200000000</v>
      </c>
      <c r="G740" s="7">
        <v>120908065</v>
      </c>
      <c r="H740" s="3">
        <v>434038008</v>
      </c>
      <c r="I740" s="3">
        <v>639803386</v>
      </c>
      <c r="J740" s="3">
        <v>1073841394</v>
      </c>
      <c r="K740" s="3">
        <f>Highest_Hollywood_Grossing_Movies[[#This Row],[World Wide Sales (in $)]]-Highest_Hollywood_Grossing_Movies[[#This Row],[Budget (in $)]]</f>
        <v>873841394</v>
      </c>
      <c r="L740" t="s">
        <v>2041</v>
      </c>
      <c r="M740" t="s">
        <v>2102</v>
      </c>
      <c r="N740" t="s">
        <v>2031</v>
      </c>
      <c r="O740" t="s">
        <v>124</v>
      </c>
      <c r="P740" t="str">
        <f t="shared" si="11"/>
        <v>Adventure</v>
      </c>
      <c r="Q740" t="s">
        <v>125</v>
      </c>
      <c r="R740" t="s">
        <v>126</v>
      </c>
    </row>
    <row r="741" spans="1:18" x14ac:dyDescent="0.35">
      <c r="A741">
        <v>37</v>
      </c>
      <c r="B741" t="s">
        <v>117</v>
      </c>
      <c r="C741" t="s">
        <v>118</v>
      </c>
      <c r="D741">
        <v>2019</v>
      </c>
      <c r="E741" t="s">
        <v>55</v>
      </c>
      <c r="F741" s="6">
        <v>55000000</v>
      </c>
      <c r="G741" s="7">
        <v>96202337</v>
      </c>
      <c r="H741" s="3">
        <v>335477657</v>
      </c>
      <c r="I741" s="3">
        <v>738980625</v>
      </c>
      <c r="J741" s="3">
        <v>1074458282</v>
      </c>
      <c r="K741" s="3">
        <f>Highest_Hollywood_Grossing_Movies[[#This Row],[World Wide Sales (in $)]]-Highest_Hollywood_Grossing_Movies[[#This Row],[Budget (in $)]]</f>
        <v>1019458282</v>
      </c>
      <c r="L741" t="s">
        <v>2059</v>
      </c>
      <c r="M741" t="s">
        <v>2024</v>
      </c>
      <c r="N741" t="s">
        <v>2031</v>
      </c>
      <c r="O741" t="s">
        <v>119</v>
      </c>
      <c r="P741" t="str">
        <f t="shared" si="11"/>
        <v>Crime</v>
      </c>
      <c r="Q741" t="s">
        <v>120</v>
      </c>
      <c r="R741" t="s">
        <v>121</v>
      </c>
    </row>
    <row r="742" spans="1:18" x14ac:dyDescent="0.35">
      <c r="A742">
        <v>30</v>
      </c>
      <c r="B742" t="s">
        <v>94</v>
      </c>
      <c r="C742" t="s">
        <v>95</v>
      </c>
      <c r="D742">
        <v>2019</v>
      </c>
      <c r="E742" t="s">
        <v>33</v>
      </c>
      <c r="F742" s="6">
        <v>160000000</v>
      </c>
      <c r="G742" s="7">
        <v>92579212</v>
      </c>
      <c r="H742" s="3">
        <v>390532085</v>
      </c>
      <c r="I742" s="3">
        <v>741395911</v>
      </c>
      <c r="J742" s="3">
        <v>1131927996</v>
      </c>
      <c r="K742" s="3">
        <f>Highest_Hollywood_Grossing_Movies[[#This Row],[World Wide Sales (in $)]]-Highest_Hollywood_Grossing_Movies[[#This Row],[Budget (in $)]]</f>
        <v>971927996</v>
      </c>
      <c r="L742" t="s">
        <v>2053</v>
      </c>
      <c r="M742" t="s">
        <v>2102</v>
      </c>
      <c r="N742" t="s">
        <v>2031</v>
      </c>
      <c r="O742" t="s">
        <v>96</v>
      </c>
      <c r="P742" t="str">
        <f t="shared" si="11"/>
        <v>Action</v>
      </c>
      <c r="Q742" t="s">
        <v>72</v>
      </c>
      <c r="R742" t="s">
        <v>18</v>
      </c>
    </row>
    <row r="743" spans="1:18" x14ac:dyDescent="0.35">
      <c r="A743">
        <v>42</v>
      </c>
      <c r="B743" t="s">
        <v>136</v>
      </c>
      <c r="C743" t="s">
        <v>137</v>
      </c>
      <c r="D743">
        <v>2019</v>
      </c>
      <c r="E743" t="s">
        <v>21</v>
      </c>
      <c r="F743" s="6">
        <v>183000000</v>
      </c>
      <c r="G743" s="7">
        <v>91500929</v>
      </c>
      <c r="H743" s="3">
        <v>355559216</v>
      </c>
      <c r="I743" s="3">
        <v>698744784</v>
      </c>
      <c r="J743" s="3">
        <v>1054304000</v>
      </c>
      <c r="K743" s="3">
        <f>Highest_Hollywood_Grossing_Movies[[#This Row],[World Wide Sales (in $)]]-Highest_Hollywood_Grossing_Movies[[#This Row],[Budget (in $)]]</f>
        <v>871304000</v>
      </c>
      <c r="L743" t="s">
        <v>2042</v>
      </c>
      <c r="M743" t="s">
        <v>2010</v>
      </c>
      <c r="N743" t="s">
        <v>2031</v>
      </c>
      <c r="O743" t="s">
        <v>138</v>
      </c>
      <c r="P743" t="str">
        <f t="shared" si="11"/>
        <v>Adventure</v>
      </c>
      <c r="Q743" t="s">
        <v>64</v>
      </c>
      <c r="R743" t="s">
        <v>42</v>
      </c>
    </row>
    <row r="744" spans="1:18" x14ac:dyDescent="0.35">
      <c r="A744">
        <v>265</v>
      </c>
      <c r="B744" t="s">
        <v>635</v>
      </c>
      <c r="C744" t="s">
        <v>636</v>
      </c>
      <c r="D744">
        <v>2019</v>
      </c>
      <c r="E744" t="s">
        <v>55</v>
      </c>
      <c r="F744" s="6">
        <v>79000000</v>
      </c>
      <c r="G744" s="7">
        <v>91062152</v>
      </c>
      <c r="H744" s="3">
        <v>211622525</v>
      </c>
      <c r="I744" s="3">
        <v>261500000</v>
      </c>
      <c r="J744" s="3">
        <v>473122525</v>
      </c>
      <c r="K744" s="3">
        <f>Highest_Hollywood_Grossing_Movies[[#This Row],[World Wide Sales (in $)]]-Highest_Hollywood_Grossing_Movies[[#This Row],[Budget (in $)]]</f>
        <v>394122525</v>
      </c>
      <c r="L744" t="s">
        <v>2030</v>
      </c>
      <c r="M744" t="s">
        <v>2021</v>
      </c>
      <c r="N744" t="s">
        <v>2031</v>
      </c>
      <c r="O744" t="s">
        <v>637</v>
      </c>
      <c r="P744" t="str">
        <f t="shared" si="11"/>
        <v>Drama</v>
      </c>
      <c r="Q744" t="s">
        <v>172</v>
      </c>
      <c r="R744" t="s">
        <v>121</v>
      </c>
    </row>
    <row r="745" spans="1:18" x14ac:dyDescent="0.35">
      <c r="A745">
        <v>647</v>
      </c>
      <c r="B745" t="s">
        <v>1374</v>
      </c>
      <c r="C745" t="s">
        <v>1375</v>
      </c>
      <c r="D745">
        <v>2019</v>
      </c>
      <c r="E745" t="s">
        <v>36</v>
      </c>
      <c r="F745" s="6">
        <v>20000000</v>
      </c>
      <c r="G745" s="7">
        <v>71117625</v>
      </c>
      <c r="H745" s="3">
        <v>175084580</v>
      </c>
      <c r="I745" s="3">
        <v>80982569</v>
      </c>
      <c r="J745" s="3">
        <v>256067149</v>
      </c>
      <c r="K745" s="3">
        <f>Highest_Hollywood_Grossing_Movies[[#This Row],[World Wide Sales (in $)]]-Highest_Hollywood_Grossing_Movies[[#This Row],[Budget (in $)]]</f>
        <v>236067149</v>
      </c>
      <c r="L745" t="s">
        <v>2041</v>
      </c>
      <c r="M745" t="s">
        <v>2018</v>
      </c>
      <c r="N745" t="s">
        <v>2031</v>
      </c>
      <c r="O745" t="s">
        <v>908</v>
      </c>
      <c r="P745" t="str">
        <f t="shared" si="11"/>
        <v>Horror</v>
      </c>
      <c r="Q745" t="s">
        <v>448</v>
      </c>
      <c r="R745" t="s">
        <v>121</v>
      </c>
    </row>
    <row r="746" spans="1:18" x14ac:dyDescent="0.35">
      <c r="A746">
        <v>116</v>
      </c>
      <c r="B746" t="s">
        <v>302</v>
      </c>
      <c r="C746" t="s">
        <v>303</v>
      </c>
      <c r="D746">
        <v>2019</v>
      </c>
      <c r="E746" t="s">
        <v>36</v>
      </c>
      <c r="F746" s="6">
        <v>200000000</v>
      </c>
      <c r="G746" s="7">
        <v>60038950</v>
      </c>
      <c r="H746" s="3">
        <v>173956935</v>
      </c>
      <c r="I746" s="3">
        <v>586775991</v>
      </c>
      <c r="J746" s="3">
        <v>760732926</v>
      </c>
      <c r="K746" s="3">
        <f>Highest_Hollywood_Grossing_Movies[[#This Row],[World Wide Sales (in $)]]-Highest_Hollywood_Grossing_Movies[[#This Row],[Budget (in $)]]</f>
        <v>560732926</v>
      </c>
      <c r="L746" t="s">
        <v>2040</v>
      </c>
      <c r="M746" t="s">
        <v>2103</v>
      </c>
      <c r="N746" t="s">
        <v>2031</v>
      </c>
      <c r="O746" t="s">
        <v>93</v>
      </c>
      <c r="P746" t="str">
        <f t="shared" si="11"/>
        <v>Action</v>
      </c>
      <c r="Q746" t="s">
        <v>50</v>
      </c>
      <c r="R746" t="s">
        <v>18</v>
      </c>
    </row>
    <row r="747" spans="1:18" x14ac:dyDescent="0.35">
      <c r="A747">
        <v>100</v>
      </c>
      <c r="B747" t="s">
        <v>269</v>
      </c>
      <c r="C747" t="s">
        <v>270</v>
      </c>
      <c r="D747">
        <v>2019</v>
      </c>
      <c r="E747" t="s">
        <v>33</v>
      </c>
      <c r="F747" s="6">
        <v>125000000</v>
      </c>
      <c r="G747" s="7">
        <v>59251543</v>
      </c>
      <c r="H747" s="3">
        <v>320314960</v>
      </c>
      <c r="I747" s="3">
        <v>481378969</v>
      </c>
      <c r="J747" s="3">
        <v>801693929</v>
      </c>
      <c r="K747" s="3">
        <f>Highest_Hollywood_Grossing_Movies[[#This Row],[World Wide Sales (in $)]]-Highest_Hollywood_Grossing_Movies[[#This Row],[Budget (in $)]]</f>
        <v>676693929</v>
      </c>
      <c r="L747" t="s">
        <v>2030</v>
      </c>
      <c r="M747" t="s">
        <v>2022</v>
      </c>
      <c r="N747" t="s">
        <v>2031</v>
      </c>
      <c r="O747" t="s">
        <v>158</v>
      </c>
      <c r="P747" t="str">
        <f t="shared" si="11"/>
        <v>Action</v>
      </c>
      <c r="Q747" t="s">
        <v>99</v>
      </c>
      <c r="R747" t="s">
        <v>18</v>
      </c>
    </row>
    <row r="748" spans="1:18" x14ac:dyDescent="0.35">
      <c r="A748">
        <v>480</v>
      </c>
      <c r="B748" t="s">
        <v>1055</v>
      </c>
      <c r="C748" t="s">
        <v>1056</v>
      </c>
      <c r="D748">
        <v>2019</v>
      </c>
      <c r="E748" t="s">
        <v>230</v>
      </c>
      <c r="F748" s="6">
        <v>75000000</v>
      </c>
      <c r="G748" s="7">
        <v>56818067</v>
      </c>
      <c r="H748" s="3">
        <v>171015687</v>
      </c>
      <c r="I748" s="3">
        <v>157333700</v>
      </c>
      <c r="J748" s="3">
        <v>328349387</v>
      </c>
      <c r="K748" s="3">
        <f>Highest_Hollywood_Grossing_Movies[[#This Row],[World Wide Sales (in $)]]-Highest_Hollywood_Grossing_Movies[[#This Row],[Budget (in $)]]</f>
        <v>253349387</v>
      </c>
      <c r="L748" t="s">
        <v>2067</v>
      </c>
      <c r="M748" t="s">
        <v>2010</v>
      </c>
      <c r="N748" t="s">
        <v>2031</v>
      </c>
      <c r="O748" t="s">
        <v>49</v>
      </c>
      <c r="P748" t="str">
        <f t="shared" si="11"/>
        <v>Action</v>
      </c>
      <c r="Q748" t="s">
        <v>78</v>
      </c>
      <c r="R748" t="s">
        <v>121</v>
      </c>
    </row>
    <row r="749" spans="1:18" x14ac:dyDescent="0.35">
      <c r="A749">
        <v>226</v>
      </c>
      <c r="B749" t="s">
        <v>545</v>
      </c>
      <c r="C749" t="s">
        <v>546</v>
      </c>
      <c r="D749">
        <v>2019</v>
      </c>
      <c r="E749" t="s">
        <v>36</v>
      </c>
      <c r="F749" s="6">
        <v>129000000</v>
      </c>
      <c r="G749" s="7">
        <v>55022245</v>
      </c>
      <c r="H749" s="3">
        <v>160945505</v>
      </c>
      <c r="I749" s="3">
        <v>363635087</v>
      </c>
      <c r="J749" s="3">
        <v>524580592</v>
      </c>
      <c r="K749" s="3">
        <f>Highest_Hollywood_Grossing_Movies[[#This Row],[World Wide Sales (in $)]]-Highest_Hollywood_Grossing_Movies[[#This Row],[Budget (in $)]]</f>
        <v>395580592</v>
      </c>
      <c r="L749" t="s">
        <v>2047</v>
      </c>
      <c r="M749" t="s">
        <v>2016</v>
      </c>
      <c r="N749" t="s">
        <v>2031</v>
      </c>
      <c r="O749" t="s">
        <v>385</v>
      </c>
      <c r="P749" t="str">
        <f t="shared" si="11"/>
        <v>Action</v>
      </c>
      <c r="Q749" t="s">
        <v>547</v>
      </c>
      <c r="R749" t="s">
        <v>42</v>
      </c>
    </row>
    <row r="750" spans="1:18" x14ac:dyDescent="0.35">
      <c r="A750">
        <v>288</v>
      </c>
      <c r="B750" t="s">
        <v>677</v>
      </c>
      <c r="C750" t="s">
        <v>678</v>
      </c>
      <c r="D750">
        <v>2019</v>
      </c>
      <c r="E750" t="s">
        <v>55</v>
      </c>
      <c r="F750" s="6">
        <v>150000000</v>
      </c>
      <c r="G750" s="7">
        <v>54365242</v>
      </c>
      <c r="H750" s="3">
        <v>144174568</v>
      </c>
      <c r="I750" s="3">
        <v>305588070</v>
      </c>
      <c r="J750" s="3">
        <v>449762638</v>
      </c>
      <c r="K750" s="3">
        <f>Highest_Hollywood_Grossing_Movies[[#This Row],[World Wide Sales (in $)]]-Highest_Hollywood_Grossing_Movies[[#This Row],[Budget (in $)]]</f>
        <v>299762638</v>
      </c>
      <c r="L750" t="s">
        <v>2047</v>
      </c>
      <c r="M750" t="s">
        <v>2010</v>
      </c>
      <c r="N750" t="s">
        <v>2031</v>
      </c>
      <c r="O750" t="s">
        <v>679</v>
      </c>
      <c r="P750" t="str">
        <f t="shared" si="11"/>
        <v>Action</v>
      </c>
      <c r="Q750" t="s">
        <v>547</v>
      </c>
      <c r="R750" t="s">
        <v>42</v>
      </c>
    </row>
    <row r="751" spans="1:18" x14ac:dyDescent="0.35">
      <c r="A751">
        <v>400</v>
      </c>
      <c r="B751" t="s">
        <v>900</v>
      </c>
      <c r="C751" t="s">
        <v>901</v>
      </c>
      <c r="D751">
        <v>2019</v>
      </c>
      <c r="E751" t="s">
        <v>55</v>
      </c>
      <c r="F751" s="6">
        <v>100000000</v>
      </c>
      <c r="G751" s="7">
        <v>53505326</v>
      </c>
      <c r="H751" s="3">
        <v>140480049</v>
      </c>
      <c r="I751" s="3">
        <v>227318962</v>
      </c>
      <c r="J751" s="3">
        <v>367799011</v>
      </c>
      <c r="K751" s="3">
        <f>Highest_Hollywood_Grossing_Movies[[#This Row],[World Wide Sales (in $)]]-Highest_Hollywood_Grossing_Movies[[#This Row],[Budget (in $)]]</f>
        <v>267799011</v>
      </c>
      <c r="L751" t="s">
        <v>2047</v>
      </c>
      <c r="M751" t="s">
        <v>2019</v>
      </c>
      <c r="N751" t="s">
        <v>2031</v>
      </c>
      <c r="O751" t="s">
        <v>158</v>
      </c>
      <c r="P751" t="str">
        <f t="shared" si="11"/>
        <v>Action</v>
      </c>
      <c r="Q751" t="s">
        <v>266</v>
      </c>
      <c r="R751" t="s">
        <v>18</v>
      </c>
    </row>
    <row r="752" spans="1:18" x14ac:dyDescent="0.35">
      <c r="A752">
        <v>362</v>
      </c>
      <c r="B752" t="s">
        <v>825</v>
      </c>
      <c r="C752" t="s">
        <v>826</v>
      </c>
      <c r="D752">
        <v>2019</v>
      </c>
      <c r="E752" t="s">
        <v>55</v>
      </c>
      <c r="F752" s="6">
        <v>170000000</v>
      </c>
      <c r="G752" s="7">
        <v>47776293</v>
      </c>
      <c r="H752" s="3">
        <v>110500138</v>
      </c>
      <c r="I752" s="3">
        <v>276100000</v>
      </c>
      <c r="J752" s="3">
        <v>386600138</v>
      </c>
      <c r="K752" s="3">
        <f>Highest_Hollywood_Grossing_Movies[[#This Row],[World Wide Sales (in $)]]-Highest_Hollywood_Grossing_Movies[[#This Row],[Budget (in $)]]</f>
        <v>216600138</v>
      </c>
      <c r="L752" t="s">
        <v>2054</v>
      </c>
      <c r="M752" t="s">
        <v>2010</v>
      </c>
      <c r="N752" t="s">
        <v>2031</v>
      </c>
      <c r="O752" t="s">
        <v>16</v>
      </c>
      <c r="P752" t="str">
        <f t="shared" si="11"/>
        <v>Action</v>
      </c>
      <c r="Q752" t="s">
        <v>266</v>
      </c>
      <c r="R752" t="s">
        <v>18</v>
      </c>
    </row>
    <row r="753" spans="1:18" x14ac:dyDescent="0.35">
      <c r="A753">
        <v>307</v>
      </c>
      <c r="B753" t="s">
        <v>722</v>
      </c>
      <c r="C753" t="s">
        <v>723</v>
      </c>
      <c r="D753">
        <v>2019</v>
      </c>
      <c r="E753" t="s">
        <v>36</v>
      </c>
      <c r="F753" s="6">
        <v>80000000</v>
      </c>
      <c r="G753" s="7">
        <v>46652680</v>
      </c>
      <c r="H753" s="3">
        <v>158874395</v>
      </c>
      <c r="I753" s="3">
        <v>272184209</v>
      </c>
      <c r="J753" s="3">
        <v>431058604</v>
      </c>
      <c r="K753" s="3">
        <f>Highest_Hollywood_Grossing_Movies[[#This Row],[World Wide Sales (in $)]]-Highest_Hollywood_Grossing_Movies[[#This Row],[Budget (in $)]]</f>
        <v>351058604</v>
      </c>
      <c r="L753" t="s">
        <v>2029</v>
      </c>
      <c r="M753" t="s">
        <v>2010</v>
      </c>
      <c r="N753" t="s">
        <v>2031</v>
      </c>
      <c r="O753" t="s">
        <v>181</v>
      </c>
      <c r="P753" t="str">
        <f t="shared" si="11"/>
        <v>Adventure</v>
      </c>
      <c r="Q753" t="s">
        <v>724</v>
      </c>
      <c r="R753" t="s">
        <v>42</v>
      </c>
    </row>
    <row r="754" spans="1:18" x14ac:dyDescent="0.35">
      <c r="A754">
        <v>427</v>
      </c>
      <c r="B754" t="s">
        <v>949</v>
      </c>
      <c r="C754" t="s">
        <v>950</v>
      </c>
      <c r="D754">
        <v>2019</v>
      </c>
      <c r="E754" t="s">
        <v>21</v>
      </c>
      <c r="F754" s="6">
        <v>170000000</v>
      </c>
      <c r="G754" s="7">
        <v>45990748</v>
      </c>
      <c r="H754" s="3">
        <v>114766307</v>
      </c>
      <c r="I754" s="3">
        <v>238518314</v>
      </c>
      <c r="J754" s="3">
        <v>353284621</v>
      </c>
      <c r="K754" s="3">
        <f>Highest_Hollywood_Grossing_Movies[[#This Row],[World Wide Sales (in $)]]-Highest_Hollywood_Grossing_Movies[[#This Row],[Budget (in $)]]</f>
        <v>183284621</v>
      </c>
      <c r="L754" t="s">
        <v>2049</v>
      </c>
      <c r="M754" t="s">
        <v>2018</v>
      </c>
      <c r="N754" t="s">
        <v>2031</v>
      </c>
      <c r="O754" t="s">
        <v>152</v>
      </c>
      <c r="P754" t="str">
        <f t="shared" si="11"/>
        <v>Adventure</v>
      </c>
      <c r="Q754" t="s">
        <v>240</v>
      </c>
      <c r="R754" t="s">
        <v>42</v>
      </c>
    </row>
    <row r="755" spans="1:18" x14ac:dyDescent="0.35">
      <c r="A755">
        <v>380</v>
      </c>
      <c r="B755" t="s">
        <v>859</v>
      </c>
      <c r="C755" t="s">
        <v>860</v>
      </c>
      <c r="D755">
        <v>2019</v>
      </c>
      <c r="E755" t="s">
        <v>33</v>
      </c>
      <c r="F755" s="6">
        <v>90000000</v>
      </c>
      <c r="G755" s="7">
        <v>41082018</v>
      </c>
      <c r="H755" s="3">
        <v>142502728</v>
      </c>
      <c r="I755" s="3">
        <v>235114870</v>
      </c>
      <c r="J755" s="3">
        <v>377617598</v>
      </c>
      <c r="K755" s="3">
        <f>Highest_Hollywood_Grossing_Movies[[#This Row],[World Wide Sales (in $)]]-Highest_Hollywood_Grossing_Movies[[#This Row],[Budget (in $)]]</f>
        <v>287617598</v>
      </c>
      <c r="L755" t="s">
        <v>2039</v>
      </c>
      <c r="M755" t="s">
        <v>2103</v>
      </c>
      <c r="N755" t="s">
        <v>2031</v>
      </c>
      <c r="O755" t="s">
        <v>706</v>
      </c>
      <c r="P755" t="str">
        <f t="shared" si="11"/>
        <v>Comedy</v>
      </c>
      <c r="Q755" t="s">
        <v>192</v>
      </c>
      <c r="R755" t="s">
        <v>121</v>
      </c>
    </row>
    <row r="756" spans="1:18" x14ac:dyDescent="0.35">
      <c r="A756">
        <v>676</v>
      </c>
      <c r="B756" t="s">
        <v>1426</v>
      </c>
      <c r="C756" t="s">
        <v>1427</v>
      </c>
      <c r="D756">
        <v>2019</v>
      </c>
      <c r="E756" t="s">
        <v>36</v>
      </c>
      <c r="F756" s="6">
        <v>20000000</v>
      </c>
      <c r="G756" s="7">
        <v>40328920</v>
      </c>
      <c r="H756" s="3">
        <v>111048468</v>
      </c>
      <c r="I756" s="3">
        <v>135950571</v>
      </c>
      <c r="J756" s="3">
        <v>246999039</v>
      </c>
      <c r="K756" s="3">
        <f>Highest_Hollywood_Grossing_Movies[[#This Row],[World Wide Sales (in $)]]-Highest_Hollywood_Grossing_Movies[[#This Row],[Budget (in $)]]</f>
        <v>226999039</v>
      </c>
      <c r="L756" t="s">
        <v>2026</v>
      </c>
      <c r="M756" t="s">
        <v>2016</v>
      </c>
      <c r="N756" t="s">
        <v>2031</v>
      </c>
      <c r="O756" t="s">
        <v>1428</v>
      </c>
      <c r="P756" t="str">
        <f t="shared" si="11"/>
        <v>Drama</v>
      </c>
      <c r="Q756" t="s">
        <v>72</v>
      </c>
      <c r="R756" t="s">
        <v>18</v>
      </c>
    </row>
    <row r="757" spans="1:18" x14ac:dyDescent="0.35">
      <c r="A757">
        <v>244</v>
      </c>
      <c r="B757" t="s">
        <v>588</v>
      </c>
      <c r="C757" t="s">
        <v>589</v>
      </c>
      <c r="D757">
        <v>2019</v>
      </c>
      <c r="E757" t="s">
        <v>21</v>
      </c>
      <c r="F757" s="6">
        <v>185000000</v>
      </c>
      <c r="G757" s="7">
        <v>36948713</v>
      </c>
      <c r="H757" s="3">
        <v>113929605</v>
      </c>
      <c r="I757" s="3">
        <v>377800484</v>
      </c>
      <c r="J757" s="3">
        <v>491730089</v>
      </c>
      <c r="K757" s="3">
        <f>Highest_Hollywood_Grossing_Movies[[#This Row],[World Wide Sales (in $)]]-Highest_Hollywood_Grossing_Movies[[#This Row],[Budget (in $)]]</f>
        <v>306730089</v>
      </c>
      <c r="L757" t="s">
        <v>2026</v>
      </c>
      <c r="M757" t="s">
        <v>2024</v>
      </c>
      <c r="N757" t="s">
        <v>2031</v>
      </c>
      <c r="O757" t="s">
        <v>309</v>
      </c>
      <c r="P757" t="str">
        <f t="shared" si="11"/>
        <v>Adventure</v>
      </c>
      <c r="Q757" t="s">
        <v>159</v>
      </c>
      <c r="R757" t="s">
        <v>42</v>
      </c>
    </row>
    <row r="758" spans="1:18" x14ac:dyDescent="0.35">
      <c r="A758">
        <v>891</v>
      </c>
      <c r="B758" t="s">
        <v>1814</v>
      </c>
      <c r="C758" t="s">
        <v>1815</v>
      </c>
      <c r="D758">
        <v>2019</v>
      </c>
      <c r="E758" t="s">
        <v>55</v>
      </c>
      <c r="F758" s="6">
        <v>99000000</v>
      </c>
      <c r="G758" s="7">
        <v>34115335</v>
      </c>
      <c r="H758" s="3">
        <v>105956290</v>
      </c>
      <c r="I758" s="3">
        <v>93646912</v>
      </c>
      <c r="J758" s="3">
        <v>199603202</v>
      </c>
      <c r="K758" s="3">
        <f>Highest_Hollywood_Grossing_Movies[[#This Row],[World Wide Sales (in $)]]-Highest_Hollywood_Grossing_Movies[[#This Row],[Budget (in $)]]</f>
        <v>100603202</v>
      </c>
      <c r="L758" t="s">
        <v>2036</v>
      </c>
      <c r="M758" t="s">
        <v>2017</v>
      </c>
      <c r="N758" t="s">
        <v>2031</v>
      </c>
      <c r="O758" t="s">
        <v>1816</v>
      </c>
      <c r="P758" t="str">
        <f t="shared" si="11"/>
        <v>Action</v>
      </c>
      <c r="Q758" t="s">
        <v>378</v>
      </c>
      <c r="R758" t="s">
        <v>42</v>
      </c>
    </row>
    <row r="759" spans="1:18" x14ac:dyDescent="0.35">
      <c r="A759">
        <v>658</v>
      </c>
      <c r="B759" t="s">
        <v>1389</v>
      </c>
      <c r="C759" t="s">
        <v>1390</v>
      </c>
      <c r="D759">
        <v>2019</v>
      </c>
      <c r="E759" t="s">
        <v>15</v>
      </c>
      <c r="F759" s="6">
        <v>200000000</v>
      </c>
      <c r="G759" s="7">
        <v>32828348</v>
      </c>
      <c r="H759" s="3">
        <v>65845974</v>
      </c>
      <c r="I759" s="3">
        <v>186597000</v>
      </c>
      <c r="J759" s="3">
        <v>252442974</v>
      </c>
      <c r="K759" s="3">
        <f>Highest_Hollywood_Grossing_Movies[[#This Row],[World Wide Sales (in $)]]-Highest_Hollywood_Grossing_Movies[[#This Row],[Budget (in $)]]</f>
        <v>52442974</v>
      </c>
      <c r="L759" t="s">
        <v>2063</v>
      </c>
      <c r="M759" t="s">
        <v>2102</v>
      </c>
      <c r="N759" t="s">
        <v>2031</v>
      </c>
      <c r="O759" t="s">
        <v>31</v>
      </c>
      <c r="P759" t="str">
        <f t="shared" si="11"/>
        <v>Action</v>
      </c>
      <c r="Q759" t="s">
        <v>529</v>
      </c>
      <c r="R759" t="s">
        <v>18</v>
      </c>
    </row>
    <row r="760" spans="1:18" x14ac:dyDescent="0.35">
      <c r="A760">
        <v>760</v>
      </c>
      <c r="B760" t="s">
        <v>1568</v>
      </c>
      <c r="C760" t="s">
        <v>1569</v>
      </c>
      <c r="D760">
        <v>2019</v>
      </c>
      <c r="E760" t="s">
        <v>15</v>
      </c>
      <c r="F760" s="6">
        <v>97600000</v>
      </c>
      <c r="G760" s="7">
        <v>31474958</v>
      </c>
      <c r="H760" s="3">
        <v>117624357</v>
      </c>
      <c r="I760" s="3">
        <v>107883853</v>
      </c>
      <c r="J760" s="3">
        <v>225508210</v>
      </c>
      <c r="K760" s="3">
        <f>Highest_Hollywood_Grossing_Movies[[#This Row],[World Wide Sales (in $)]]-Highest_Hollywood_Grossing_Movies[[#This Row],[Budget (in $)]]</f>
        <v>127908210</v>
      </c>
      <c r="L760" t="s">
        <v>2043</v>
      </c>
      <c r="M760" t="s">
        <v>2023</v>
      </c>
      <c r="N760" t="s">
        <v>2031</v>
      </c>
      <c r="O760" t="s">
        <v>1570</v>
      </c>
      <c r="P760" t="str">
        <f t="shared" si="11"/>
        <v>Action</v>
      </c>
      <c r="Q760" t="s">
        <v>61</v>
      </c>
      <c r="R760" t="s">
        <v>18</v>
      </c>
    </row>
    <row r="761" spans="1:18" x14ac:dyDescent="0.35">
      <c r="A761">
        <v>918</v>
      </c>
      <c r="B761" t="s">
        <v>1858</v>
      </c>
      <c r="C761" t="s">
        <v>1859</v>
      </c>
      <c r="D761">
        <v>2019</v>
      </c>
      <c r="E761" t="s">
        <v>1750</v>
      </c>
      <c r="F761" s="6">
        <v>13000000</v>
      </c>
      <c r="G761" s="7">
        <v>31033665</v>
      </c>
      <c r="H761" s="3">
        <v>96853865</v>
      </c>
      <c r="I761" s="3">
        <v>97840860</v>
      </c>
      <c r="J761" s="3">
        <v>194694725</v>
      </c>
      <c r="K761" s="3">
        <f>Highest_Hollywood_Grossing_Movies[[#This Row],[World Wide Sales (in $)]]-Highest_Hollywood_Grossing_Movies[[#This Row],[Budget (in $)]]</f>
        <v>181694725</v>
      </c>
      <c r="L761" t="s">
        <v>2027</v>
      </c>
      <c r="M761" t="s">
        <v>2021</v>
      </c>
      <c r="N761" t="s">
        <v>2031</v>
      </c>
      <c r="O761" t="s">
        <v>27</v>
      </c>
      <c r="P761" t="str">
        <f t="shared" si="11"/>
        <v>Drama</v>
      </c>
      <c r="Q761" t="s">
        <v>120</v>
      </c>
      <c r="R761" t="s">
        <v>42</v>
      </c>
    </row>
    <row r="762" spans="1:18" x14ac:dyDescent="0.35">
      <c r="A762">
        <v>869</v>
      </c>
      <c r="B762" t="s">
        <v>1767</v>
      </c>
      <c r="C762" t="s">
        <v>1768</v>
      </c>
      <c r="D762">
        <v>2019</v>
      </c>
      <c r="E762" t="s">
        <v>1271</v>
      </c>
      <c r="F762" s="6">
        <v>24000000</v>
      </c>
      <c r="G762" s="7">
        <v>30300007</v>
      </c>
      <c r="H762" s="3">
        <v>100723831</v>
      </c>
      <c r="I762" s="3">
        <v>103670352</v>
      </c>
      <c r="J762" s="3">
        <v>204394183</v>
      </c>
      <c r="K762" s="3">
        <f>Highest_Hollywood_Grossing_Movies[[#This Row],[World Wide Sales (in $)]]-Highest_Hollywood_Grossing_Movies[[#This Row],[Budget (in $)]]</f>
        <v>180394183</v>
      </c>
      <c r="L762" t="s">
        <v>2037</v>
      </c>
      <c r="M762" t="s">
        <v>2024</v>
      </c>
      <c r="N762" t="s">
        <v>2031</v>
      </c>
      <c r="O762" t="s">
        <v>1769</v>
      </c>
      <c r="P762" t="str">
        <f t="shared" si="11"/>
        <v>Animation</v>
      </c>
      <c r="Q762" t="s">
        <v>724</v>
      </c>
      <c r="R762" t="s">
        <v>42</v>
      </c>
    </row>
    <row r="763" spans="1:18" x14ac:dyDescent="0.35">
      <c r="A763">
        <v>654</v>
      </c>
      <c r="B763" t="s">
        <v>1382</v>
      </c>
      <c r="C763" t="s">
        <v>1383</v>
      </c>
      <c r="D763">
        <v>2019</v>
      </c>
      <c r="E763" t="s">
        <v>33</v>
      </c>
      <c r="F763" s="6">
        <v>110000000</v>
      </c>
      <c r="G763" s="7">
        <v>30035838</v>
      </c>
      <c r="H763" s="3">
        <v>80001807</v>
      </c>
      <c r="I763" s="3">
        <v>173888894</v>
      </c>
      <c r="J763" s="3">
        <v>253890701</v>
      </c>
      <c r="K763" s="3">
        <f>Highest_Hollywood_Grossing_Movies[[#This Row],[World Wide Sales (in $)]]-Highest_Hollywood_Grossing_Movies[[#This Row],[Budget (in $)]]</f>
        <v>143890701</v>
      </c>
      <c r="L763" t="s">
        <v>2027</v>
      </c>
      <c r="M763" t="s">
        <v>2102</v>
      </c>
      <c r="N763" t="s">
        <v>2031</v>
      </c>
      <c r="O763" t="s">
        <v>96</v>
      </c>
      <c r="P763" t="str">
        <f t="shared" si="11"/>
        <v>Action</v>
      </c>
      <c r="Q763" t="s">
        <v>634</v>
      </c>
      <c r="R763" t="s">
        <v>18</v>
      </c>
    </row>
    <row r="764" spans="1:18" x14ac:dyDescent="0.35">
      <c r="A764">
        <v>633</v>
      </c>
      <c r="B764" t="s">
        <v>1346</v>
      </c>
      <c r="C764" t="s">
        <v>1347</v>
      </c>
      <c r="D764">
        <v>2019</v>
      </c>
      <c r="E764" t="s">
        <v>26</v>
      </c>
      <c r="F764" s="6">
        <v>185000000</v>
      </c>
      <c r="G764" s="7">
        <v>29033832</v>
      </c>
      <c r="H764" s="3">
        <v>62253077</v>
      </c>
      <c r="I764" s="3">
        <v>198866215</v>
      </c>
      <c r="J764" s="3">
        <v>261119292</v>
      </c>
      <c r="K764" s="3">
        <f>Highest_Hollywood_Grossing_Movies[[#This Row],[World Wide Sales (in $)]]-Highest_Hollywood_Grossing_Movies[[#This Row],[Budget (in $)]]</f>
        <v>76119292</v>
      </c>
      <c r="L764" t="s">
        <v>2075</v>
      </c>
      <c r="M764" t="s">
        <v>2024</v>
      </c>
      <c r="N764" t="s">
        <v>2031</v>
      </c>
      <c r="O764" t="s">
        <v>31</v>
      </c>
      <c r="P764" t="str">
        <f t="shared" si="11"/>
        <v>Action</v>
      </c>
      <c r="Q764" t="s">
        <v>64</v>
      </c>
      <c r="R764" t="s">
        <v>121</v>
      </c>
    </row>
    <row r="765" spans="1:18" x14ac:dyDescent="0.35">
      <c r="A765">
        <v>341</v>
      </c>
      <c r="B765" t="s">
        <v>792</v>
      </c>
      <c r="C765" t="s">
        <v>793</v>
      </c>
      <c r="D765">
        <v>2019</v>
      </c>
      <c r="E765" t="s">
        <v>15</v>
      </c>
      <c r="F765" s="6">
        <v>170000000</v>
      </c>
      <c r="G765" s="7">
        <v>28525613</v>
      </c>
      <c r="H765" s="3">
        <v>85838210</v>
      </c>
      <c r="I765" s="3">
        <v>319142333</v>
      </c>
      <c r="J765" s="3">
        <v>404980543</v>
      </c>
      <c r="K765" s="3">
        <f>Highest_Hollywood_Grossing_Movies[[#This Row],[World Wide Sales (in $)]]-Highest_Hollywood_Grossing_Movies[[#This Row],[Budget (in $)]]</f>
        <v>234980543</v>
      </c>
      <c r="L765" t="s">
        <v>2063</v>
      </c>
      <c r="M765" t="s">
        <v>2017</v>
      </c>
      <c r="N765" t="s">
        <v>2031</v>
      </c>
      <c r="O765" t="s">
        <v>106</v>
      </c>
      <c r="P765" t="str">
        <f t="shared" si="11"/>
        <v>Action</v>
      </c>
      <c r="Q765" t="s">
        <v>120</v>
      </c>
      <c r="R765" t="s">
        <v>18</v>
      </c>
    </row>
    <row r="766" spans="1:18" x14ac:dyDescent="0.35">
      <c r="A766">
        <v>511</v>
      </c>
      <c r="B766" t="s">
        <v>1115</v>
      </c>
      <c r="C766" t="s">
        <v>1116</v>
      </c>
      <c r="D766">
        <v>2019</v>
      </c>
      <c r="E766" t="s">
        <v>230</v>
      </c>
      <c r="F766" s="6">
        <v>40000000</v>
      </c>
      <c r="G766" s="7">
        <v>26769548</v>
      </c>
      <c r="H766" s="3">
        <v>165363234</v>
      </c>
      <c r="I766" s="3">
        <v>147534686</v>
      </c>
      <c r="J766" s="3">
        <v>312897920</v>
      </c>
      <c r="K766" s="3">
        <f>Highest_Hollywood_Grossing_Movies[[#This Row],[World Wide Sales (in $)]]-Highest_Hollywood_Grossing_Movies[[#This Row],[Budget (in $)]]</f>
        <v>272897920</v>
      </c>
      <c r="L766" t="s">
        <v>2078</v>
      </c>
      <c r="M766" t="s">
        <v>2023</v>
      </c>
      <c r="N766" t="s">
        <v>2031</v>
      </c>
      <c r="O766" t="s">
        <v>1117</v>
      </c>
      <c r="P766" t="str">
        <f t="shared" si="11"/>
        <v>Comedy</v>
      </c>
      <c r="Q766" t="s">
        <v>78</v>
      </c>
      <c r="R766" t="s">
        <v>18</v>
      </c>
    </row>
    <row r="767" spans="1:18" x14ac:dyDescent="0.35">
      <c r="A767">
        <v>914</v>
      </c>
      <c r="B767" t="s">
        <v>1854</v>
      </c>
      <c r="C767" t="s">
        <v>1855</v>
      </c>
      <c r="D767">
        <v>2019</v>
      </c>
      <c r="E767" t="s">
        <v>26</v>
      </c>
      <c r="F767" s="6">
        <v>40000000</v>
      </c>
      <c r="G767" s="7">
        <v>25725722</v>
      </c>
      <c r="H767" s="3">
        <v>96368160</v>
      </c>
      <c r="I767" s="3">
        <v>98952240</v>
      </c>
      <c r="J767" s="3">
        <v>195320400</v>
      </c>
      <c r="K767" s="3">
        <f>Highest_Hollywood_Grossing_Movies[[#This Row],[World Wide Sales (in $)]]-Highest_Hollywood_Grossing_Movies[[#This Row],[Budget (in $)]]</f>
        <v>155320400</v>
      </c>
      <c r="L767" t="s">
        <v>2029</v>
      </c>
      <c r="M767" t="s">
        <v>2010</v>
      </c>
      <c r="N767" t="s">
        <v>2031</v>
      </c>
      <c r="O767" t="s">
        <v>195</v>
      </c>
      <c r="P767" t="str">
        <f t="shared" si="11"/>
        <v>Biography</v>
      </c>
      <c r="Q767" t="s">
        <v>255</v>
      </c>
      <c r="R767" t="s">
        <v>121</v>
      </c>
    </row>
    <row r="768" spans="1:18" x14ac:dyDescent="0.35">
      <c r="A768">
        <v>936</v>
      </c>
      <c r="B768" t="s">
        <v>1891</v>
      </c>
      <c r="C768" t="s">
        <v>1892</v>
      </c>
      <c r="D768">
        <v>2019</v>
      </c>
      <c r="E768" t="s">
        <v>36</v>
      </c>
      <c r="F768" s="6">
        <v>75000000</v>
      </c>
      <c r="G768" s="7">
        <v>20612100</v>
      </c>
      <c r="H768" s="3">
        <v>61270390</v>
      </c>
      <c r="I768" s="3">
        <v>129034382</v>
      </c>
      <c r="J768" s="3">
        <v>190304772</v>
      </c>
      <c r="K768" s="3">
        <f>Highest_Hollywood_Grossing_Movies[[#This Row],[World Wide Sales (in $)]]-Highest_Hollywood_Grossing_Movies[[#This Row],[Budget (in $)]]</f>
        <v>115304772</v>
      </c>
      <c r="L768" t="s">
        <v>2032</v>
      </c>
      <c r="M768" t="s">
        <v>2021</v>
      </c>
      <c r="N768" t="s">
        <v>2031</v>
      </c>
      <c r="O768" t="s">
        <v>124</v>
      </c>
      <c r="P768" t="str">
        <f t="shared" si="11"/>
        <v>Adventure</v>
      </c>
      <c r="Q768" t="s">
        <v>310</v>
      </c>
      <c r="R768" t="s">
        <v>42</v>
      </c>
    </row>
    <row r="769" spans="1:18" x14ac:dyDescent="0.35">
      <c r="A769">
        <v>735</v>
      </c>
      <c r="B769" t="s">
        <v>1530</v>
      </c>
      <c r="C769" t="s">
        <v>1531</v>
      </c>
      <c r="D769">
        <v>2019</v>
      </c>
      <c r="E769" t="s">
        <v>55</v>
      </c>
      <c r="F769" s="6">
        <v>30000000</v>
      </c>
      <c r="G769" s="7">
        <v>20269723</v>
      </c>
      <c r="H769" s="3">
        <v>74152591</v>
      </c>
      <c r="I769" s="3">
        <v>157100000</v>
      </c>
      <c r="J769" s="3">
        <v>231252591</v>
      </c>
      <c r="K769" s="3">
        <f>Highest_Hollywood_Grossing_Movies[[#This Row],[World Wide Sales (in $)]]-Highest_Hollywood_Grossing_Movies[[#This Row],[Budget (in $)]]</f>
        <v>201252591</v>
      </c>
      <c r="L769" t="s">
        <v>2075</v>
      </c>
      <c r="M769" t="s">
        <v>2102</v>
      </c>
      <c r="N769" t="s">
        <v>2031</v>
      </c>
      <c r="O769" t="s">
        <v>908</v>
      </c>
      <c r="P769" t="str">
        <f t="shared" si="11"/>
        <v>Horror</v>
      </c>
      <c r="Q769" t="s">
        <v>169</v>
      </c>
      <c r="R769" t="s">
        <v>121</v>
      </c>
    </row>
    <row r="770" spans="1:18" x14ac:dyDescent="0.35">
      <c r="A770">
        <v>784</v>
      </c>
      <c r="B770" t="s">
        <v>1610</v>
      </c>
      <c r="C770" t="s">
        <v>1611</v>
      </c>
      <c r="D770">
        <v>2019</v>
      </c>
      <c r="E770" t="s">
        <v>33</v>
      </c>
      <c r="F770" s="6">
        <v>40000000</v>
      </c>
      <c r="G770" s="7">
        <v>16755310</v>
      </c>
      <c r="H770" s="3">
        <v>108101214</v>
      </c>
      <c r="I770" s="3">
        <v>110742431</v>
      </c>
      <c r="J770" s="3">
        <v>218843645</v>
      </c>
      <c r="K770" s="3">
        <f>Highest_Hollywood_Grossing_Movies[[#This Row],[World Wide Sales (in $)]]-Highest_Hollywood_Grossing_Movies[[#This Row],[Budget (in $)]]</f>
        <v>178843645</v>
      </c>
      <c r="L770" t="s">
        <v>2039</v>
      </c>
      <c r="M770" t="s">
        <v>2022</v>
      </c>
      <c r="N770" t="s">
        <v>2031</v>
      </c>
      <c r="O770" t="s">
        <v>27</v>
      </c>
      <c r="P770" t="str">
        <f t="shared" ref="P770:P833" si="12">LEFT(RIGHT(O770,LEN(O770)-FIND("'",O770,1)),FIND("'",RIGHT(O770,LEN(O770)-FIND("'",O770,1)),1)-1)</f>
        <v>Drama</v>
      </c>
      <c r="Q770" t="s">
        <v>356</v>
      </c>
      <c r="R770" t="s">
        <v>42</v>
      </c>
    </row>
    <row r="771" spans="1:18" x14ac:dyDescent="0.35">
      <c r="A771">
        <v>365</v>
      </c>
      <c r="B771" t="s">
        <v>831</v>
      </c>
      <c r="C771" t="s">
        <v>832</v>
      </c>
      <c r="D771">
        <v>2019</v>
      </c>
      <c r="E771" t="s">
        <v>36</v>
      </c>
      <c r="F771" s="6">
        <v>95000000</v>
      </c>
      <c r="G771" s="7">
        <v>576216</v>
      </c>
      <c r="H771" s="3">
        <v>159227644</v>
      </c>
      <c r="I771" s="3">
        <v>225351828</v>
      </c>
      <c r="J771" s="3">
        <v>384579472</v>
      </c>
      <c r="K771" s="3">
        <f>Highest_Hollywood_Grossing_Movies[[#This Row],[World Wide Sales (in $)]]-Highest_Hollywood_Grossing_Movies[[#This Row],[Budget (in $)]]</f>
        <v>289579472</v>
      </c>
      <c r="L771" t="s">
        <v>2039</v>
      </c>
      <c r="M771" t="s">
        <v>2022</v>
      </c>
      <c r="N771" t="s">
        <v>2031</v>
      </c>
      <c r="O771" t="s">
        <v>833</v>
      </c>
      <c r="P771" t="str">
        <f t="shared" si="12"/>
        <v>Action</v>
      </c>
      <c r="Q771" t="s">
        <v>159</v>
      </c>
      <c r="R771" t="s">
        <v>121</v>
      </c>
    </row>
    <row r="772" spans="1:18" x14ac:dyDescent="0.35">
      <c r="A772">
        <v>627</v>
      </c>
      <c r="B772" t="s">
        <v>1334</v>
      </c>
      <c r="C772" t="s">
        <v>1335</v>
      </c>
      <c r="D772">
        <v>2019</v>
      </c>
      <c r="E772" t="s">
        <v>1336</v>
      </c>
      <c r="F772" s="6">
        <v>11400000</v>
      </c>
      <c r="G772" s="7">
        <v>393216</v>
      </c>
      <c r="H772" s="3">
        <v>53369749</v>
      </c>
      <c r="I772" s="3">
        <v>209311533</v>
      </c>
      <c r="J772" s="3">
        <v>262681282</v>
      </c>
      <c r="K772" s="3">
        <f>Highest_Hollywood_Grossing_Movies[[#This Row],[World Wide Sales (in $)]]-Highest_Hollywood_Grossing_Movies[[#This Row],[Budget (in $)]]</f>
        <v>251281282</v>
      </c>
      <c r="L772" t="s">
        <v>2071</v>
      </c>
      <c r="M772" t="s">
        <v>2010</v>
      </c>
      <c r="N772" t="s">
        <v>2031</v>
      </c>
      <c r="O772" t="s">
        <v>1051</v>
      </c>
      <c r="P772" t="str">
        <f t="shared" si="12"/>
        <v>Drama</v>
      </c>
      <c r="Q772" t="s">
        <v>266</v>
      </c>
      <c r="R772" t="s">
        <v>121</v>
      </c>
    </row>
    <row r="773" spans="1:18" x14ac:dyDescent="0.35">
      <c r="A773">
        <v>648</v>
      </c>
      <c r="B773" t="s">
        <v>1376</v>
      </c>
      <c r="C773" t="s">
        <v>1377</v>
      </c>
      <c r="D773">
        <v>2019</v>
      </c>
      <c r="E773" t="s">
        <v>557</v>
      </c>
      <c r="F773" s="6">
        <v>20000000</v>
      </c>
      <c r="H773" s="3">
        <v>255863112</v>
      </c>
      <c r="I773" s="3">
        <v>255863112</v>
      </c>
      <c r="J773" s="3">
        <v>256067149</v>
      </c>
      <c r="K773" s="3">
        <f>Highest_Hollywood_Grossing_Movies[[#This Row],[World Wide Sales (in $)]]-Highest_Hollywood_Grossing_Movies[[#This Row],[Budget (in $)]]</f>
        <v>236067149</v>
      </c>
      <c r="L773" t="s">
        <v>2041</v>
      </c>
      <c r="M773" t="s">
        <v>2018</v>
      </c>
      <c r="N773" t="s">
        <v>2031</v>
      </c>
      <c r="O773" t="s">
        <v>908</v>
      </c>
      <c r="P773" t="str">
        <f t="shared" si="12"/>
        <v>Horror</v>
      </c>
      <c r="Q773" t="s">
        <v>448</v>
      </c>
      <c r="R773" t="s">
        <v>121</v>
      </c>
    </row>
    <row r="774" spans="1:18" x14ac:dyDescent="0.35">
      <c r="A774">
        <v>930</v>
      </c>
      <c r="B774" t="s">
        <v>1878</v>
      </c>
      <c r="C774" t="s">
        <v>1879</v>
      </c>
      <c r="D774">
        <v>2019</v>
      </c>
      <c r="E774" t="s">
        <v>557</v>
      </c>
      <c r="F774" s="6">
        <v>55000000</v>
      </c>
      <c r="H774" s="3">
        <v>191602146</v>
      </c>
      <c r="I774" s="3">
        <v>191602146</v>
      </c>
      <c r="J774" s="3">
        <v>192330738</v>
      </c>
      <c r="K774" s="3">
        <f>Highest_Hollywood_Grossing_Movies[[#This Row],[World Wide Sales (in $)]]-Highest_Hollywood_Grossing_Movies[[#This Row],[Budget (in $)]]</f>
        <v>137330738</v>
      </c>
      <c r="L774" t="s">
        <v>2029</v>
      </c>
      <c r="M774" t="s">
        <v>2021</v>
      </c>
      <c r="N774" t="s">
        <v>2057</v>
      </c>
      <c r="O774" t="s">
        <v>49</v>
      </c>
      <c r="P774" t="str">
        <f t="shared" si="12"/>
        <v>Action</v>
      </c>
      <c r="Q774" t="s">
        <v>266</v>
      </c>
      <c r="R774" t="s">
        <v>121</v>
      </c>
    </row>
    <row r="775" spans="1:18" x14ac:dyDescent="0.35">
      <c r="A775">
        <v>313</v>
      </c>
      <c r="B775" t="s">
        <v>732</v>
      </c>
      <c r="C775" t="s">
        <v>733</v>
      </c>
      <c r="D775">
        <v>2020</v>
      </c>
      <c r="E775" t="s">
        <v>33</v>
      </c>
      <c r="F775" s="6">
        <v>90000000</v>
      </c>
      <c r="G775" s="7">
        <v>62504105</v>
      </c>
      <c r="H775" s="3">
        <v>206305244</v>
      </c>
      <c r="I775" s="3">
        <v>220200000</v>
      </c>
      <c r="J775" s="3">
        <v>426505244</v>
      </c>
      <c r="K775" s="3">
        <f>Highest_Hollywood_Grossing_Movies[[#This Row],[World Wide Sales (in $)]]-Highest_Hollywood_Grossing_Movies[[#This Row],[Budget (in $)]]</f>
        <v>336505244</v>
      </c>
      <c r="L775" t="s">
        <v>2067</v>
      </c>
      <c r="M775" t="s">
        <v>2016</v>
      </c>
      <c r="N775" t="s">
        <v>2092</v>
      </c>
      <c r="O775" t="s">
        <v>596</v>
      </c>
      <c r="P775" t="str">
        <f t="shared" si="12"/>
        <v>Action</v>
      </c>
      <c r="Q775" t="s">
        <v>37</v>
      </c>
      <c r="R775" t="s">
        <v>121</v>
      </c>
    </row>
    <row r="776" spans="1:18" x14ac:dyDescent="0.35">
      <c r="A776">
        <v>499</v>
      </c>
      <c r="B776" t="s">
        <v>1092</v>
      </c>
      <c r="C776" t="s">
        <v>1093</v>
      </c>
      <c r="D776">
        <v>2020</v>
      </c>
      <c r="E776" t="s">
        <v>26</v>
      </c>
      <c r="F776" s="6">
        <v>85000000</v>
      </c>
      <c r="G776" s="7">
        <v>58018348</v>
      </c>
      <c r="H776" s="3">
        <v>148974665</v>
      </c>
      <c r="I776" s="3">
        <v>170741018</v>
      </c>
      <c r="J776" s="3">
        <v>319715683</v>
      </c>
      <c r="K776" s="3">
        <f>Highest_Hollywood_Grossing_Movies[[#This Row],[World Wide Sales (in $)]]-Highest_Hollywood_Grossing_Movies[[#This Row],[Budget (in $)]]</f>
        <v>234715683</v>
      </c>
      <c r="L776" t="s">
        <v>2027</v>
      </c>
      <c r="M776" t="s">
        <v>2017</v>
      </c>
      <c r="N776" t="s">
        <v>2092</v>
      </c>
      <c r="O776" t="s">
        <v>1027</v>
      </c>
      <c r="P776" t="str">
        <f t="shared" si="12"/>
        <v>Action</v>
      </c>
      <c r="Q776" t="s">
        <v>1094</v>
      </c>
      <c r="R776" t="s">
        <v>42</v>
      </c>
    </row>
    <row r="777" spans="1:18" x14ac:dyDescent="0.35">
      <c r="A777">
        <v>863</v>
      </c>
      <c r="B777" t="s">
        <v>1755</v>
      </c>
      <c r="C777" t="s">
        <v>1756</v>
      </c>
      <c r="D777">
        <v>2020</v>
      </c>
      <c r="E777" t="s">
        <v>55</v>
      </c>
      <c r="F777" s="6">
        <v>84500000</v>
      </c>
      <c r="G777" s="7">
        <v>33010017</v>
      </c>
      <c r="H777" s="3">
        <v>84172791</v>
      </c>
      <c r="I777" s="3">
        <v>121200000</v>
      </c>
      <c r="J777" s="3">
        <v>205372791</v>
      </c>
      <c r="K777" s="3">
        <f>Highest_Hollywood_Grossing_Movies[[#This Row],[World Wide Sales (in $)]]-Highest_Hollywood_Grossing_Movies[[#This Row],[Budget (in $)]]</f>
        <v>120872791</v>
      </c>
      <c r="L777" t="s">
        <v>2063</v>
      </c>
      <c r="M777" t="s">
        <v>2017</v>
      </c>
      <c r="N777" t="s">
        <v>2092</v>
      </c>
      <c r="O777" t="s">
        <v>1043</v>
      </c>
      <c r="P777" t="str">
        <f t="shared" si="12"/>
        <v>Action</v>
      </c>
      <c r="Q777" t="s">
        <v>719</v>
      </c>
      <c r="R777" t="s">
        <v>121</v>
      </c>
    </row>
    <row r="778" spans="1:18" x14ac:dyDescent="0.35">
      <c r="A778">
        <v>660</v>
      </c>
      <c r="B778" t="s">
        <v>1393</v>
      </c>
      <c r="C778" t="s">
        <v>1394</v>
      </c>
      <c r="D778">
        <v>2020</v>
      </c>
      <c r="E778" t="s">
        <v>36</v>
      </c>
      <c r="F778" s="6">
        <v>175000000</v>
      </c>
      <c r="G778" s="7">
        <v>21844045</v>
      </c>
      <c r="H778" s="3">
        <v>77047065</v>
      </c>
      <c r="I778" s="3">
        <v>174363566</v>
      </c>
      <c r="J778" s="3">
        <v>251410631</v>
      </c>
      <c r="K778" s="3">
        <f>Highest_Hollywood_Grossing_Movies[[#This Row],[World Wide Sales (in $)]]-Highest_Hollywood_Grossing_Movies[[#This Row],[Budget (in $)]]</f>
        <v>76410631</v>
      </c>
      <c r="L778" t="s">
        <v>2080</v>
      </c>
      <c r="M778" t="s">
        <v>2016</v>
      </c>
      <c r="N778" t="s">
        <v>2092</v>
      </c>
      <c r="O778" t="s">
        <v>767</v>
      </c>
      <c r="P778" t="str">
        <f t="shared" si="12"/>
        <v>Adventure</v>
      </c>
      <c r="Q778" t="s">
        <v>468</v>
      </c>
      <c r="R778" t="s">
        <v>42</v>
      </c>
    </row>
    <row r="779" spans="1:18" x14ac:dyDescent="0.35">
      <c r="A779">
        <v>317</v>
      </c>
      <c r="B779" t="s">
        <v>744</v>
      </c>
      <c r="C779" t="s">
        <v>745</v>
      </c>
      <c r="D779">
        <v>2020</v>
      </c>
      <c r="E779" t="s">
        <v>557</v>
      </c>
      <c r="F779" s="6">
        <v>22000000</v>
      </c>
      <c r="H779" s="3">
        <v>422390820</v>
      </c>
      <c r="I779" s="3">
        <v>422390820</v>
      </c>
      <c r="J779" s="3">
        <v>424208848</v>
      </c>
      <c r="K779" s="3">
        <f>Highest_Hollywood_Grossing_Movies[[#This Row],[World Wide Sales (in $)]]-Highest_Hollywood_Grossing_Movies[[#This Row],[Budget (in $)]]</f>
        <v>402208848</v>
      </c>
      <c r="L779" t="s">
        <v>2048</v>
      </c>
      <c r="M779" t="s">
        <v>2023</v>
      </c>
      <c r="N779" t="s">
        <v>2087</v>
      </c>
      <c r="O779" t="s">
        <v>743</v>
      </c>
      <c r="P779" t="str">
        <f t="shared" si="12"/>
        <v>Adventure</v>
      </c>
      <c r="Q779" t="s">
        <v>23</v>
      </c>
      <c r="R779" t="s">
        <v>557</v>
      </c>
    </row>
    <row r="780" spans="1:18" x14ac:dyDescent="0.35">
      <c r="A780">
        <v>703</v>
      </c>
      <c r="B780" t="s">
        <v>1482</v>
      </c>
      <c r="C780" t="s">
        <v>1483</v>
      </c>
      <c r="D780">
        <v>2020</v>
      </c>
      <c r="E780" t="s">
        <v>334</v>
      </c>
      <c r="F780" s="6">
        <v>82500000</v>
      </c>
      <c r="H780" s="3">
        <v>214670</v>
      </c>
      <c r="I780" s="3">
        <v>240431685</v>
      </c>
      <c r="J780" s="3">
        <v>240646355</v>
      </c>
      <c r="K780" s="3">
        <f>Highest_Hollywood_Grossing_Movies[[#This Row],[World Wide Sales (in $)]]-Highest_Hollywood_Grossing_Movies[[#This Row],[Budget (in $)]]</f>
        <v>158146355</v>
      </c>
      <c r="L780" t="s">
        <v>2042</v>
      </c>
      <c r="M780" t="s">
        <v>2102</v>
      </c>
      <c r="N780" t="s">
        <v>2061</v>
      </c>
      <c r="O780" t="s">
        <v>1481</v>
      </c>
      <c r="P780" t="str">
        <f t="shared" si="12"/>
        <v>Comedy</v>
      </c>
      <c r="Q780" t="s">
        <v>378</v>
      </c>
      <c r="R780" t="s">
        <v>18</v>
      </c>
    </row>
    <row r="781" spans="1:18" x14ac:dyDescent="0.35">
      <c r="A781">
        <v>799</v>
      </c>
      <c r="B781" t="s">
        <v>1641</v>
      </c>
      <c r="C781" t="s">
        <v>1642</v>
      </c>
      <c r="D781">
        <v>2020</v>
      </c>
      <c r="E781" t="s">
        <v>557</v>
      </c>
      <c r="F781" s="6">
        <v>20000000</v>
      </c>
      <c r="H781" s="3">
        <v>216000000</v>
      </c>
      <c r="I781" s="3">
        <v>216000000</v>
      </c>
      <c r="J781" s="3">
        <v>216197492</v>
      </c>
      <c r="K781" s="3">
        <f>Highest_Hollywood_Grossing_Movies[[#This Row],[World Wide Sales (in $)]]-Highest_Hollywood_Grossing_Movies[[#This Row],[Budget (in $)]]</f>
        <v>196197492</v>
      </c>
      <c r="L781" t="s">
        <v>2051</v>
      </c>
      <c r="M781" t="s">
        <v>2102</v>
      </c>
      <c r="N781" t="s">
        <v>2055</v>
      </c>
      <c r="O781" t="s">
        <v>553</v>
      </c>
      <c r="P781" t="str">
        <f t="shared" si="12"/>
        <v>Comedy</v>
      </c>
      <c r="Q781" t="s">
        <v>408</v>
      </c>
      <c r="R781" t="s">
        <v>121</v>
      </c>
    </row>
    <row r="782" spans="1:18" x14ac:dyDescent="0.35">
      <c r="A782">
        <v>894</v>
      </c>
      <c r="B782" t="s">
        <v>1821</v>
      </c>
      <c r="C782" t="s">
        <v>1822</v>
      </c>
      <c r="D782">
        <v>2020</v>
      </c>
      <c r="E782" t="s">
        <v>557</v>
      </c>
      <c r="F782" s="6">
        <v>58000000</v>
      </c>
      <c r="H782" s="3">
        <v>198921659</v>
      </c>
      <c r="I782" s="3">
        <v>198921659</v>
      </c>
      <c r="J782" s="3">
        <v>199006387</v>
      </c>
      <c r="K782" s="3">
        <f>Highest_Hollywood_Grossing_Movies[[#This Row],[World Wide Sales (in $)]]-Highest_Hollywood_Grossing_Movies[[#This Row],[Budget (in $)]]</f>
        <v>141006387</v>
      </c>
      <c r="L782" t="s">
        <v>2062</v>
      </c>
      <c r="M782" t="s">
        <v>2024</v>
      </c>
      <c r="N782" t="s">
        <v>2060</v>
      </c>
      <c r="O782" t="s">
        <v>596</v>
      </c>
      <c r="P782" t="str">
        <f t="shared" si="12"/>
        <v>Action</v>
      </c>
      <c r="Q782" t="s">
        <v>423</v>
      </c>
      <c r="R782" t="s">
        <v>18</v>
      </c>
    </row>
    <row r="783" spans="1:18" x14ac:dyDescent="0.35">
      <c r="A783">
        <v>95</v>
      </c>
      <c r="B783" t="s">
        <v>259</v>
      </c>
      <c r="C783" t="s">
        <v>260</v>
      </c>
      <c r="D783">
        <v>2021</v>
      </c>
      <c r="E783" t="s">
        <v>557</v>
      </c>
      <c r="F783" s="6">
        <v>149000000</v>
      </c>
      <c r="H783" s="3">
        <v>822009764</v>
      </c>
      <c r="I783" s="3">
        <v>822009764</v>
      </c>
      <c r="J783" s="3">
        <v>822854286</v>
      </c>
      <c r="K783" s="3">
        <f>Highest_Hollywood_Grossing_Movies[[#This Row],[World Wide Sales (in $)]]-Highest_Hollywood_Grossing_Movies[[#This Row],[Budget (in $)]]</f>
        <v>673854286</v>
      </c>
      <c r="L783" t="s">
        <v>2071</v>
      </c>
      <c r="M783" t="s">
        <v>2010</v>
      </c>
      <c r="N783" t="s">
        <v>2044</v>
      </c>
      <c r="O783" t="s">
        <v>258</v>
      </c>
      <c r="P783" t="str">
        <f t="shared" si="12"/>
        <v>Action</v>
      </c>
      <c r="Q783" t="s">
        <v>58</v>
      </c>
      <c r="R783" t="s">
        <v>18</v>
      </c>
    </row>
    <row r="784" spans="1:18" x14ac:dyDescent="0.35">
      <c r="A784">
        <v>905</v>
      </c>
      <c r="B784" t="s">
        <v>1836</v>
      </c>
      <c r="C784" t="s">
        <v>1837</v>
      </c>
      <c r="D784">
        <v>2021</v>
      </c>
      <c r="E784" t="s">
        <v>557</v>
      </c>
      <c r="F784" s="6">
        <v>60000000</v>
      </c>
      <c r="H784" s="3">
        <v>197143218</v>
      </c>
      <c r="I784" s="3">
        <v>197143218</v>
      </c>
      <c r="J784" s="3">
        <v>197183546</v>
      </c>
      <c r="K784" s="3">
        <f>Highest_Hollywood_Grossing_Movies[[#This Row],[World Wide Sales (in $)]]-Highest_Hollywood_Grossing_Movies[[#This Row],[Budget (in $)]]</f>
        <v>137183546</v>
      </c>
      <c r="L784" t="s">
        <v>2054</v>
      </c>
      <c r="M784" t="s">
        <v>2018</v>
      </c>
      <c r="N784" t="s">
        <v>2044</v>
      </c>
      <c r="O784" t="s">
        <v>124</v>
      </c>
      <c r="P784" t="str">
        <f t="shared" si="12"/>
        <v>Adventure</v>
      </c>
      <c r="Q784" t="s">
        <v>386</v>
      </c>
      <c r="R784" t="s">
        <v>42</v>
      </c>
    </row>
    <row r="785" spans="1:20" x14ac:dyDescent="0.35">
      <c r="A785">
        <v>279</v>
      </c>
      <c r="B785" t="s">
        <v>664</v>
      </c>
      <c r="C785" t="s">
        <v>665</v>
      </c>
      <c r="D785">
        <v>2022</v>
      </c>
      <c r="E785" t="s">
        <v>557</v>
      </c>
      <c r="F785" s="6">
        <v>210000000</v>
      </c>
      <c r="H785" s="3">
        <v>460237662</v>
      </c>
      <c r="I785" s="3">
        <v>460237662</v>
      </c>
      <c r="J785" s="3">
        <v>460435291</v>
      </c>
      <c r="K785" s="3">
        <f>Highest_Hollywood_Grossing_Movies[[#This Row],[World Wide Sales (in $)]]-Highest_Hollywood_Grossing_Movies[[#This Row],[Budget (in $)]]</f>
        <v>250435291</v>
      </c>
      <c r="L785" t="s">
        <v>2029</v>
      </c>
      <c r="M785" t="s">
        <v>2010</v>
      </c>
      <c r="N785" t="s">
        <v>2061</v>
      </c>
      <c r="O785" t="s">
        <v>31</v>
      </c>
      <c r="P785" t="str">
        <f t="shared" si="12"/>
        <v>Action</v>
      </c>
      <c r="Q785" t="s">
        <v>547</v>
      </c>
      <c r="R785" t="s">
        <v>18</v>
      </c>
    </row>
    <row r="786" spans="1:20" x14ac:dyDescent="0.35">
      <c r="A786">
        <v>196</v>
      </c>
      <c r="B786" t="s">
        <v>475</v>
      </c>
      <c r="C786" t="s">
        <v>476</v>
      </c>
      <c r="D786">
        <v>2023</v>
      </c>
      <c r="E786" t="s">
        <v>26</v>
      </c>
      <c r="F786" s="6">
        <v>291000000</v>
      </c>
      <c r="G786" s="7">
        <v>54688347</v>
      </c>
      <c r="H786" s="3">
        <v>172135383</v>
      </c>
      <c r="I786" s="3">
        <v>395400000</v>
      </c>
      <c r="J786" s="3">
        <v>567535383</v>
      </c>
      <c r="K786" s="3">
        <f>Highest_Hollywood_Grossing_Movies[[#This Row],[World Wide Sales (in $)]]-Highest_Hollywood_Grossing_Movies[[#This Row],[Budget (in $)]]</f>
        <v>276535383</v>
      </c>
      <c r="L786" t="s">
        <v>2080</v>
      </c>
      <c r="M786" t="s">
        <v>2103</v>
      </c>
      <c r="N786" t="s">
        <v>2082</v>
      </c>
      <c r="O786" t="s">
        <v>93</v>
      </c>
      <c r="P786" t="str">
        <f t="shared" si="12"/>
        <v>Action</v>
      </c>
      <c r="Q786" t="s">
        <v>477</v>
      </c>
      <c r="R786" t="s">
        <v>18</v>
      </c>
    </row>
    <row r="787" spans="1:20" x14ac:dyDescent="0.35">
      <c r="L787"/>
    </row>
    <row r="788" spans="1:20" x14ac:dyDescent="0.35">
      <c r="E788">
        <f>COUNTA(_xlfn.UNIQUE(E2:E786))</f>
        <v>37</v>
      </c>
      <c r="J788" s="3">
        <f>AVERAGE(J2:J786)</f>
        <v>422473732.63821656</v>
      </c>
      <c r="K788" s="3">
        <f>AVERAGE(K1:K786)</f>
        <v>325049815.44076431</v>
      </c>
      <c r="L788"/>
    </row>
    <row r="790" spans="1:20" x14ac:dyDescent="0.35">
      <c r="A790">
        <f>COUNTA(Highest_Hollywood_Grossing_Movies[[#All],[Column1]])</f>
        <v>786</v>
      </c>
      <c r="B790">
        <f>COUNTA(Highest_Hollywood_Grossing_Movies[[#All],[Title]])</f>
        <v>786</v>
      </c>
      <c r="C790">
        <f>COUNTA(Highest_Hollywood_Grossing_Movies[[#All],[Movie Info]])</f>
        <v>786</v>
      </c>
      <c r="D790">
        <f>COUNTA(Highest_Hollywood_Grossing_Movies[[#All],[Year]])</f>
        <v>786</v>
      </c>
      <c r="E790">
        <f>COUNTA(Highest_Hollywood_Grossing_Movies[[#All],[Distributor]])</f>
        <v>786</v>
      </c>
      <c r="F790" s="5">
        <f>COUNTA(Highest_Hollywood_Grossing_Movies[[#All],[Budget (in $)]])</f>
        <v>786</v>
      </c>
      <c r="G790" s="7">
        <f>COUNTA(Highest_Hollywood_Grossing_Movies[[#All],[Domestic Opening (in $)]])</f>
        <v>764</v>
      </c>
      <c r="H790" s="3">
        <f>COUNTA(Highest_Hollywood_Grossing_Movies[[#All],[Domestic Sales (in $)]])</f>
        <v>786</v>
      </c>
      <c r="I790" s="3">
        <f>COUNTA(Highest_Hollywood_Grossing_Movies[[#All],[International Sales (in $)]])</f>
        <v>786</v>
      </c>
      <c r="J790" s="3">
        <f>COUNTA(Highest_Hollywood_Grossing_Movies[[#All],[World Wide Sales (in $)]])</f>
        <v>786</v>
      </c>
      <c r="L790" s="16">
        <f>COUNTA(#REF!)</f>
        <v>1</v>
      </c>
      <c r="Q790">
        <f>COUNTA(Highest_Hollywood_Grossing_Movies[[#All],[Genre]])</f>
        <v>786</v>
      </c>
      <c r="T790">
        <f>COUNTA(Highest_Hollywood_Grossing_Movies[[#All],[Running Time]])</f>
        <v>786</v>
      </c>
    </row>
    <row r="791" spans="1:20" x14ac:dyDescent="0.35">
      <c r="A791">
        <f>COUNTBLANK(Highest_Hollywood_Grossing_Movies[[#All],[Column1]])</f>
        <v>0</v>
      </c>
      <c r="B791">
        <f>COUNTBLANK(Highest_Hollywood_Grossing_Movies[[#All],[Title]])</f>
        <v>0</v>
      </c>
      <c r="C791">
        <f>COUNTBLANK(Highest_Hollywood_Grossing_Movies[[#All],[Movie Info]])</f>
        <v>0</v>
      </c>
      <c r="D791">
        <f>COUNTBLANK(Highest_Hollywood_Grossing_Movies[[#All],[Year]])</f>
        <v>0</v>
      </c>
      <c r="E791">
        <f>COUNTBLANK(Highest_Hollywood_Grossing_Movies[[#All],[Distributor]])</f>
        <v>0</v>
      </c>
      <c r="F791" s="5">
        <f>COUNTBLANK(Highest_Hollywood_Grossing_Movies[[#All],[Budget (in $)]])</f>
        <v>0</v>
      </c>
      <c r="G791" s="7">
        <f>COUNTBLANK(Highest_Hollywood_Grossing_Movies[[#All],[Domestic Opening (in $)]])</f>
        <v>22</v>
      </c>
      <c r="H791" s="3">
        <f>COUNTBLANK(Highest_Hollywood_Grossing_Movies[[#All],[Domestic Sales (in $)]])</f>
        <v>0</v>
      </c>
      <c r="I791" s="3">
        <f>COUNTBLANK(Highest_Hollywood_Grossing_Movies[[#All],[International Sales (in $)]])</f>
        <v>0</v>
      </c>
      <c r="J791" s="3">
        <f>COUNTBLANK(Highest_Hollywood_Grossing_Movies[[#All],[World Wide Sales (in $)]])</f>
        <v>0</v>
      </c>
      <c r="L791" s="16" t="e">
        <f>COUNTBLANK(#REF!)</f>
        <v>#REF!</v>
      </c>
      <c r="Q791">
        <f>COUNTBLANK(Highest_Hollywood_Grossing_Movies[[#All],[Genre]])</f>
        <v>0</v>
      </c>
      <c r="T791">
        <f>COUNTBLANK(Highest_Hollywood_Grossing_Movies[[#All],[Running Time]])</f>
        <v>0</v>
      </c>
    </row>
    <row r="794" spans="1:20" x14ac:dyDescent="0.35">
      <c r="F794" s="5">
        <f>COUNTA(E793:E844)</f>
        <v>0</v>
      </c>
    </row>
  </sheetData>
  <phoneticPr fontId="3" type="noConversion"/>
  <conditionalFormatting sqref="B1:B786">
    <cfRule type="duplicateValues" dxfId="2" priority="11"/>
  </conditionalFormatting>
  <conditionalFormatting sqref="C1:C1048576">
    <cfRule type="duplicateValues" dxfId="1" priority="3"/>
  </conditionalFormatting>
  <conditionalFormatting sqref="C2:C786">
    <cfRule type="duplicateValues" dxfId="0"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32330-0ABF-4ABE-AC60-9B7B4D06AF44}">
  <dimension ref="E2:H4"/>
  <sheetViews>
    <sheetView workbookViewId="0">
      <selection activeCell="H3" sqref="H3"/>
    </sheetView>
  </sheetViews>
  <sheetFormatPr defaultRowHeight="14.5" x14ac:dyDescent="0.35"/>
  <cols>
    <col min="2" max="2" width="13.453125" bestFit="1" customWidth="1"/>
    <col min="4" max="4" width="18.6328125" bestFit="1" customWidth="1"/>
    <col min="5" max="5" width="16.81640625" bestFit="1" customWidth="1"/>
    <col min="6" max="6" width="15.54296875" bestFit="1" customWidth="1"/>
    <col min="7" max="7" width="19.1796875" bestFit="1" customWidth="1"/>
    <col min="8" max="8" width="17.81640625" bestFit="1" customWidth="1"/>
  </cols>
  <sheetData>
    <row r="2" spans="5:8" x14ac:dyDescent="0.35">
      <c r="E2" s="18" t="s">
        <v>1989</v>
      </c>
      <c r="F2" s="18"/>
      <c r="G2" s="18"/>
    </row>
    <row r="3" spans="5:8" x14ac:dyDescent="0.35">
      <c r="E3" s="4" t="s">
        <v>2008</v>
      </c>
      <c r="F3" s="4" t="s">
        <v>2007</v>
      </c>
      <c r="G3" s="4" t="s">
        <v>1992</v>
      </c>
      <c r="H3" s="4" t="s">
        <v>1991</v>
      </c>
    </row>
    <row r="4" spans="5:8" x14ac:dyDescent="0.35">
      <c r="E4" s="8">
        <f>SUM(Highest_Hollywood_Grossing_Movies[Budget (in $)])</f>
        <v>76477775000</v>
      </c>
      <c r="F4" s="8">
        <f>SUM(Highest_Hollywood_Grossing_Movies[World Wide Sales (in $)])</f>
        <v>331641880121</v>
      </c>
      <c r="G4" s="8">
        <f>F4-E4</f>
        <v>255164105121</v>
      </c>
      <c r="H4" s="9">
        <f>G4/E4</f>
        <v>3.3364478127272923</v>
      </c>
    </row>
  </sheetData>
  <mergeCells count="1">
    <mergeCell ref="E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3DC9F-820D-4D8F-84D1-75267561AF97}">
  <dimension ref="A1:J17"/>
  <sheetViews>
    <sheetView workbookViewId="0">
      <selection activeCell="L11" sqref="L11"/>
    </sheetView>
  </sheetViews>
  <sheetFormatPr defaultRowHeight="14.5" x14ac:dyDescent="0.35"/>
  <cols>
    <col min="1" max="1" width="12.08984375" bestFit="1" customWidth="1"/>
    <col min="2" max="2" width="15" bestFit="1" customWidth="1"/>
  </cols>
  <sheetData>
    <row r="1" spans="1:2" x14ac:dyDescent="0.35">
      <c r="A1" s="1" t="s">
        <v>10</v>
      </c>
      <c r="B1" t="s">
        <v>2005</v>
      </c>
    </row>
    <row r="2" spans="1:2" x14ac:dyDescent="0.35">
      <c r="A2" s="2" t="s">
        <v>2004</v>
      </c>
      <c r="B2" s="12">
        <v>424906321</v>
      </c>
    </row>
    <row r="3" spans="1:2" x14ac:dyDescent="0.35">
      <c r="A3" s="2" t="s">
        <v>1995</v>
      </c>
      <c r="B3" s="12">
        <v>376548273.76923078</v>
      </c>
    </row>
    <row r="4" spans="1:2" x14ac:dyDescent="0.35">
      <c r="A4" s="2" t="s">
        <v>1996</v>
      </c>
      <c r="B4" s="12">
        <v>363359934</v>
      </c>
    </row>
    <row r="5" spans="1:2" x14ac:dyDescent="0.35">
      <c r="A5" s="2" t="s">
        <v>1994</v>
      </c>
      <c r="B5" s="12">
        <v>345339559.61636829</v>
      </c>
    </row>
    <row r="6" spans="1:2" x14ac:dyDescent="0.35">
      <c r="A6" s="2" t="s">
        <v>2001</v>
      </c>
      <c r="B6" s="12">
        <v>313875389.98148149</v>
      </c>
    </row>
    <row r="7" spans="1:2" x14ac:dyDescent="0.35">
      <c r="A7" s="2" t="s">
        <v>1999</v>
      </c>
      <c r="B7" s="12">
        <v>261283426.95238096</v>
      </c>
    </row>
    <row r="8" spans="1:2" x14ac:dyDescent="0.35">
      <c r="A8" s="2" t="s">
        <v>2003</v>
      </c>
      <c r="B8" s="12">
        <v>253656169.94736841</v>
      </c>
    </row>
    <row r="9" spans="1:2" x14ac:dyDescent="0.35">
      <c r="A9" s="2" t="s">
        <v>1997</v>
      </c>
      <c r="B9" s="12">
        <v>236640151.0357143</v>
      </c>
    </row>
    <row r="10" spans="1:2" x14ac:dyDescent="0.35">
      <c r="A10" s="2" t="s">
        <v>1998</v>
      </c>
      <c r="B10" s="12">
        <v>230081821.53773585</v>
      </c>
    </row>
    <row r="11" spans="1:2" x14ac:dyDescent="0.35">
      <c r="A11" s="2" t="s">
        <v>2000</v>
      </c>
      <c r="B11" s="12">
        <v>216446882</v>
      </c>
    </row>
    <row r="12" spans="1:2" x14ac:dyDescent="0.35">
      <c r="A12" s="2" t="s">
        <v>2002</v>
      </c>
      <c r="B12" s="12">
        <v>120729921.5</v>
      </c>
    </row>
    <row r="13" spans="1:2" x14ac:dyDescent="0.35">
      <c r="A13" s="2" t="s">
        <v>1988</v>
      </c>
      <c r="B13" s="12">
        <v>325049815.44076431</v>
      </c>
    </row>
    <row r="16" spans="1:2" ht="15" thickBot="1" x14ac:dyDescent="0.4"/>
    <row r="17" spans="2:10" ht="15" thickBot="1" x14ac:dyDescent="0.4">
      <c r="B17" s="19" t="s">
        <v>2006</v>
      </c>
      <c r="C17" s="20"/>
      <c r="D17" s="20"/>
      <c r="E17" s="20"/>
      <c r="F17" s="20"/>
      <c r="G17" s="20"/>
      <c r="H17" s="20"/>
      <c r="I17" s="20"/>
      <c r="J17" s="21"/>
    </row>
  </sheetData>
  <mergeCells count="1">
    <mergeCell ref="B17:J17"/>
  </mergeCells>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271B1-00DE-4F26-83EB-0054EBFEB849}">
  <dimension ref="A1:I14"/>
  <sheetViews>
    <sheetView workbookViewId="0">
      <selection activeCell="K12" sqref="K12"/>
    </sheetView>
  </sheetViews>
  <sheetFormatPr defaultRowHeight="14.5" x14ac:dyDescent="0.35"/>
  <cols>
    <col min="1" max="1" width="10.7265625" bestFit="1" customWidth="1"/>
    <col min="2" max="2" width="14.6328125" bestFit="1" customWidth="1"/>
  </cols>
  <sheetData>
    <row r="1" spans="1:9" x14ac:dyDescent="0.35">
      <c r="A1" s="1" t="s">
        <v>12</v>
      </c>
      <c r="B1" t="s">
        <v>2009</v>
      </c>
    </row>
    <row r="2" spans="1:9" x14ac:dyDescent="0.35">
      <c r="A2" s="2" t="s">
        <v>18</v>
      </c>
      <c r="B2" s="15">
        <v>0.47770700636942676</v>
      </c>
    </row>
    <row r="3" spans="1:9" x14ac:dyDescent="0.35">
      <c r="A3" s="2" t="s">
        <v>121</v>
      </c>
      <c r="B3" s="15">
        <v>0.2267515923566879</v>
      </c>
    </row>
    <row r="4" spans="1:9" x14ac:dyDescent="0.35">
      <c r="A4" s="2" t="s">
        <v>42</v>
      </c>
      <c r="B4" s="15">
        <v>0.22038216560509555</v>
      </c>
    </row>
    <row r="5" spans="1:9" x14ac:dyDescent="0.35">
      <c r="A5" s="2" t="s">
        <v>557</v>
      </c>
      <c r="B5" s="15">
        <v>5.8598726114649682E-2</v>
      </c>
    </row>
    <row r="6" spans="1:9" x14ac:dyDescent="0.35">
      <c r="A6" s="2" t="s">
        <v>126</v>
      </c>
      <c r="B6" s="15">
        <v>1.6560509554140127E-2</v>
      </c>
    </row>
    <row r="7" spans="1:9" x14ac:dyDescent="0.35">
      <c r="A7" s="2" t="s">
        <v>1988</v>
      </c>
      <c r="B7" s="15">
        <v>1</v>
      </c>
    </row>
    <row r="13" spans="1:9" ht="15" thickBot="1" x14ac:dyDescent="0.4"/>
    <row r="14" spans="1:9" ht="15" thickBot="1" x14ac:dyDescent="0.4">
      <c r="C14" s="19" t="s">
        <v>2013</v>
      </c>
      <c r="D14" s="20"/>
      <c r="E14" s="20"/>
      <c r="F14" s="20"/>
      <c r="G14" s="20"/>
      <c r="H14" s="20"/>
      <c r="I14" s="21"/>
    </row>
  </sheetData>
  <mergeCells count="1">
    <mergeCell ref="C14:I14"/>
  </mergeCell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2E001E-4622-4C0F-8EDD-A246CE3D41C5}">
  <dimension ref="A1:K33"/>
  <sheetViews>
    <sheetView workbookViewId="0">
      <selection activeCell="K9" sqref="K9"/>
    </sheetView>
  </sheetViews>
  <sheetFormatPr defaultRowHeight="14.5" x14ac:dyDescent="0.35"/>
  <cols>
    <col min="1" max="1" width="10.7265625" bestFit="1" customWidth="1"/>
    <col min="2" max="2" width="26.81640625" bestFit="1" customWidth="1"/>
    <col min="3" max="3" width="10.81640625" style="14" customWidth="1"/>
  </cols>
  <sheetData>
    <row r="1" spans="1:11" x14ac:dyDescent="0.35">
      <c r="A1" s="1" t="s">
        <v>2011</v>
      </c>
      <c r="B1" t="s">
        <v>1993</v>
      </c>
      <c r="C1"/>
    </row>
    <row r="2" spans="1:11" x14ac:dyDescent="0.35">
      <c r="A2" s="2" t="s">
        <v>2040</v>
      </c>
      <c r="B2" s="12">
        <v>8325648579</v>
      </c>
      <c r="C2" s="13">
        <v>2.6789880526423334E-2</v>
      </c>
    </row>
    <row r="3" spans="1:11" x14ac:dyDescent="0.35">
      <c r="A3" s="2" t="s">
        <v>2059</v>
      </c>
      <c r="B3" s="12">
        <v>8913471407</v>
      </c>
      <c r="C3" s="13">
        <v>2.8395147077215299E-2</v>
      </c>
    </row>
    <row r="4" spans="1:11" x14ac:dyDescent="0.35">
      <c r="A4" s="2" t="s">
        <v>2047</v>
      </c>
      <c r="B4" s="12">
        <v>12091770053</v>
      </c>
      <c r="C4" s="13">
        <v>3.6346247267088537E-2</v>
      </c>
    </row>
    <row r="5" spans="1:11" x14ac:dyDescent="0.35">
      <c r="A5" s="2" t="s">
        <v>2030</v>
      </c>
      <c r="B5" s="12">
        <v>6092189434</v>
      </c>
      <c r="C5" s="13">
        <v>2.1276282435817726E-2</v>
      </c>
    </row>
    <row r="6" spans="1:11" x14ac:dyDescent="0.35">
      <c r="A6" s="2" t="s">
        <v>2063</v>
      </c>
      <c r="B6" s="12">
        <v>10545107148</v>
      </c>
      <c r="C6" s="13">
        <v>3.3532528985611119E-2</v>
      </c>
    </row>
    <row r="7" spans="1:11" x14ac:dyDescent="0.35">
      <c r="A7" s="2" t="s">
        <v>2036</v>
      </c>
      <c r="B7" s="12">
        <v>9882621728</v>
      </c>
      <c r="C7" s="13">
        <v>3.086781940286008E-2</v>
      </c>
    </row>
    <row r="8" spans="1:11" x14ac:dyDescent="0.35">
      <c r="A8" s="2" t="s">
        <v>2038</v>
      </c>
      <c r="B8" s="12">
        <v>8349571878</v>
      </c>
      <c r="C8" s="13">
        <v>2.7723679803785442E-2</v>
      </c>
    </row>
    <row r="9" spans="1:11" x14ac:dyDescent="0.35">
      <c r="A9" s="2" t="s">
        <v>2080</v>
      </c>
      <c r="B9" s="12">
        <v>9229669053</v>
      </c>
      <c r="C9" s="13">
        <v>3.1601447405183641E-2</v>
      </c>
    </row>
    <row r="10" spans="1:11" x14ac:dyDescent="0.35">
      <c r="A10" s="2" t="s">
        <v>2048</v>
      </c>
      <c r="B10" s="12">
        <v>10044603787</v>
      </c>
      <c r="C10" s="13">
        <v>3.1717401662788171E-2</v>
      </c>
    </row>
    <row r="11" spans="1:11" x14ac:dyDescent="0.35">
      <c r="A11" s="2" t="s">
        <v>2035</v>
      </c>
      <c r="B11" s="12">
        <v>9039796460</v>
      </c>
      <c r="C11" s="13">
        <v>3.0431446017366068E-2</v>
      </c>
    </row>
    <row r="12" spans="1:11" x14ac:dyDescent="0.35">
      <c r="A12" s="2" t="s">
        <v>2037</v>
      </c>
      <c r="B12" s="12">
        <v>12978300550</v>
      </c>
      <c r="C12" s="13">
        <v>3.6622899455788359E-2</v>
      </c>
    </row>
    <row r="13" spans="1:11" ht="15" thickBot="1" x14ac:dyDescent="0.4">
      <c r="A13" s="2" t="s">
        <v>2027</v>
      </c>
      <c r="B13" s="12">
        <v>9209506173</v>
      </c>
      <c r="C13" s="13">
        <v>2.8009728978170136E-2</v>
      </c>
    </row>
    <row r="14" spans="1:11" ht="14.5" customHeight="1" x14ac:dyDescent="0.35">
      <c r="A14" s="2" t="s">
        <v>2043</v>
      </c>
      <c r="B14" s="12">
        <v>6662755107</v>
      </c>
      <c r="C14" s="13">
        <v>2.3905510788044721E-2</v>
      </c>
      <c r="D14" s="25" t="s">
        <v>2015</v>
      </c>
      <c r="E14" s="26"/>
      <c r="F14" s="26"/>
      <c r="G14" s="26"/>
      <c r="H14" s="26"/>
      <c r="I14" s="26"/>
      <c r="J14" s="26"/>
      <c r="K14" s="27"/>
    </row>
    <row r="15" spans="1:11" ht="14.5" customHeight="1" x14ac:dyDescent="0.35">
      <c r="A15" s="2" t="s">
        <v>2062</v>
      </c>
      <c r="B15" s="12">
        <v>10924555026</v>
      </c>
      <c r="C15" s="13">
        <v>3.4279432726808175E-2</v>
      </c>
      <c r="D15" s="28"/>
      <c r="E15" s="29"/>
      <c r="F15" s="29"/>
      <c r="G15" s="29"/>
      <c r="H15" s="29"/>
      <c r="I15" s="29"/>
      <c r="J15" s="29"/>
      <c r="K15" s="30"/>
    </row>
    <row r="16" spans="1:11" ht="15" thickBot="1" x14ac:dyDescent="0.4">
      <c r="A16" s="2" t="s">
        <v>2067</v>
      </c>
      <c r="B16" s="12">
        <v>14362006674</v>
      </c>
      <c r="C16" s="13">
        <v>3.921139113146814E-2</v>
      </c>
      <c r="D16" s="31"/>
      <c r="E16" s="32"/>
      <c r="F16" s="32"/>
      <c r="G16" s="32"/>
      <c r="H16" s="32"/>
      <c r="I16" s="32"/>
      <c r="J16" s="32"/>
      <c r="K16" s="33"/>
    </row>
    <row r="17" spans="1:11" ht="15" customHeight="1" thickBot="1" x14ac:dyDescent="0.4">
      <c r="A17" s="2" t="s">
        <v>2026</v>
      </c>
      <c r="B17" s="12">
        <v>20292429328</v>
      </c>
      <c r="C17" s="13">
        <v>5.7305781643337689E-2</v>
      </c>
      <c r="D17" s="22" t="s">
        <v>2014</v>
      </c>
      <c r="E17" s="23"/>
      <c r="F17" s="23"/>
      <c r="G17" s="23"/>
      <c r="H17" s="23"/>
      <c r="I17" s="23"/>
      <c r="J17" s="23"/>
      <c r="K17" s="24"/>
    </row>
    <row r="18" spans="1:11" x14ac:dyDescent="0.35">
      <c r="A18" s="2" t="s">
        <v>2051</v>
      </c>
      <c r="B18" s="12">
        <v>8270326538</v>
      </c>
      <c r="C18" s="13">
        <v>2.580170858963287E-2</v>
      </c>
    </row>
    <row r="19" spans="1:11" x14ac:dyDescent="0.35">
      <c r="A19" s="2" t="s">
        <v>2058</v>
      </c>
      <c r="B19" s="12">
        <v>10705276554</v>
      </c>
      <c r="C19" s="13">
        <v>3.5756242802246492E-2</v>
      </c>
    </row>
    <row r="20" spans="1:11" x14ac:dyDescent="0.35">
      <c r="A20" s="2" t="s">
        <v>2032</v>
      </c>
      <c r="B20" s="12">
        <v>16200891948</v>
      </c>
      <c r="C20" s="13">
        <v>4.2849399411845158E-2</v>
      </c>
    </row>
    <row r="21" spans="1:11" x14ac:dyDescent="0.35">
      <c r="A21" s="2" t="s">
        <v>2041</v>
      </c>
      <c r="B21" s="12">
        <v>14785716621</v>
      </c>
      <c r="C21" s="13">
        <v>4.3191420736047682E-2</v>
      </c>
    </row>
    <row r="22" spans="1:11" x14ac:dyDescent="0.35">
      <c r="A22" s="2" t="s">
        <v>2078</v>
      </c>
      <c r="B22" s="12">
        <v>11042266097</v>
      </c>
      <c r="C22" s="13">
        <v>3.1103458158651377E-2</v>
      </c>
    </row>
    <row r="23" spans="1:11" x14ac:dyDescent="0.35">
      <c r="A23" s="2" t="s">
        <v>2042</v>
      </c>
      <c r="B23" s="12">
        <v>12278112278</v>
      </c>
      <c r="C23" s="13">
        <v>3.5051577149299594E-2</v>
      </c>
    </row>
    <row r="24" spans="1:11" x14ac:dyDescent="0.35">
      <c r="A24" s="2" t="s">
        <v>2075</v>
      </c>
      <c r="B24" s="12">
        <v>8288511675</v>
      </c>
      <c r="C24" s="13">
        <v>2.772748717274481E-2</v>
      </c>
    </row>
    <row r="25" spans="1:11" x14ac:dyDescent="0.35">
      <c r="A25" s="2" t="s">
        <v>2029</v>
      </c>
      <c r="B25" s="12">
        <v>14414948053</v>
      </c>
      <c r="C25" s="13">
        <v>4.4093980490837369E-2</v>
      </c>
    </row>
    <row r="26" spans="1:11" x14ac:dyDescent="0.35">
      <c r="A26" s="2" t="s">
        <v>2039</v>
      </c>
      <c r="B26" s="12">
        <v>18123768965</v>
      </c>
      <c r="C26" s="13">
        <v>4.8677209281017396E-2</v>
      </c>
    </row>
    <row r="27" spans="1:11" x14ac:dyDescent="0.35">
      <c r="A27" s="2" t="s">
        <v>2073</v>
      </c>
      <c r="B27" s="12">
        <v>7823373537</v>
      </c>
      <c r="C27" s="13">
        <v>2.3233711732030711E-2</v>
      </c>
    </row>
    <row r="28" spans="1:11" x14ac:dyDescent="0.35">
      <c r="A28" s="2" t="s">
        <v>2049</v>
      </c>
      <c r="B28" s="12">
        <v>9011198401</v>
      </c>
      <c r="C28" s="13">
        <v>2.5349671576257768E-2</v>
      </c>
    </row>
    <row r="29" spans="1:11" x14ac:dyDescent="0.35">
      <c r="A29" s="2" t="s">
        <v>2053</v>
      </c>
      <c r="B29" s="12">
        <v>11406053902</v>
      </c>
      <c r="C29" s="13">
        <v>3.274962469467757E-2</v>
      </c>
    </row>
    <row r="30" spans="1:11" x14ac:dyDescent="0.35">
      <c r="A30" s="2" t="s">
        <v>2054</v>
      </c>
      <c r="B30" s="12">
        <v>7194899702</v>
      </c>
      <c r="C30" s="13">
        <v>2.1095459594691265E-2</v>
      </c>
    </row>
    <row r="31" spans="1:11" x14ac:dyDescent="0.35">
      <c r="A31" s="2" t="s">
        <v>2071</v>
      </c>
      <c r="B31" s="12">
        <v>12879952366</v>
      </c>
      <c r="C31" s="13">
        <v>3.8583226468054725E-2</v>
      </c>
    </row>
    <row r="32" spans="1:11" x14ac:dyDescent="0.35">
      <c r="A32" s="2" t="s">
        <v>2081</v>
      </c>
      <c r="B32" s="12">
        <v>2272581099</v>
      </c>
      <c r="C32" s="13">
        <v>6.7191968342085661E-3</v>
      </c>
    </row>
    <row r="33" spans="1:3" x14ac:dyDescent="0.35">
      <c r="A33" s="2" t="s">
        <v>1988</v>
      </c>
      <c r="B33" s="12">
        <v>331641880121</v>
      </c>
      <c r="C33" s="17">
        <v>1</v>
      </c>
    </row>
  </sheetData>
  <mergeCells count="2">
    <mergeCell ref="D17:K17"/>
    <mergeCell ref="D14:K16"/>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FE5AD-DEA4-45E1-960A-15C8E0132583}">
  <dimension ref="A1:J17"/>
  <sheetViews>
    <sheetView workbookViewId="0">
      <selection activeCell="K10" sqref="K10"/>
    </sheetView>
  </sheetViews>
  <sheetFormatPr defaultRowHeight="14.5" x14ac:dyDescent="0.35"/>
  <cols>
    <col min="1" max="1" width="10.7265625" bestFit="1" customWidth="1"/>
    <col min="2" max="2" width="26.81640625" bestFit="1" customWidth="1"/>
  </cols>
  <sheetData>
    <row r="1" spans="1:10" x14ac:dyDescent="0.35">
      <c r="A1" s="1" t="s">
        <v>2101</v>
      </c>
      <c r="B1" t="s">
        <v>1993</v>
      </c>
    </row>
    <row r="2" spans="1:10" x14ac:dyDescent="0.35">
      <c r="A2" s="2" t="s">
        <v>2016</v>
      </c>
      <c r="B2" s="12">
        <v>6151741605</v>
      </c>
    </row>
    <row r="3" spans="1:10" x14ac:dyDescent="0.35">
      <c r="A3" s="2" t="s">
        <v>2017</v>
      </c>
      <c r="B3" s="12">
        <v>11145419053</v>
      </c>
    </row>
    <row r="4" spans="1:10" x14ac:dyDescent="0.35">
      <c r="A4" s="2" t="s">
        <v>2018</v>
      </c>
      <c r="B4" s="12">
        <v>23291117887</v>
      </c>
    </row>
    <row r="5" spans="1:10" x14ac:dyDescent="0.35">
      <c r="A5" s="2" t="s">
        <v>2019</v>
      </c>
      <c r="B5" s="12">
        <v>21747421248</v>
      </c>
    </row>
    <row r="6" spans="1:10" x14ac:dyDescent="0.35">
      <c r="A6" s="2" t="s">
        <v>2010</v>
      </c>
      <c r="B6" s="12">
        <v>49772878500</v>
      </c>
    </row>
    <row r="7" spans="1:10" x14ac:dyDescent="0.35">
      <c r="A7" s="2" t="s">
        <v>2102</v>
      </c>
      <c r="B7" s="12">
        <v>55983531015</v>
      </c>
    </row>
    <row r="8" spans="1:10" x14ac:dyDescent="0.35">
      <c r="A8" s="2" t="s">
        <v>2103</v>
      </c>
      <c r="B8" s="12">
        <v>40780238648</v>
      </c>
    </row>
    <row r="9" spans="1:10" x14ac:dyDescent="0.35">
      <c r="A9" s="2" t="s">
        <v>2020</v>
      </c>
      <c r="B9" s="12">
        <v>11986715742</v>
      </c>
    </row>
    <row r="10" spans="1:10" x14ac:dyDescent="0.35">
      <c r="A10" s="2" t="s">
        <v>2021</v>
      </c>
      <c r="B10" s="12">
        <v>10665890788</v>
      </c>
    </row>
    <row r="11" spans="1:10" x14ac:dyDescent="0.35">
      <c r="A11" s="2" t="s">
        <v>2024</v>
      </c>
      <c r="B11" s="12">
        <v>18834569098</v>
      </c>
    </row>
    <row r="12" spans="1:10" x14ac:dyDescent="0.35">
      <c r="A12" s="2" t="s">
        <v>2023</v>
      </c>
      <c r="B12" s="12">
        <v>35532854611</v>
      </c>
    </row>
    <row r="13" spans="1:10" x14ac:dyDescent="0.35">
      <c r="A13" s="2" t="s">
        <v>2022</v>
      </c>
      <c r="B13" s="12">
        <v>45749501926</v>
      </c>
    </row>
    <row r="14" spans="1:10" ht="15" thickBot="1" x14ac:dyDescent="0.4">
      <c r="A14" s="2" t="s">
        <v>1988</v>
      </c>
      <c r="B14" s="12">
        <v>331641880121</v>
      </c>
    </row>
    <row r="15" spans="1:10" x14ac:dyDescent="0.35">
      <c r="C15" s="34" t="s">
        <v>2104</v>
      </c>
      <c r="D15" s="35"/>
      <c r="E15" s="35"/>
      <c r="F15" s="35"/>
      <c r="G15" s="35"/>
      <c r="H15" s="35"/>
      <c r="I15" s="35"/>
      <c r="J15" s="36"/>
    </row>
    <row r="16" spans="1:10" x14ac:dyDescent="0.35">
      <c r="C16" s="37"/>
      <c r="D16" s="38"/>
      <c r="E16" s="38"/>
      <c r="F16" s="38"/>
      <c r="G16" s="38"/>
      <c r="H16" s="38"/>
      <c r="I16" s="38"/>
      <c r="J16" s="39"/>
    </row>
    <row r="17" spans="3:10" ht="15" thickBot="1" x14ac:dyDescent="0.4">
      <c r="C17" s="40"/>
      <c r="D17" s="41"/>
      <c r="E17" s="41"/>
      <c r="F17" s="41"/>
      <c r="G17" s="41"/>
      <c r="H17" s="41"/>
      <c r="I17" s="41"/>
      <c r="J17" s="42"/>
    </row>
  </sheetData>
  <mergeCells count="1">
    <mergeCell ref="C15:J17"/>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D4F10-D4A8-4CE3-82FD-9C73CBC1858E}">
  <dimension ref="A3:M49"/>
  <sheetViews>
    <sheetView zoomScale="87" workbookViewId="0">
      <selection activeCell="B9" sqref="B9"/>
    </sheetView>
  </sheetViews>
  <sheetFormatPr defaultRowHeight="14.5" x14ac:dyDescent="0.35"/>
  <cols>
    <col min="1" max="1" width="12.81640625" bestFit="1" customWidth="1"/>
    <col min="2" max="2" width="29.36328125" bestFit="1" customWidth="1"/>
    <col min="3" max="6" width="8.81640625" customWidth="1"/>
    <col min="7" max="19" width="7.26953125" customWidth="1"/>
    <col min="20" max="46" width="4.81640625" bestFit="1" customWidth="1"/>
    <col min="47" max="47" width="10.7265625" bestFit="1" customWidth="1"/>
    <col min="48" max="48" width="14.81640625" bestFit="1" customWidth="1"/>
    <col min="49" max="50" width="13.81640625" bestFit="1" customWidth="1"/>
    <col min="51" max="52" width="12.1796875" bestFit="1" customWidth="1"/>
    <col min="53" max="53" width="15.81640625" bestFit="1" customWidth="1"/>
  </cols>
  <sheetData>
    <row r="3" spans="1:2" x14ac:dyDescent="0.35">
      <c r="A3" s="1" t="s">
        <v>1987</v>
      </c>
      <c r="B3" t="s">
        <v>2105</v>
      </c>
    </row>
    <row r="4" spans="1:2" x14ac:dyDescent="0.35">
      <c r="A4" s="2" t="s">
        <v>2099</v>
      </c>
      <c r="B4" s="46">
        <v>1</v>
      </c>
    </row>
    <row r="5" spans="1:2" x14ac:dyDescent="0.35">
      <c r="A5" s="2" t="s">
        <v>2089</v>
      </c>
      <c r="B5" s="46">
        <v>1</v>
      </c>
    </row>
    <row r="6" spans="1:2" x14ac:dyDescent="0.35">
      <c r="A6" s="2" t="s">
        <v>2079</v>
      </c>
      <c r="B6" s="46">
        <v>1</v>
      </c>
    </row>
    <row r="7" spans="1:2" x14ac:dyDescent="0.35">
      <c r="A7" s="2" t="s">
        <v>2093</v>
      </c>
      <c r="B7" s="46">
        <v>2</v>
      </c>
    </row>
    <row r="8" spans="1:2" x14ac:dyDescent="0.35">
      <c r="A8" s="2" t="s">
        <v>2085</v>
      </c>
      <c r="B8" s="46">
        <v>1</v>
      </c>
    </row>
    <row r="9" spans="1:2" x14ac:dyDescent="0.35">
      <c r="A9" s="2" t="s">
        <v>2094</v>
      </c>
      <c r="B9" s="46">
        <v>1</v>
      </c>
    </row>
    <row r="10" spans="1:2" x14ac:dyDescent="0.35">
      <c r="A10" s="2" t="s">
        <v>2077</v>
      </c>
      <c r="B10" s="46">
        <v>1</v>
      </c>
    </row>
    <row r="11" spans="1:2" x14ac:dyDescent="0.35">
      <c r="A11" s="2" t="s">
        <v>2090</v>
      </c>
      <c r="B11" s="46">
        <v>1</v>
      </c>
    </row>
    <row r="12" spans="1:2" x14ac:dyDescent="0.35">
      <c r="A12" s="2" t="s">
        <v>2098</v>
      </c>
      <c r="B12" s="46">
        <v>2</v>
      </c>
    </row>
    <row r="13" spans="1:2" x14ac:dyDescent="0.35">
      <c r="A13" s="2" t="s">
        <v>2095</v>
      </c>
      <c r="B13" s="46">
        <v>1</v>
      </c>
    </row>
    <row r="14" spans="1:2" x14ac:dyDescent="0.35">
      <c r="A14" s="2" t="s">
        <v>2100</v>
      </c>
      <c r="B14" s="46">
        <v>1</v>
      </c>
    </row>
    <row r="15" spans="1:2" x14ac:dyDescent="0.35">
      <c r="A15" s="2" t="s">
        <v>2097</v>
      </c>
      <c r="B15" s="46">
        <v>4</v>
      </c>
    </row>
    <row r="16" spans="1:2" x14ac:dyDescent="0.35">
      <c r="A16" s="2" t="s">
        <v>2091</v>
      </c>
      <c r="B16" s="46">
        <v>3</v>
      </c>
    </row>
    <row r="17" spans="1:13" ht="15" thickBot="1" x14ac:dyDescent="0.4">
      <c r="A17" s="2" t="s">
        <v>2087</v>
      </c>
      <c r="B17" s="46">
        <v>11</v>
      </c>
    </row>
    <row r="18" spans="1:13" ht="15" thickBot="1" x14ac:dyDescent="0.4">
      <c r="A18" s="2" t="s">
        <v>2086</v>
      </c>
      <c r="B18" s="46">
        <v>7</v>
      </c>
      <c r="D18" s="19" t="s">
        <v>2106</v>
      </c>
      <c r="E18" s="20"/>
      <c r="F18" s="20"/>
      <c r="G18" s="20"/>
      <c r="H18" s="20"/>
      <c r="I18" s="20"/>
      <c r="J18" s="20"/>
      <c r="K18" s="20"/>
      <c r="L18" s="20"/>
      <c r="M18" s="21"/>
    </row>
    <row r="19" spans="1:13" x14ac:dyDescent="0.35">
      <c r="A19" s="2" t="s">
        <v>2088</v>
      </c>
      <c r="B19" s="46">
        <v>7</v>
      </c>
    </row>
    <row r="20" spans="1:13" x14ac:dyDescent="0.35">
      <c r="A20" s="2" t="s">
        <v>2056</v>
      </c>
      <c r="B20" s="46">
        <v>6</v>
      </c>
    </row>
    <row r="21" spans="1:13" x14ac:dyDescent="0.35">
      <c r="A21" s="2" t="s">
        <v>2068</v>
      </c>
      <c r="B21" s="46">
        <v>14</v>
      </c>
    </row>
    <row r="22" spans="1:13" x14ac:dyDescent="0.35">
      <c r="A22" s="2" t="s">
        <v>2096</v>
      </c>
      <c r="B22" s="46">
        <v>9</v>
      </c>
    </row>
    <row r="23" spans="1:13" x14ac:dyDescent="0.35">
      <c r="A23" s="2" t="s">
        <v>2076</v>
      </c>
      <c r="B23" s="46">
        <v>9</v>
      </c>
    </row>
    <row r="24" spans="1:13" x14ac:dyDescent="0.35">
      <c r="A24" s="2" t="s">
        <v>2033</v>
      </c>
      <c r="B24" s="46">
        <v>12</v>
      </c>
    </row>
    <row r="25" spans="1:13" x14ac:dyDescent="0.35">
      <c r="A25" s="2" t="s">
        <v>2083</v>
      </c>
      <c r="B25" s="46">
        <v>14</v>
      </c>
    </row>
    <row r="26" spans="1:13" x14ac:dyDescent="0.35">
      <c r="A26" s="2" t="s">
        <v>2064</v>
      </c>
      <c r="B26" s="46">
        <v>20</v>
      </c>
    </row>
    <row r="27" spans="1:13" x14ac:dyDescent="0.35">
      <c r="A27" s="2" t="s">
        <v>2084</v>
      </c>
      <c r="B27" s="46">
        <v>22</v>
      </c>
    </row>
    <row r="28" spans="1:13" x14ac:dyDescent="0.35">
      <c r="A28" s="2" t="s">
        <v>2065</v>
      </c>
      <c r="B28" s="46">
        <v>22</v>
      </c>
    </row>
    <row r="29" spans="1:13" x14ac:dyDescent="0.35">
      <c r="A29" s="2" t="s">
        <v>2070</v>
      </c>
      <c r="B29" s="46">
        <v>27</v>
      </c>
    </row>
    <row r="30" spans="1:13" x14ac:dyDescent="0.35">
      <c r="A30" s="2" t="s">
        <v>2052</v>
      </c>
      <c r="B30" s="46">
        <v>28</v>
      </c>
    </row>
    <row r="31" spans="1:13" x14ac:dyDescent="0.35">
      <c r="A31" s="2" t="s">
        <v>2072</v>
      </c>
      <c r="B31" s="46">
        <v>26</v>
      </c>
    </row>
    <row r="32" spans="1:13" x14ac:dyDescent="0.35">
      <c r="A32" s="2" t="s">
        <v>2074</v>
      </c>
      <c r="B32" s="46">
        <v>22</v>
      </c>
    </row>
    <row r="33" spans="1:2" x14ac:dyDescent="0.35">
      <c r="A33" s="2" t="s">
        <v>2061</v>
      </c>
      <c r="B33" s="46">
        <v>24</v>
      </c>
    </row>
    <row r="34" spans="1:2" x14ac:dyDescent="0.35">
      <c r="A34" s="2" t="s">
        <v>2069</v>
      </c>
      <c r="B34" s="46">
        <v>24</v>
      </c>
    </row>
    <row r="35" spans="1:2" x14ac:dyDescent="0.35">
      <c r="A35" s="2" t="s">
        <v>2066</v>
      </c>
      <c r="B35" s="46">
        <v>34</v>
      </c>
    </row>
    <row r="36" spans="1:2" x14ac:dyDescent="0.35">
      <c r="A36" s="2" t="s">
        <v>2028</v>
      </c>
      <c r="B36" s="46">
        <v>34</v>
      </c>
    </row>
    <row r="37" spans="1:2" x14ac:dyDescent="0.35">
      <c r="A37" s="2" t="s">
        <v>2060</v>
      </c>
      <c r="B37" s="46">
        <v>37</v>
      </c>
    </row>
    <row r="38" spans="1:2" x14ac:dyDescent="0.35">
      <c r="A38" s="2" t="s">
        <v>2055</v>
      </c>
      <c r="B38" s="46">
        <v>33</v>
      </c>
    </row>
    <row r="39" spans="1:2" x14ac:dyDescent="0.35">
      <c r="A39" s="2" t="s">
        <v>281</v>
      </c>
      <c r="B39" s="46">
        <v>41</v>
      </c>
    </row>
    <row r="40" spans="1:2" x14ac:dyDescent="0.35">
      <c r="A40" s="2" t="s">
        <v>2046</v>
      </c>
      <c r="B40" s="46">
        <v>41</v>
      </c>
    </row>
    <row r="41" spans="1:2" x14ac:dyDescent="0.35">
      <c r="A41" s="2" t="s">
        <v>2057</v>
      </c>
      <c r="B41" s="46">
        <v>41</v>
      </c>
    </row>
    <row r="42" spans="1:2" x14ac:dyDescent="0.35">
      <c r="A42" s="2" t="s">
        <v>2034</v>
      </c>
      <c r="B42" s="46">
        <v>35</v>
      </c>
    </row>
    <row r="43" spans="1:2" x14ac:dyDescent="0.35">
      <c r="A43" s="2" t="s">
        <v>2050</v>
      </c>
      <c r="B43" s="46">
        <v>43</v>
      </c>
    </row>
    <row r="44" spans="1:2" x14ac:dyDescent="0.35">
      <c r="A44" s="2" t="s">
        <v>2044</v>
      </c>
      <c r="B44" s="46">
        <v>43</v>
      </c>
    </row>
    <row r="45" spans="1:2" x14ac:dyDescent="0.35">
      <c r="A45" s="2" t="s">
        <v>2045</v>
      </c>
      <c r="B45" s="46">
        <v>33</v>
      </c>
    </row>
    <row r="46" spans="1:2" x14ac:dyDescent="0.35">
      <c r="A46" s="2" t="s">
        <v>2031</v>
      </c>
      <c r="B46" s="46">
        <v>41</v>
      </c>
    </row>
    <row r="47" spans="1:2" x14ac:dyDescent="0.35">
      <c r="A47" s="2" t="s">
        <v>2092</v>
      </c>
      <c r="B47" s="46">
        <v>4</v>
      </c>
    </row>
    <row r="48" spans="1:2" x14ac:dyDescent="0.35">
      <c r="A48" s="2" t="s">
        <v>2082</v>
      </c>
      <c r="B48" s="46">
        <v>1</v>
      </c>
    </row>
    <row r="49" spans="1:2" x14ac:dyDescent="0.35">
      <c r="A49" s="2" t="s">
        <v>1988</v>
      </c>
      <c r="B49" s="46">
        <v>785</v>
      </c>
    </row>
  </sheetData>
  <mergeCells count="1">
    <mergeCell ref="D18:M18"/>
  </mergeCells>
  <pageMargins left="0.7" right="0.7" top="0.75" bottom="0.75" header="0.3" footer="0.3"/>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c 0 e d e b 0 c - 1 b f e - 4 d d 7 - 8 5 b f - 0 6 4 a c 6 7 6 b b 0 f "   x m l n s = " h t t p : / / s c h e m a s . m i c r o s o f t . c o m / D a t a M a s h u p " > A A A A A C A I A A B Q S w M E F A A C A A g A W q m J W U 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F q p i 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a q Y l Z t c C f U h k F A A C U G g A A E w A c A E Z v c m 1 1 b G F z L 1 N l Y 3 R p b 2 4 x L m 0 g o h g A K K A U A A A A A A A A A A A A A A A A A A A A A A A A A A A A 7 V h N b 9 t G E L 0 b 8 H 9 Y M D l Q A K N q q Q 9 b D X S Q J c d O G s u p p d Z w r R w o c i 0 R p X a F 5 d K u Y O S / d 5 a k K H 4 s L c Z g e m k M 2 K Z m H 2 f e z s 6 8 I e U T W 7 i M o m n 0 H 7 8 / P j o + 8 l c W J w 5 6 o 1 2 6 y x X x B b p k n r d 9 Y s x B F 5 z 5 v k u X 6 I o 9 u s T X 0 A B 5 R B w f I f i Z s o D b B C w j / 7 E 5 Z n a w J l T o H 1 y P N E e M C v j g 6 9 r o 1 / k f P u H + n A e L h T s f E / 9 v w T b z s S U s N K S W t x W u 7 c + H E G R J 5 f 3 p a 9 R B 7 9 C M b V J 8 I h r z g 0 S b t v + o N Y z 7 M f H c t S s I H 2 i G Z q A R 8 4 I 1 9 Q e 4 Y 6 B z a j M H 7 h j 0 u q 0 W N t D v A R N k K r Y e G e w v m x N G y d e G E e 3 4 j f a F s z W s O e i S W A 5 s S y Z k Z i 0 A G K / E d j 1 K j o H u Y / v Q 8 6 a 2 5 V n c H w g e p F 2 O V h Z d g s f Z d k P 2 7 m b c o v 4 D 4 + u I s l z 0 d U V 8 4 / l Z g 4 1 9 p K L X a U r U N w M 9 a z N X e A T M A g x I k H 9 E a A 1 T A 9 A H V l i 6 I x Y v u h m 7 v u D u I h C M F + 4 4 C 5 w l E U h 3 K X r b U N z K 1 n B A r o 2 u N 4 T K c 0 m A W T c J b m p 5 x C 9 1 B x 8 J p 5 a s W c s 7 g L 1 l 3 H P Q r e u Q A 8 A b 4 h H L J w i K M U m W A 9 f h 4 g W h v J j C m 4 C G u 5 m 5 6 + L i Z 9 c m 1 M / a v 6 k P G h 8 8 6 U x Z y F M u z 2 h q W 6 l w N 2 T j W T Z 4 + N P y g l R l x f b Q q u d Z G V B M 2 m S o G T G K Z + B G t i R K 9 m Y e 3 F u O W r i 7 7 y g 1 Z X Y T n + e c s 3 R j x g u h O Y y X z 6 4 J L p + L U W Q a 0 g F A 2 K A G 4 Z 4 b 9 p R y P 4 U i s o W 0 6 U U S B i K W v U K y 4 x v H R y 5 V + / p O E U b 4 p w z / O B m m w X p B e F R j U A q L s C p + 6 v L / R J c r y 7 K 6 T A y F j t S s V v + N W L 1 y a G X D v m Z q Z T z g E u a 5 m X W I 9 + G B l I u q O s a y I b t m j 8 p j l H b p 7 d Y V q 2 h V N X Z y Y V K e p x v P F b F S o s U W J R K a y o m E R A j 9 w L z N s A w r S N V k U Z V C N R H 6 7 u I M h B v l Y W F I I B H F n g H + b J s w 0 7 V f t L S A N 2 E i N f I N 3 Z Q H l r W Y B U t b y + S Y W m t g H 0 + N d J L l Q m z W X 0 q Z 8 a w i M R 7 e a Q X B i d h c X U 9 m l 4 r F d k j 1 / P P 5 c P p x c o H u z o c 3 m b 4 b O o 5 k G v i C r f d E w R o f U 3 E 3 M h i M 6 V X S f + 4 D u g / D f 4 X 7 t R b 0 g F g R i r R P F t W O i A d M c g h z h / h A F m p E e 4 e 4 g m m i R H R 2 i O G m B N H d + 9 i q E b 2 E a V D C 9 G S P 8 N S I 0 4 R H s F Q j + j v E l G y U C N z a I a 5 t o U Y k O Z 2 w R z U i y e m Y 2 D E i X k 7 X J e N O q B q K y g y X 9 q W Z q Q s j f D R I H g a y 8 3 8 3 8 n N D v q j 4 5 c p a O r x f H t c v D O i w V Z K 2 S J d s v h n A s p v Q + a G c z G G F f i o y K B f 2 C S w m G 7 I Y d 2 m p V O B y r c g H l g q x 3 1 R 4 p b 3 i b a p A w J B d y Q O L b x E 2 D W S 2 T I z 0 0 c q l V q P k T U u K a v m L V p Y H f o F I 9 h V L t o s g 4 T M L D m m Y S J + Q J / Q X g a d h 6 t R B x q x I R i Y F W p P t u b R q T E m 7 I g u Q e S l D W 2 S e S A 7 4 t E Y O n Y o c Y J p o b z E + M V q t l v x F N c T u V o z d k f u 3 a F i Z 7 f A Y c B / p Q 1 A o b n l u L W n o V a T S l W n o G N 3 6 k n B S M X I P Y o H C R 3 3 R r r 8 Y T y v y O I F Y M H l d D 5 m n t V d j v y K J 0 3 Q y z E 4 m G Q Y a f h m O a p G s V k U 6 / V 2 D 9 u u X z a q 6 C W R T O c H t X Z v U x 6 S y a O K M h u 9 F 6 5 L B h P 0 N / t R C p 6 p 6 4 k Q + c c S k W 2 d S q u o n b u 9 Y x A r W q T s f V d U U p + X U 7 P 8 Y M l X 1 F H f T j x 1 h I + M e a P u r O z j z e m w e + j p h R 7 b S l 5 + m 9 v 5 f U E s B A i 0 A F A A C A A g A W q m J W U z O A 9 G l A A A A 9 g A A A B I A A A A A A A A A A A A A A A A A A A A A A E N v b m Z p Z y 9 Q Y W N r Y W d l L n h t b F B L A Q I t A B Q A A g A I A F q p i V k P y u m r p A A A A O k A A A A T A A A A A A A A A A A A A A A A A P E A A A B b Q 2 9 u d G V u d F 9 U e X B l c 1 0 u e G 1 s U E s B A i 0 A F A A C A A g A W q m J W b X A n 1 I Z B Q A A l B o A A B M A A A A A A A A A A A A A A A A A 4 g E A A E Z v c m 1 1 b G F z L 1 N l Y 3 R p b 2 4 x L m 1 Q S w U G A A A A A A M A A w D C A A A A S A c 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U 0 M A A A A A A A A x Q 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S G l n a G V z d C U y M E h v b G x 5 d 2 9 v Z C U y M E d y b 3 N z a W 5 n J T I w T W 9 2 a W V z P C 9 J d G V t U G F 0 a D 4 8 L 0 l 0 Z W 1 M b 2 N h d G l v b j 4 8 U 3 R h Y m x l R W 5 0 c m l l c z 4 8 R W 5 0 c n k g V H l w Z T 0 i S X N Q c m l 2 Y X R l I i B W Y W x 1 Z T 0 i b D A i I C 8 + P E V u d H J 5 I F R 5 c G U 9 I l F 1 Z X J 5 S U Q i I F Z h b H V l P S J z M z M z Z T Q 0 Y T U t Z D d m M C 0 0 Z W I w L T g y Z j Y t N D Q x M z I 1 N j k 2 N m F l I i A v P j x F b n R y e S B U e X B l P S J G a W x s R W 5 h Y m x l Z C I g V m F s d W U 9 I m w w I i A v P j x F b n R y e S B U e X B l P S J G a W x s T G F z d F V w Z G F 0 Z W Q i I F Z h b H V l P S J k M j A y N C 0 x M i 0 w O V Q x N T o 0 M D o 1 M i 4 0 N z g 1 M T k 1 W i I g L z 4 8 R W 5 0 c n k g V H l w Z T 0 i R m l s b E N v b H V t b l R 5 c G V z I i B W Y W x 1 Z T 0 i c 0 F 3 W U d B d 1 l H Q X d N R E F 3 a 0 d C Z 1 k 9 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Q 2 9 s d W 1 u T m F t Z X M i I F Z h b H V l P S J z W y Z x d W 9 0 O 0 N v b H V t b j E m c X V v d D s s J n F 1 b 3 Q 7 V G l 0 b G U m c X V v d D s s J n F 1 b 3 Q 7 T W 9 2 a W U g S W 5 m b y Z x d W 9 0 O y w m c X V v d D t Z Z W F y J n F 1 b 3 Q 7 L C Z x d W 9 0 O 0 R p c 3 R y a W J 1 d G 9 y J n F 1 b 3 Q 7 L C Z x d W 9 0 O 0 J 1 Z G d l d C A o a W 4 g J C k m c X V v d D s s J n F 1 b 3 Q 7 R G 9 t Z X N 0 a W M g T 3 B l b m l u Z y A o a W 4 g J C k m c X V v d D s s J n F 1 b 3 Q 7 R G 9 t Z X N 0 a W M g U 2 F s Z X M g K G l u I C Q p J n F 1 b 3 Q 7 L C Z x d W 9 0 O 0 l u d G V y b m F 0 a W 9 u Y W w g U 2 F s Z X M g K G l u I C Q p J n F 1 b 3 Q 7 L C Z x d W 9 0 O 1 d v c m x k I F d p Z G U g U 2 F s Z X M g K G l u I C Q p J n F 1 b 3 Q 7 L C Z x d W 9 0 O 1 J l b G V h c 2 U g R G F 0 Z S Z x d W 9 0 O y w m c X V v d D t H Z W 5 y Z S Z x d W 9 0 O y w m c X V v d D t S d W 5 u a W 5 n I F R p b W U m c X V v d D s s J n F 1 b 3 Q 7 T G l j Z W 5 z Z S Z x d W 9 0 O 1 0 i I C 8 + P E V u d H J 5 I F R 5 c G U 9 I l J l b G F 0 a W 9 u c 2 h p c E l u Z m 9 D b 2 5 0 Y W l u Z X I i I F Z h b H V l P S J z e y Z x d W 9 0 O 2 N v b H V t b k N v d W 5 0 J n F 1 b 3 Q 7 O j E 0 L C Z x d W 9 0 O 2 t l e U N v b H V t b k 5 h b W V z J n F 1 b 3 Q 7 O l t d L C Z x d W 9 0 O 3 F 1 Z X J 5 U m V s Y X R p b 2 5 z a G l w c y Z x d W 9 0 O z p b X S w m c X V v d D t j b 2 x 1 b W 5 J Z G V u d G l 0 a W V z J n F 1 b 3 Q 7 O l s m c X V v d D t T Z W N 0 a W 9 u M S 9 I a W d o Z X N 0 I E h v b G x 5 d 2 9 v Z C B H c m 9 z c 2 l u Z y B N b 3 Z p Z X M v Q X V 0 b 1 J l b W 9 2 Z W R D b 2 x 1 b W 5 z M S 5 7 Q 2 9 s d W 1 u M S w w f S Z x d W 9 0 O y w m c X V v d D t T Z W N 0 a W 9 u M S 9 I a W d o Z X N 0 I E h v b G x 5 d 2 9 v Z C B H c m 9 z c 2 l u Z y B N b 3 Z p Z X M v Q X V 0 b 1 J l b W 9 2 Z W R D b 2 x 1 b W 5 z M S 5 7 V G l 0 b G U s M X 0 m c X V v d D s s J n F 1 b 3 Q 7 U 2 V j d G l v b j E v S G l n a G V z d C B I b 2 x s e X d v b 2 Q g R 3 J v c 3 N p b m c g T W 9 2 a W V z L 0 F 1 d G 9 S Z W 1 v d m V k Q 2 9 s d W 1 u c z E u e 0 1 v d m l l I E l u Z m 8 s M n 0 m c X V v d D s s J n F 1 b 3 Q 7 U 2 V j d G l v b j E v S G l n a G V z d C B I b 2 x s e X d v b 2 Q g R 3 J v c 3 N p b m c g T W 9 2 a W V z L 0 F 1 d G 9 S Z W 1 v d m V k Q 2 9 s d W 1 u c z E u e 1 l l Y X I s M 3 0 m c X V v d D s s J n F 1 b 3 Q 7 U 2 V j d G l v b j E v S G l n a G V z d C B I b 2 x s e X d v b 2 Q g R 3 J v c 3 N p b m c g T W 9 2 a W V z L 0 F 1 d G 9 S Z W 1 v d m V k Q 2 9 s d W 1 u c z E u e 0 R p c 3 R y a W J 1 d G 9 y L D R 9 J n F 1 b 3 Q 7 L C Z x d W 9 0 O 1 N l Y 3 R p b 2 4 x L 0 h p Z 2 h l c 3 Q g S G 9 s b H l 3 b 2 9 k I E d y b 3 N z a W 5 n I E 1 v d m l l c y 9 B d X R v U m V t b 3 Z l Z E N v b H V t b n M x L n t C d W R n Z X Q g K G l u I C Q p L D V 9 J n F 1 b 3 Q 7 L C Z x d W 9 0 O 1 N l Y 3 R p b 2 4 x L 0 h p Z 2 h l c 3 Q g S G 9 s b H l 3 b 2 9 k I E d y b 3 N z a W 5 n I E 1 v d m l l c y 9 B d X R v U m V t b 3 Z l Z E N v b H V t b n M x L n t E b 2 1 l c 3 R p Y y B P c G V u a W 5 n I C h p b i A k K S w 2 f S Z x d W 9 0 O y w m c X V v d D t T Z W N 0 a W 9 u M S 9 I a W d o Z X N 0 I E h v b G x 5 d 2 9 v Z C B H c m 9 z c 2 l u Z y B N b 3 Z p Z X M v Q X V 0 b 1 J l b W 9 2 Z W R D b 2 x 1 b W 5 z M S 5 7 R G 9 t Z X N 0 a W M g U 2 F s Z X M g K G l u I C Q p L D d 9 J n F 1 b 3 Q 7 L C Z x d W 9 0 O 1 N l Y 3 R p b 2 4 x L 0 h p Z 2 h l c 3 Q g S G 9 s b H l 3 b 2 9 k I E d y b 3 N z a W 5 n I E 1 v d m l l c y 9 B d X R v U m V t b 3 Z l Z E N v b H V t b n M x L n t J b n R l c m 5 h d G l v b m F s I F N h b G V z I C h p b i A k K S w 4 f S Z x d W 9 0 O y w m c X V v d D t T Z W N 0 a W 9 u M S 9 I a W d o Z X N 0 I E h v b G x 5 d 2 9 v Z C B H c m 9 z c 2 l u Z y B N b 3 Z p Z X M v Q X V 0 b 1 J l b W 9 2 Z W R D b 2 x 1 b W 5 z M S 5 7 V 2 9 y b G Q g V 2 l k Z S B T Y W x l c y A o a W 4 g J C k s O X 0 m c X V v d D s s J n F 1 b 3 Q 7 U 2 V j d G l v b j E v S G l n a G V z d C B I b 2 x s e X d v b 2 Q g R 3 J v c 3 N p b m c g T W 9 2 a W V z L 0 F 1 d G 9 S Z W 1 v d m V k Q 2 9 s d W 1 u c z E u e 1 J l b G V h c 2 U g R G F 0 Z S w x M H 0 m c X V v d D s s J n F 1 b 3 Q 7 U 2 V j d G l v b j E v S G l n a G V z d C B I b 2 x s e X d v b 2 Q g R 3 J v c 3 N p b m c g T W 9 2 a W V z L 0 F 1 d G 9 S Z W 1 v d m V k Q 2 9 s d W 1 u c z E u e 0 d l b n J l L D E x f S Z x d W 9 0 O y w m c X V v d D t T Z W N 0 a W 9 u M S 9 I a W d o Z X N 0 I E h v b G x 5 d 2 9 v Z C B H c m 9 z c 2 l u Z y B N b 3 Z p Z X M v Q X V 0 b 1 J l b W 9 2 Z W R D b 2 x 1 b W 5 z M S 5 7 U n V u b m l u Z y B U a W 1 l L D E y f S Z x d W 9 0 O y w m c X V v d D t T Z W N 0 a W 9 u M S 9 I a W d o Z X N 0 I E h v b G x 5 d 2 9 v Z C B H c m 9 z c 2 l u Z y B N b 3 Z p Z X M v Q X V 0 b 1 J l b W 9 2 Z W R D b 2 x 1 b W 5 z M S 5 7 T G l j Z W 5 z Z S w x M 3 0 m c X V v d D t d L C Z x d W 9 0 O 0 N v b H V t b k N v d W 5 0 J n F 1 b 3 Q 7 O j E 0 L C Z x d W 9 0 O 0 t l e U N v b H V t b k 5 h b W V z J n F 1 b 3 Q 7 O l t d L C Z x d W 9 0 O 0 N v b H V t b k l k Z W 5 0 a X R p Z X M m c X V v d D s 6 W y Z x d W 9 0 O 1 N l Y 3 R p b 2 4 x L 0 h p Z 2 h l c 3 Q g S G 9 s b H l 3 b 2 9 k I E d y b 3 N z a W 5 n I E 1 v d m l l c y 9 B d X R v U m V t b 3 Z l Z E N v b H V t b n M x L n t D b 2 x 1 b W 4 x L D B 9 J n F 1 b 3 Q 7 L C Z x d W 9 0 O 1 N l Y 3 R p b 2 4 x L 0 h p Z 2 h l c 3 Q g S G 9 s b H l 3 b 2 9 k I E d y b 3 N z a W 5 n I E 1 v d m l l c y 9 B d X R v U m V t b 3 Z l Z E N v b H V t b n M x L n t U a X R s Z S w x f S Z x d W 9 0 O y w m c X V v d D t T Z W N 0 a W 9 u M S 9 I a W d o Z X N 0 I E h v b G x 5 d 2 9 v Z C B H c m 9 z c 2 l u Z y B N b 3 Z p Z X M v Q X V 0 b 1 J l b W 9 2 Z W R D b 2 x 1 b W 5 z M S 5 7 T W 9 2 a W U g S W 5 m b y w y f S Z x d W 9 0 O y w m c X V v d D t T Z W N 0 a W 9 u M S 9 I a W d o Z X N 0 I E h v b G x 5 d 2 9 v Z C B H c m 9 z c 2 l u Z y B N b 3 Z p Z X M v Q X V 0 b 1 J l b W 9 2 Z W R D b 2 x 1 b W 5 z M S 5 7 W W V h c i w z f S Z x d W 9 0 O y w m c X V v d D t T Z W N 0 a W 9 u M S 9 I a W d o Z X N 0 I E h v b G x 5 d 2 9 v Z C B H c m 9 z c 2 l u Z y B N b 3 Z p Z X M v Q X V 0 b 1 J l b W 9 2 Z W R D b 2 x 1 b W 5 z M S 5 7 R G l z d H J p Y n V 0 b 3 I s N H 0 m c X V v d D s s J n F 1 b 3 Q 7 U 2 V j d G l v b j E v S G l n a G V z d C B I b 2 x s e X d v b 2 Q g R 3 J v c 3 N p b m c g T W 9 2 a W V z L 0 F 1 d G 9 S Z W 1 v d m V k Q 2 9 s d W 1 u c z E u e 0 J 1 Z G d l d C A o a W 4 g J C k s N X 0 m c X V v d D s s J n F 1 b 3 Q 7 U 2 V j d G l v b j E v S G l n a G V z d C B I b 2 x s e X d v b 2 Q g R 3 J v c 3 N p b m c g T W 9 2 a W V z L 0 F 1 d G 9 S Z W 1 v d m V k Q 2 9 s d W 1 u c z E u e 0 R v b W V z d G l j I E 9 w Z W 5 p b m c g K G l u I C Q p L D Z 9 J n F 1 b 3 Q 7 L C Z x d W 9 0 O 1 N l Y 3 R p b 2 4 x L 0 h p Z 2 h l c 3 Q g S G 9 s b H l 3 b 2 9 k I E d y b 3 N z a W 5 n I E 1 v d m l l c y 9 B d X R v U m V t b 3 Z l Z E N v b H V t b n M x L n t E b 2 1 l c 3 R p Y y B T Y W x l c y A o a W 4 g J C k s N 3 0 m c X V v d D s s J n F 1 b 3 Q 7 U 2 V j d G l v b j E v S G l n a G V z d C B I b 2 x s e X d v b 2 Q g R 3 J v c 3 N p b m c g T W 9 2 a W V z L 0 F 1 d G 9 S Z W 1 v d m V k Q 2 9 s d W 1 u c z E u e 0 l u d G V y b m F 0 a W 9 u Y W w g U 2 F s Z X M g K G l u I C Q p L D h 9 J n F 1 b 3 Q 7 L C Z x d W 9 0 O 1 N l Y 3 R p b 2 4 x L 0 h p Z 2 h l c 3 Q g S G 9 s b H l 3 b 2 9 k I E d y b 3 N z a W 5 n I E 1 v d m l l c y 9 B d X R v U m V t b 3 Z l Z E N v b H V t b n M x L n t X b 3 J s Z C B X a W R l I F N h b G V z I C h p b i A k K S w 5 f S Z x d W 9 0 O y w m c X V v d D t T Z W N 0 a W 9 u M S 9 I a W d o Z X N 0 I E h v b G x 5 d 2 9 v Z C B H c m 9 z c 2 l u Z y B N b 3 Z p Z X M v Q X V 0 b 1 J l b W 9 2 Z W R D b 2 x 1 b W 5 z M S 5 7 U m V s Z W F z Z S B E Y X R l L D E w f S Z x d W 9 0 O y w m c X V v d D t T Z W N 0 a W 9 u M S 9 I a W d o Z X N 0 I E h v b G x 5 d 2 9 v Z C B H c m 9 z c 2 l u Z y B N b 3 Z p Z X M v Q X V 0 b 1 J l b W 9 2 Z W R D b 2 x 1 b W 5 z M S 5 7 R 2 V u c m U s M T F 9 J n F 1 b 3 Q 7 L C Z x d W 9 0 O 1 N l Y 3 R p b 2 4 x L 0 h p Z 2 h l c 3 Q g S G 9 s b H l 3 b 2 9 k I E d y b 3 N z a W 5 n I E 1 v d m l l c y 9 B d X R v U m V t b 3 Z l Z E N v b H V t b n M x L n t S d W 5 u a W 5 n I F R p b W U s M T J 9 J n F 1 b 3 Q 7 L C Z x d W 9 0 O 1 N l Y 3 R p b 2 4 x L 0 h p Z 2 h l c 3 Q g S G 9 s b H l 3 b 2 9 k I E d y b 3 N z a W 5 n I E 1 v d m l l c y 9 B d X R v U m V t b 3 Z l Z E N v b H V t b n M x L n t M a W N l b n N l L D E z f S Z x d W 9 0 O 1 0 s J n F 1 b 3 Q 7 U m V s Y X R p b 2 5 z a G l w S W 5 m b y Z x d W 9 0 O z p b X X 0 i I C 8 + P E V u d H J 5 I F R 5 c G U 9 I k Z p b G x T d G F 0 d X M i I F Z h b H V l P S J z Q 2 9 t c G x l d G U i I C 8 + P E V u d H J 5 I F R 5 c G U 9 I k Z p b G x U b 0 R h d G F N b 2 R l b E V u Y W J s Z W Q i I F Z h b H V l P S J s M C I g L z 4 8 R W 5 0 c n k g V H l w Z T 0 i R m l s b E 9 i a m V j d F R 5 c G U i I F Z h b H V l P S J z Q 2 9 u b m V j d G l v b k 9 u b H k i I C 8 + P E V u d H J 5 I F R 5 c G U 9 I k Z p b G x F c n J v c k N v d W 5 0 I i B W Y W x 1 Z T 0 i b D I 4 I i A v P j x F b n R y e S B U e X B l P S J G a W x s R X J y b 3 J D b 2 R l I i B W Y W x 1 Z T 0 i c 1 V u a 2 5 v d 2 4 i I C 8 + P E V u d H J 5 I F R 5 c G U 9 I k Z p b G x D b 3 V u d C I g V m F s d W U 9 I m w x M D A w I i A v P j x F b n R y e S B U e X B l P S J B Z G R l Z F R v R G F 0 Y U 1 v Z G V s I i B W Y W x 1 Z T 0 i b D A i I C 8 + P C 9 T d G F i b G V F b n R y a W V z P j w v S X R l b T 4 8 S X R l b T 4 8 S X R l b U x v Y 2 F 0 a W 9 u P j x J d G V t V H l w Z T 5 G b 3 J t d W x h P C 9 J d G V t V H l w Z T 4 8 S X R l b V B h d G g + U 2 V j d G l v b j E v S G l n a G V z d C U y M E h v b G x 5 d 2 9 v Z C U y M E d y b 3 N z a W 5 n J T I w T W 9 2 a W V z L 1 N v d X J j Z T w v S X R l b V B h d G g + P C 9 J d G V t T G 9 j Y X R p b 2 4 + P F N 0 Y W J s Z U V u d H J p Z X M g L z 4 8 L 0 l 0 Z W 0 + P E l 0 Z W 0 + P E l 0 Z W 1 M b 2 N h d G l v b j 4 8 S X R l b V R 5 c G U + R m 9 y b X V s Y T w v S X R l b V R 5 c G U + P E l 0 Z W 1 Q Y X R o P l N l Y 3 R p b 2 4 x L 0 h p Z 2 h l c 3 Q l M j B I b 2 x s e X d v b 2 Q l M j B H c m 9 z c 2 l u Z y U y M E 1 v d m l l c y 9 Q c m 9 t b 3 R l Z C U y M E h l Y W R l c n M 8 L 0 l 0 Z W 1 Q Y X R o P j w v S X R l b U x v Y 2 F 0 a W 9 u P j x T d G F i b G V F b n R y a W V z I C 8 + P C 9 J d G V t P j x J d G V t P j x J d G V t T G 9 j Y X R p b 2 4 + P E l 0 Z W 1 U e X B l P k Z v c m 1 1 b G E 8 L 0 l 0 Z W 1 U e X B l P j x J d G V t U G F 0 a D 5 T Z W N 0 a W 9 u M S 9 I a W d o Z X N 0 J T I w S G 9 s b H l 3 b 2 9 k J T I w R 3 J v c 3 N p b m c l M j B N b 3 Z p Z X M v Q 2 h h b m d l Z C U y M F R 5 c G U 8 L 0 l 0 Z W 1 Q Y X R o P j w v S X R l b U x v Y 2 F 0 a W 9 u P j x T d G F i b G V F b n R y a W V z I C 8 + P C 9 J d G V t P j x J d G V t P j x J d G V t T G 9 j Y X R p b 2 4 + P E l 0 Z W 1 U e X B l P k Z v c m 1 1 b G E 8 L 0 l 0 Z W 1 U e X B l P j x J d G V t U G F 0 a D 5 T Z W N 0 a W 9 u M S 9 I a W d o Z X N 0 J T I w S G 9 s b H l 3 b 2 9 k J T I w R 3 J v c 3 N p b m c l M j B N b 3 Z p Z X M v Q 2 h h b m d l Z C U y M F R 5 c G U x P C 9 J d G V t U G F 0 a D 4 8 L 0 l 0 Z W 1 M b 2 N h d G l v b j 4 8 U 3 R h Y m x l R W 5 0 c m l l c y A v P j w v S X R l b T 4 8 S X R l b T 4 8 S X R l b U x v Y 2 F 0 a W 9 u P j x J d G V t V H l w Z T 5 G b 3 J t d W x h P C 9 J d G V t V H l w Z T 4 8 S X R l b V B h d G g + U 2 V j d G l v b j E v S G l n a G V z d C U y M E h v b G x 5 d 2 9 v Z C U y M E d y b 3 N z a W 5 n J T I w T W 9 2 a W V z L 1 J l c G x h Y 2 V k J T I w V m F s d W U 8 L 0 l 0 Z W 1 Q Y X R o P j w v S X R l b U x v Y 2 F 0 a W 9 u P j x T d G F i b G V F b n R y a W V z I C 8 + P C 9 J d G V t P j x J d G V t P j x J d G V t T G 9 j Y X R p b 2 4 + P E l 0 Z W 1 U e X B l P k Z v c m 1 1 b G E 8 L 0 l 0 Z W 1 U e X B l P j x J d G V t U G F 0 a D 5 T Z W N 0 a W 9 u M S 9 I a W d o Z X N 0 J T I w S G 9 s b H l 3 b 2 9 k J T I w R 3 J v c 3 N p b m c l M j B N b 3 Z p Z X M v Q 2 h h b m d l Z C U y M F R 5 c G U y P C 9 J d G V t U G F 0 a D 4 8 L 0 l 0 Z W 1 M b 2 N h d G l v b j 4 8 U 3 R h Y m x l R W 5 0 c m l l c y A v P j w v S X R l b T 4 8 S X R l b T 4 8 S X R l b U x v Y 2 F 0 a W 9 u P j x J d G V t V H l w Z T 5 G b 3 J t d W x h P C 9 J d G V t V H l w Z T 4 8 S X R l b V B h d G g + U 2 V j d G l v b j E v S G l n a G V z d C U y M E h v b G x 5 d 2 9 v Z C U y M E d y b 3 N z a W 5 n J T I w T W 9 2 a W V z L 1 J l c G x h Y 2 V k J T I w R X J y b 3 J z P C 9 J d G V t U G F 0 a D 4 8 L 0 l 0 Z W 1 M b 2 N h d G l v b j 4 8 U 3 R h Y m x l R W 5 0 c m l l c y A v P j w v S X R l b T 4 8 S X R l b T 4 8 S X R l b U x v Y 2 F 0 a W 9 u P j x J d G V t V H l w Z T 5 G b 3 J t d W x h P C 9 J d G V t V H l w Z T 4 8 S X R l b V B h d G g + U 2 V j d G l v b j E v S G l n a G V z d C U y M E h v b G x 5 d 2 9 v Z C U y M E d y b 3 N z a W 5 n J T I w T W 9 2 a W V z L 0 Z p b H R l c m V k J T I w U m 9 3 c z w v S X R l b V B h d G g + P C 9 J d G V t T G 9 j Y X R p b 2 4 + P F N 0 Y W J s Z U V u d H J p Z X M g L z 4 8 L 0 l 0 Z W 0 + P E l 0 Z W 0 + P E l 0 Z W 1 M b 2 N h d G l v b j 4 8 S X R l b V R 5 c G U + R m 9 y b X V s Y T w v S X R l b V R 5 c G U + P E l 0 Z W 1 Q Y X R o P l N l Y 3 R p b 2 4 x L 0 h p Z 2 h l c 3 Q l M j B I b 2 x s e X d v b 2 Q l M j B H c m 9 z c 2 l u Z y U y M E 1 v d m l l c y U y M D E 8 L 0 l 0 Z W 1 Q Y X R o P j w v S X R l b U x v Y 2 F 0 a W 9 u P j x T d G F i b G V F b n R y a W V z P j x F b n R y e S B U e X B l P S J J c 1 B y a X Z h d G U i I F Z h b H V l P S J s M C I g L z 4 8 R W 5 0 c n k g V H l w Z T 0 i R m l s b E V u Y W J s Z W Q i I F Z h b H V l P S J s M S I g L z 4 8 R W 5 0 c n k g V H l w Z T 0 i U X V l c n l J R C I g V m F s d W U 9 I n N m M j U y Z T c 2 N i 0 5 N T M y L T Q 0 O D g t Y T h j N i 1 j M z Y x Y T d h N m E 1 O T 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0 h p Z 2 h l c 3 R f S G 9 s b H l 3 b 2 9 k X 0 d y b 3 N z a W 5 n X 0 1 v d m l l c y I g L z 4 8 R W 5 0 c n k g V H l w Z T 0 i R m l s b G V k Q 2 9 t c G x l d G V S Z X N 1 b H R U b 1 d v c m t z a G V l d C I g V m F s d W U 9 I m w x I i A v P j x F b n R y e S B U e X B l P S J G a W x s Q 2 9 s d W 1 u T m F t Z X M i I F Z h b H V l P S J z W y Z x d W 9 0 O 0 N v b H V t b j E m c X V v d D s s J n F 1 b 3 Q 7 V G l 0 b G U m c X V v d D s s J n F 1 b 3 Q 7 T W 9 2 a W U g S W 5 m b y Z x d W 9 0 O y w m c X V v d D t Z Z W F y J n F 1 b 3 Q 7 L C Z x d W 9 0 O 0 R p c 3 R y a W J 1 d G 9 y J n F 1 b 3 Q 7 L C Z x d W 9 0 O 0 J 1 Z G d l d C A o a W 4 g J C k m c X V v d D s s J n F 1 b 3 Q 7 R G 9 t Z X N 0 a W M g T 3 B l b m l u Z y A o a W 4 g J C k m c X V v d D s s J n F 1 b 3 Q 7 R G 9 t Z X N 0 a W M g U 2 F s Z X M g K G l u I C Q p J n F 1 b 3 Q 7 L C Z x d W 9 0 O 0 l u d G V y b m F 0 a W 9 u Y W w g U 2 F s Z X M g K G l u I C Q p J n F 1 b 3 Q 7 L C Z x d W 9 0 O 1 d v c m x k I F d p Z G U g U 2 F s Z X M g K G l u I C Q p J n F 1 b 3 Q 7 L C Z x d W 9 0 O 0 R B W S Z x d W 9 0 O y w m c X V v d D t N b 2 5 0 a C Z x d W 9 0 O y w m c X V v d D t S R U x F Q V N J T k c g W U V B U i Z x d W 9 0 O y w m c X V v d D t H Z W 5 y Z S Z x d W 9 0 O y w m c X V v d D t S d W 5 u a W 5 n I F R p b W U m c X V v d D s s J n F 1 b 3 Q 7 T G l j Z W 5 z Z S Z x d W 9 0 O 1 0 i I C 8 + P E V u d H J 5 I F R 5 c G U 9 I k Z p b G x D b 2 x 1 b W 5 U e X B l c y I g V m F s d W U 9 I n N B d 1 l H Q X d Z R E F 3 T U R B d 1 l B Q m d Z R 0 J n P T 0 i I C 8 + P E V u d H J 5 I F R 5 c G U 9 I l J l b G F 0 a W 9 u c 2 h p c E l u Z m 9 D b 2 5 0 Y W l u Z X I i I F Z h b H V l P S J z e y Z x d W 9 0 O 2 N v b H V t b k N v d W 5 0 J n F 1 b 3 Q 7 O j E 2 L C Z x d W 9 0 O 2 t l e U N v b H V t b k 5 h b W V z J n F 1 b 3 Q 7 O l t d L C Z x d W 9 0 O 3 F 1 Z X J 5 U m V s Y X R p b 2 5 z a G l w c y Z x d W 9 0 O z p b X S w m c X V v d D t j b 2 x 1 b W 5 J Z G V u d G l 0 a W V z J n F 1 b 3 Q 7 O l s m c X V v d D t T Z W N 0 a W 9 u M S 9 I a W d o Z X N 0 I E h v b G x 5 d 2 9 v Z C B H c m 9 z c 2 l u Z y B N b 3 Z p Z X M g M S 9 B d X R v U m V t b 3 Z l Z E N v b H V t b n M x L n t D b 2 x 1 b W 4 x L D B 9 J n F 1 b 3 Q 7 L C Z x d W 9 0 O 1 N l Y 3 R p b 2 4 x L 0 h p Z 2 h l c 3 Q g S G 9 s b H l 3 b 2 9 k I E d y b 3 N z a W 5 n I E 1 v d m l l c y A x L 0 F 1 d G 9 S Z W 1 v d m V k Q 2 9 s d W 1 u c z E u e 1 R p d G x l L D F 9 J n F 1 b 3 Q 7 L C Z x d W 9 0 O 1 N l Y 3 R p b 2 4 x L 0 h p Z 2 h l c 3 Q g S G 9 s b H l 3 b 2 9 k I E d y b 3 N z a W 5 n I E 1 v d m l l c y A x L 0 F 1 d G 9 S Z W 1 v d m V k Q 2 9 s d W 1 u c z E u e 0 1 v d m l l I E l u Z m 8 s M n 0 m c X V v d D s s J n F 1 b 3 Q 7 U 2 V j d G l v b j E v S G l n a G V z d C B I b 2 x s e X d v b 2 Q g R 3 J v c 3 N p b m c g T W 9 2 a W V z I D E v Q X V 0 b 1 J l b W 9 2 Z W R D b 2 x 1 b W 5 z M S 5 7 W W V h c i w z f S Z x d W 9 0 O y w m c X V v d D t T Z W N 0 a W 9 u M S 9 I a W d o Z X N 0 I E h v b G x 5 d 2 9 v Z C B H c m 9 z c 2 l u Z y B N b 3 Z p Z X M g M S 9 B d X R v U m V t b 3 Z l Z E N v b H V t b n M x L n t E a X N 0 c m l i d X R v c i w 0 f S Z x d W 9 0 O y w m c X V v d D t T Z W N 0 a W 9 u M S 9 I a W d o Z X N 0 I E h v b G x 5 d 2 9 v Z C B H c m 9 z c 2 l u Z y B N b 3 Z p Z X M g M S 9 B d X R v U m V t b 3 Z l Z E N v b H V t b n M x L n t C d W R n Z X Q g K G l u I C Q p L D V 9 J n F 1 b 3 Q 7 L C Z x d W 9 0 O 1 N l Y 3 R p b 2 4 x L 0 h p Z 2 h l c 3 Q g S G 9 s b H l 3 b 2 9 k I E d y b 3 N z a W 5 n I E 1 v d m l l c y A x L 0 F 1 d G 9 S Z W 1 v d m V k Q 2 9 s d W 1 u c z E u e 0 R v b W V z d G l j I E 9 w Z W 5 p b m c g K G l u I C Q p L D Z 9 J n F 1 b 3 Q 7 L C Z x d W 9 0 O 1 N l Y 3 R p b 2 4 x L 0 h p Z 2 h l c 3 Q g S G 9 s b H l 3 b 2 9 k I E d y b 3 N z a W 5 n I E 1 v d m l l c y A x L 0 F 1 d G 9 S Z W 1 v d m V k Q 2 9 s d W 1 u c z E u e 0 R v b W V z d G l j I F N h b G V z I C h p b i A k K S w 3 f S Z x d W 9 0 O y w m c X V v d D t T Z W N 0 a W 9 u M S 9 I a W d o Z X N 0 I E h v b G x 5 d 2 9 v Z C B H c m 9 z c 2 l u Z y B N b 3 Z p Z X M g M S 9 B d X R v U m V t b 3 Z l Z E N v b H V t b n M x L n t J b n R l c m 5 h d G l v b m F s I F N h b G V z I C h p b i A k K S w 4 f S Z x d W 9 0 O y w m c X V v d D t T Z W N 0 a W 9 u M S 9 I a W d o Z X N 0 I E h v b G x 5 d 2 9 v Z C B H c m 9 z c 2 l u Z y B N b 3 Z p Z X M g M S 9 B d X R v U m V t b 3 Z l Z E N v b H V t b n M x L n t X b 3 J s Z C B X a W R l I F N h b G V z I C h p b i A k K S w 5 f S Z x d W 9 0 O y w m c X V v d D t T Z W N 0 a W 9 u M S 9 I a W d o Z X N 0 I E h v b G x 5 d 2 9 v Z C B H c m 9 z c 2 l u Z y B N b 3 Z p Z X M g M S 9 B d X R v U m V t b 3 Z l Z E N v b H V t b n M x L n t E Q V k s M T B 9 J n F 1 b 3 Q 7 L C Z x d W 9 0 O 1 N l Y 3 R p b 2 4 x L 0 h p Z 2 h l c 3 Q g S G 9 s b H l 3 b 2 9 k I E d y b 3 N z a W 5 n I E 1 v d m l l c y A x L 0 F 1 d G 9 S Z W 1 v d m V k Q 2 9 s d W 1 u c z E u e 0 1 v b n R o L D E x f S Z x d W 9 0 O y w m c X V v d D t T Z W N 0 a W 9 u M S 9 I a W d o Z X N 0 I E h v b G x 5 d 2 9 v Z C B H c m 9 z c 2 l u Z y B N b 3 Z p Z X M g M S 9 B d X R v U m V t b 3 Z l Z E N v b H V t b n M x L n t S R U x F Q V N J T k c g W U V B U i w x M n 0 m c X V v d D s s J n F 1 b 3 Q 7 U 2 V j d G l v b j E v S G l n a G V z d C B I b 2 x s e X d v b 2 Q g R 3 J v c 3 N p b m c g T W 9 2 a W V z I D E v Q X V 0 b 1 J l b W 9 2 Z W R D b 2 x 1 b W 5 z M S 5 7 R 2 V u c m U s M T N 9 J n F 1 b 3 Q 7 L C Z x d W 9 0 O 1 N l Y 3 R p b 2 4 x L 0 h p Z 2 h l c 3 Q g S G 9 s b H l 3 b 2 9 k I E d y b 3 N z a W 5 n I E 1 v d m l l c y A x L 0 F 1 d G 9 S Z W 1 v d m V k Q 2 9 s d W 1 u c z E u e 1 J 1 b m 5 p b m c g V G l t Z S w x N H 0 m c X V v d D s s J n F 1 b 3 Q 7 U 2 V j d G l v b j E v S G l n a G V z d C B I b 2 x s e X d v b 2 Q g R 3 J v c 3 N p b m c g T W 9 2 a W V z I D E v Q X V 0 b 1 J l b W 9 2 Z W R D b 2 x 1 b W 5 z M S 5 7 T G l j Z W 5 z Z S w x N X 0 m c X V v d D t d L C Z x d W 9 0 O 0 N v b H V t b k N v d W 5 0 J n F 1 b 3 Q 7 O j E 2 L C Z x d W 9 0 O 0 t l e U N v b H V t b k 5 h b W V z J n F 1 b 3 Q 7 O l t d L C Z x d W 9 0 O 0 N v b H V t b k l k Z W 5 0 a X R p Z X M m c X V v d D s 6 W y Z x d W 9 0 O 1 N l Y 3 R p b 2 4 x L 0 h p Z 2 h l c 3 Q g S G 9 s b H l 3 b 2 9 k I E d y b 3 N z a W 5 n I E 1 v d m l l c y A x L 0 F 1 d G 9 S Z W 1 v d m V k Q 2 9 s d W 1 u c z E u e 0 N v b H V t b j E s M H 0 m c X V v d D s s J n F 1 b 3 Q 7 U 2 V j d G l v b j E v S G l n a G V z d C B I b 2 x s e X d v b 2 Q g R 3 J v c 3 N p b m c g T W 9 2 a W V z I D E v Q X V 0 b 1 J l b W 9 2 Z W R D b 2 x 1 b W 5 z M S 5 7 V G l 0 b G U s M X 0 m c X V v d D s s J n F 1 b 3 Q 7 U 2 V j d G l v b j E v S G l n a G V z d C B I b 2 x s e X d v b 2 Q g R 3 J v c 3 N p b m c g T W 9 2 a W V z I D E v Q X V 0 b 1 J l b W 9 2 Z W R D b 2 x 1 b W 5 z M S 5 7 T W 9 2 a W U g S W 5 m b y w y f S Z x d W 9 0 O y w m c X V v d D t T Z W N 0 a W 9 u M S 9 I a W d o Z X N 0 I E h v b G x 5 d 2 9 v Z C B H c m 9 z c 2 l u Z y B N b 3 Z p Z X M g M S 9 B d X R v U m V t b 3 Z l Z E N v b H V t b n M x L n t Z Z W F y L D N 9 J n F 1 b 3 Q 7 L C Z x d W 9 0 O 1 N l Y 3 R p b 2 4 x L 0 h p Z 2 h l c 3 Q g S G 9 s b H l 3 b 2 9 k I E d y b 3 N z a W 5 n I E 1 v d m l l c y A x L 0 F 1 d G 9 S Z W 1 v d m V k Q 2 9 s d W 1 u c z E u e 0 R p c 3 R y a W J 1 d G 9 y L D R 9 J n F 1 b 3 Q 7 L C Z x d W 9 0 O 1 N l Y 3 R p b 2 4 x L 0 h p Z 2 h l c 3 Q g S G 9 s b H l 3 b 2 9 k I E d y b 3 N z a W 5 n I E 1 v d m l l c y A x L 0 F 1 d G 9 S Z W 1 v d m V k Q 2 9 s d W 1 u c z E u e 0 J 1 Z G d l d C A o a W 4 g J C k s N X 0 m c X V v d D s s J n F 1 b 3 Q 7 U 2 V j d G l v b j E v S G l n a G V z d C B I b 2 x s e X d v b 2 Q g R 3 J v c 3 N p b m c g T W 9 2 a W V z I D E v Q X V 0 b 1 J l b W 9 2 Z W R D b 2 x 1 b W 5 z M S 5 7 R G 9 t Z X N 0 a W M g T 3 B l b m l u Z y A o a W 4 g J C k s N n 0 m c X V v d D s s J n F 1 b 3 Q 7 U 2 V j d G l v b j E v S G l n a G V z d C B I b 2 x s e X d v b 2 Q g R 3 J v c 3 N p b m c g T W 9 2 a W V z I D E v Q X V 0 b 1 J l b W 9 2 Z W R D b 2 x 1 b W 5 z M S 5 7 R G 9 t Z X N 0 a W M g U 2 F s Z X M g K G l u I C Q p L D d 9 J n F 1 b 3 Q 7 L C Z x d W 9 0 O 1 N l Y 3 R p b 2 4 x L 0 h p Z 2 h l c 3 Q g S G 9 s b H l 3 b 2 9 k I E d y b 3 N z a W 5 n I E 1 v d m l l c y A x L 0 F 1 d G 9 S Z W 1 v d m V k Q 2 9 s d W 1 u c z E u e 0 l u d G V y b m F 0 a W 9 u Y W w g U 2 F s Z X M g K G l u I C Q p L D h 9 J n F 1 b 3 Q 7 L C Z x d W 9 0 O 1 N l Y 3 R p b 2 4 x L 0 h p Z 2 h l c 3 Q g S G 9 s b H l 3 b 2 9 k I E d y b 3 N z a W 5 n I E 1 v d m l l c y A x L 0 F 1 d G 9 S Z W 1 v d m V k Q 2 9 s d W 1 u c z E u e 1 d v c m x k I F d p Z G U g U 2 F s Z X M g K G l u I C Q p L D l 9 J n F 1 b 3 Q 7 L C Z x d W 9 0 O 1 N l Y 3 R p b 2 4 x L 0 h p Z 2 h l c 3 Q g S G 9 s b H l 3 b 2 9 k I E d y b 3 N z a W 5 n I E 1 v d m l l c y A x L 0 F 1 d G 9 S Z W 1 v d m V k Q 2 9 s d W 1 u c z E u e 0 R B W S w x M H 0 m c X V v d D s s J n F 1 b 3 Q 7 U 2 V j d G l v b j E v S G l n a G V z d C B I b 2 x s e X d v b 2 Q g R 3 J v c 3 N p b m c g T W 9 2 a W V z I D E v Q X V 0 b 1 J l b W 9 2 Z W R D b 2 x 1 b W 5 z M S 5 7 T W 9 u d G g s M T F 9 J n F 1 b 3 Q 7 L C Z x d W 9 0 O 1 N l Y 3 R p b 2 4 x L 0 h p Z 2 h l c 3 Q g S G 9 s b H l 3 b 2 9 k I E d y b 3 N z a W 5 n I E 1 v d m l l c y A x L 0 F 1 d G 9 S Z W 1 v d m V k Q 2 9 s d W 1 u c z E u e 1 J F T E V B U 0 l O R y B Z R U F S L D E y f S Z x d W 9 0 O y w m c X V v d D t T Z W N 0 a W 9 u M S 9 I a W d o Z X N 0 I E h v b G x 5 d 2 9 v Z C B H c m 9 z c 2 l u Z y B N b 3 Z p Z X M g M S 9 B d X R v U m V t b 3 Z l Z E N v b H V t b n M x L n t H Z W 5 y Z S w x M 3 0 m c X V v d D s s J n F 1 b 3 Q 7 U 2 V j d G l v b j E v S G l n a G V z d C B I b 2 x s e X d v b 2 Q g R 3 J v c 3 N p b m c g T W 9 2 a W V z I D E v Q X V 0 b 1 J l b W 9 2 Z W R D b 2 x 1 b W 5 z M S 5 7 U n V u b m l u Z y B U a W 1 l L D E 0 f S Z x d W 9 0 O y w m c X V v d D t T Z W N 0 a W 9 u M S 9 I a W d o Z X N 0 I E h v b G x 5 d 2 9 v Z C B H c m 9 z c 2 l u Z y B N b 3 Z p Z X M g M S 9 B d X R v U m V t b 3 Z l Z E N v b H V t b n M x L n t M a W N l b n N l L D E 1 f S Z x d W 9 0 O 1 0 s J n F 1 b 3 Q 7 U m V s Y X R p b 2 5 z a G l w S W 5 m b y Z x d W 9 0 O z p b X X 0 i I C 8 + P E V u d H J 5 I F R 5 c G U 9 I k Z p b G x T d G F 0 d X M i I F Z h b H V l P S J z Q 2 9 t c G x l d G U i I C 8 + P E V u d H J 5 I F R 5 c G U 9 I l J l Y 2 9 2 Z X J 5 V G F y Z 2 V 0 Q 2 9 s d W 1 u I i B W Y W x 1 Z T 0 i b D E i I C 8 + P E V u d H J 5 I F R 5 c G U 9 I k Z p b G x F c n J v c k N v d W 5 0 I i B W Y W x 1 Z T 0 i b D I y I i A v P j x F b n R y e S B U e X B l P S J S Z W N v d m V y e V R h c m d l d F N o Z W V 0 I i B W Y W x 1 Z T 0 i c 0 h p Z 2 h l c 3 Q g S G 9 s b H l 3 b 2 9 k I E d y b 3 N z a W 5 n I E 1 v d m k i I C 8 + P E V u d H J 5 I F R 5 c G U 9 I k Z p b G x M Y X N 0 V X B k Y X R l Z C I g V m F s d W U 9 I m Q y M D I 0 L T E y L T A 5 V D E 1 O j Q w O j U z L j M 5 N D Y 5 O T Z a I i A v P j x F b n R y e S B U e X B l P S J G a W x s R X J y b 3 J D b 2 R l I i B W Y W x 1 Z T 0 i c 1 V u a 2 5 v d 2 4 i I C 8 + P E V u d H J 5 I F R 5 c G U 9 I k Z p b G x D b 3 V u d C I g V m F s d W U 9 I m w 3 O D U i I C 8 + P E V u d H J 5 I F R 5 c G U 9 I k Z p b G x U Y X J n Z X R O Y W 1 l Q 3 V z d G 9 t a X p l Z C I g V m F s d W U 9 I m w x I i A v P j x F b n R y e S B U e X B l P S J S Z W N v d m V y e V R h c m d l d F J v d y I g V m F s d W U 9 I m w x I i A v P j x F b n R y e S B U e X B l P S J B Z G R l Z F R v R G F 0 Y U 1 v Z G V s I i B W Y W x 1 Z T 0 i b D A i I C 8 + P E V u d H J 5 I F R 5 c G U 9 I k Z p b G x U b 0 R h d G F N b 2 R l b E V u Y W J s Z W Q i I F Z h b H V l P S J s M C I g L z 4 8 R W 5 0 c n k g V H l w Z T 0 i R m l s b E 9 i a m V j d F R 5 c G U i I F Z h b H V l P S J z V G F i b G U i I C 8 + P C 9 T d G F i b G V F b n R y a W V z P j w v S X R l b T 4 8 S X R l b T 4 8 S X R l b U x v Y 2 F 0 a W 9 u P j x J d G V t V H l w Z T 5 G b 3 J t d W x h P C 9 J d G V t V H l w Z T 4 8 S X R l b V B h d G g + U 2 V j d G l v b j E v S G l n a G V z d C U y M E h v b G x 5 d 2 9 v Z C U y M E d y b 3 N z a W 5 n J T I w T W 9 2 a W V z J T I w M S 9 T b 3 V y Y 2 U 8 L 0 l 0 Z W 1 Q Y X R o P j w v S X R l b U x v Y 2 F 0 a W 9 u P j x T d G F i b G V F b n R y a W V z I C 8 + P C 9 J d G V t P j x J d G V t P j x J d G V t T G 9 j Y X R p b 2 4 + P E l 0 Z W 1 U e X B l P k Z v c m 1 1 b G E 8 L 0 l 0 Z W 1 U e X B l P j x J d G V t U G F 0 a D 5 T Z W N 0 a W 9 u M S 9 I a W d o Z X N 0 J T I w S G 9 s b H l 3 b 2 9 k J T I w R 3 J v c 3 N p b m c l M j B N b 3 Z p Z X M l M j A x L 1 B y b 2 1 v d G V k J T I w S G V h Z G V y c z w v S X R l b V B h d G g + P C 9 J d G V t T G 9 j Y X R p b 2 4 + P F N 0 Y W J s Z U V u d H J p Z X M g L z 4 8 L 0 l 0 Z W 0 + P E l 0 Z W 0 + P E l 0 Z W 1 M b 2 N h d G l v b j 4 8 S X R l b V R 5 c G U + R m 9 y b X V s Y T w v S X R l b V R 5 c G U + P E l 0 Z W 1 Q Y X R o P l N l Y 3 R p b 2 4 x L 0 h p Z 2 h l c 3 Q l M j B I b 2 x s e X d v b 2 Q l M j B H c m 9 z c 2 l u Z y U y M E 1 v d m l l c y U y M D E v Q 2 h h b m d l Z C U y M G 5 1 b W J l c i U y M H R 5 c G U l M j B p b i U y M G J 1 Z G d l d D w v S X R l b V B h d G g + P C 9 J d G V t T G 9 j Y X R p b 2 4 + P F N 0 Y W J s Z U V u d H J p Z X M g L z 4 8 L 0 l 0 Z W 0 + P E l 0 Z W 0 + P E l 0 Z W 1 M b 2 N h d G l v b j 4 8 S X R l b V R 5 c G U + R m 9 y b X V s Y T w v S X R l b V R 5 c G U + P E l 0 Z W 1 Q Y X R o P l N l Y 3 R p b 2 4 x L 0 h p Z 2 h l c 3 Q l M j B I b 2 x s e X d v b 2 Q l M j B H c m 9 z c 2 l u Z y U y M E 1 v d m l l c y U y M D E v Q 2 h h b m d l Z C U y M F R 5 c G U 8 L 0 l 0 Z W 1 Q Y X R o P j w v S X R l b U x v Y 2 F 0 a W 9 u P j x T d G F i b G V F b n R y a W V z I C 8 + P C 9 J d G V t P j x J d G V t P j x J d G V t T G 9 j Y X R p b 2 4 + P E l 0 Z W 1 U e X B l P k Z v c m 1 1 b G E 8 L 0 l 0 Z W 1 U e X B l P j x J d G V t U G F 0 a D 5 T Z W N 0 a W 9 u M S 9 I a W d o Z X N 0 J T I w S G 9 s b H l 3 b 2 9 k J T I w R 3 J v c 3 N p b m c l M j B N b 3 Z p Z X M l M j A x L 1 J l c G x h Y 2 V k J T I w R X J y b 3 J z P C 9 J d G V t U G F 0 a D 4 8 L 0 l 0 Z W 1 M b 2 N h d G l v b j 4 8 U 3 R h Y m x l R W 5 0 c m l l c y A v P j w v S X R l b T 4 8 S X R l b T 4 8 S X R l b U x v Y 2 F 0 a W 9 u P j x J d G V t V H l w Z T 5 G b 3 J t d W x h P C 9 J d G V t V H l w Z T 4 8 S X R l b V B h d G g + U 2 V j d G l v b j E v S G l n a G V z d C U y M E h v b G x 5 d 2 9 v Z C U y M E d y b 3 N z a W 5 n J T I w T W 9 2 a W V z J T I w M S 9 G a W x 0 Z X J l Z C U y M F J v d 3 M 8 L 0 l 0 Z W 1 Q Y X R o P j w v S X R l b U x v Y 2 F 0 a W 9 u P j x T d G F i b G V F b n R y a W V z I C 8 + P C 9 J d G V t P j x J d G V t P j x J d G V t T G 9 j Y X R p b 2 4 + P E l 0 Z W 1 U e X B l P k Z v c m 1 1 b G E 8 L 0 l 0 Z W 1 U e X B l P j x J d G V t U G F 0 a D 5 T Z W N 0 a W 9 u M S 9 I a W d o Z X N 0 J T I w S G 9 s b H l 3 b 2 9 k J T I w R 3 J v c 3 N p b m c l M j B N b 3 Z p Z X M l M j A x L 0 N o Y W 5 n Z W Q l M j B U e X B l M T w v S X R l b V B h d G g + P C 9 J d G V t T G 9 j Y X R p b 2 4 + P F N 0 Y W J s Z U V u d H J p Z X M g L z 4 8 L 0 l 0 Z W 0 + P E l 0 Z W 0 + P E l 0 Z W 1 M b 2 N h d G l v b j 4 8 S X R l b V R 5 c G U + R m 9 y b X V s Y T w v S X R l b V R 5 c G U + P E l 0 Z W 1 Q Y X R o P l N l Y 3 R p b 2 4 x L 0 h p Z 2 h l c 3 Q l M j B I b 2 x s e X d v b 2 Q l M j B H c m 9 z c 2 l u Z y U y M E 1 v d m l l c y U y M D E v R m l s d G V y Z W Q l M j B S b 3 d z M T w v S X R l b V B h d G g + P C 9 J d G V t T G 9 j Y X R p b 2 4 + P F N 0 Y W J s Z U V u d H J p Z X M g L z 4 8 L 0 l 0 Z W 0 + P E l 0 Z W 0 + P E l 0 Z W 1 M b 2 N h d G l v b j 4 8 S X R l b V R 5 c G U + R m 9 y b X V s Y T w v S X R l b V R 5 c G U + P E l 0 Z W 1 Q Y X R o P l N l Y 3 R p b 2 4 x L 0 h p Z 2 h l c 3 Q l M j B I b 2 x s e X d v b 2 Q l M j B H c m 9 z c 2 l u Z y U y M E 1 v d m l l c y U y M D E v Q 2 h h b m d l Z C U y M F R 5 c G U y P C 9 J d G V t U G F 0 a D 4 8 L 0 l 0 Z W 1 M b 2 N h d G l v b j 4 8 U 3 R h Y m x l R W 5 0 c m l l c y A v P j w v S X R l b T 4 8 S X R l b T 4 8 S X R l b U x v Y 2 F 0 a W 9 u P j x J d G V t V H l w Z T 5 G b 3 J t d W x h P C 9 J d G V t V H l w Z T 4 8 S X R l b V B h d G g + U 2 V j d G l v b j E v S G l n a G V z d C U y M E h v b G x 5 d 2 9 v Z C U y M E d y b 3 N z a W 5 n J T I w T W 9 2 a W V z J T I w M S 9 S Z W 1 v d m V k J T I w R X J y b 3 J z P C 9 J d G V t U G F 0 a D 4 8 L 0 l 0 Z W 1 M b 2 N h d G l v b j 4 8 U 3 R h Y m x l R W 5 0 c m l l c y A v P j w v S X R l b T 4 8 S X R l b T 4 8 S X R l b U x v Y 2 F 0 a W 9 u P j x J d G V t V H l w Z T 5 G b 3 J t d W x h P C 9 J d G V t V H l w Z T 4 8 S X R l b V B h d G g + U 2 V j d G l v b j E v S G l n a G V z d C U y M E h v b G x 5 d 2 9 v Z C U y M E d y b 3 N z a W 5 n J T I w T W 9 2 a W V z J T I w M S 9 T c G x p d C U y M E N v b H V t b i U y M G J 5 J T I w R G V s a W 1 p d G V y P C 9 J d G V t U G F 0 a D 4 8 L 0 l 0 Z W 1 M b 2 N h d G l v b j 4 8 U 3 R h Y m x l R W 5 0 c m l l c y A v P j w v S X R l b T 4 8 S X R l b T 4 8 S X R l b U x v Y 2 F 0 a W 9 u P j x J d G V t V H l w Z T 5 G b 3 J t d W x h P C 9 J d G V t V H l w Z T 4 8 S X R l b V B h d G g + U 2 V j d G l v b j E v S G l n a G V z d C U y M E h v b G x 5 d 2 9 v Z C U y M E d y b 3 N z a W 5 n J T I w T W 9 2 a W V z J T I w M S 9 S Z W 5 h b W V k J T I w Q 2 9 s d W 1 u c z w v S X R l b V B h d G g + P C 9 J d G V t T G 9 j Y X R p b 2 4 + P F N 0 Y W J s Z U V u d H J p Z X M g L z 4 8 L 0 l 0 Z W 0 + P E l 0 Z W 0 + P E l 0 Z W 1 M b 2 N h d G l v b j 4 8 S X R l b V R 5 c G U + R m 9 y b X V s Y T w v S X R l b V R 5 c G U + P E l 0 Z W 1 Q Y X R o P l N l Y 3 R p b 2 4 x L 0 h p Z 2 h l c 3 Q l M j B I b 2 x s e X d v b 2 Q l M j B H c m 9 z c 2 l u Z y U y M E 1 v d m l l c y U y M D E v Q W R k Z W Q l M j B D d X N 0 b 2 0 8 L 0 l 0 Z W 1 Q Y X R o P j w v S X R l b U x v Y 2 F 0 a W 9 u P j x T d G F i b G V F b n R y a W V z I C 8 + P C 9 J d G V t P j x J d G V t P j x J d G V t T G 9 j Y X R p b 2 4 + P E l 0 Z W 1 U e X B l P k Z v c m 1 1 b G E 8 L 0 l 0 Z W 1 U e X B l P j x J d G V t U G F 0 a D 5 T Z W N 0 a W 9 u M S 9 I a W d o Z X N 0 J T I w S G 9 s b H l 3 b 2 9 k J T I w R 3 J v c 3 N p b m c l M j B N b 3 Z p Z X M l M j A x L 1 J l b 3 J k Z X J l Z C U y M E N v b H V t b n M 8 L 0 l 0 Z W 1 Q Y X R o P j w v S X R l b U x v Y 2 F 0 a W 9 u P j x T d G F i b G V F b n R y a W V z I C 8 + P C 9 J d G V t P j x J d G V t P j x J d G V t T G 9 j Y X R p b 2 4 + P E l 0 Z W 1 U e X B l P k Z v c m 1 1 b G E 8 L 0 l 0 Z W 1 U e X B l P j x J d G V t U G F 0 a D 5 T Z W N 0 a W 9 u M S 9 I a W d o Z X N 0 J T I w S G 9 s b H l 3 b 2 9 k J T I w R 3 J v c 3 N p b m c l M j B N b 3 Z p Z X M l M j A x L 1 J l b W 9 2 Z W Q l M j B D b 2 x 1 b W 5 z P C 9 J d G V t U G F 0 a D 4 8 L 0 l 0 Z W 1 M b 2 N h d G l v b j 4 8 U 3 R h Y m x l R W 5 0 c m l l c y A v P j w v S X R l b T 4 8 S X R l b T 4 8 S X R l b U x v Y 2 F 0 a W 9 u P j x J d G V t V H l w Z T 5 G b 3 J t d W x h P C 9 J d G V t V H l w Z T 4 8 S X R l b V B h d G g + U 2 V j d G l v b j E v S G l n a G V z d C U y M E h v b G x 5 d 2 9 v Z C U y M E d y b 3 N z a W 5 n J T I w T W 9 2 a W V z J T I w M S 9 S Z W 5 h b W V k J T I w Q 2 9 s d W 1 u c z E 8 L 0 l 0 Z W 1 Q Y X R o P j w v S X R l b U x v Y 2 F 0 a W 9 u P j x T d G F i b G V F b n R y a W V z I C 8 + P C 9 J d G V t P j x J d G V t P j x J d G V t T G 9 j Y X R p b 2 4 + P E l 0 Z W 1 U e X B l P k Z v c m 1 1 b G E 8 L 0 l 0 Z W 1 U e X B l P j x J d G V t U G F 0 a D 5 T Z W N 0 a W 9 u M S 9 I a W d o Z X N 0 J T I w S G 9 s b H l 3 b 2 9 k J T I w R 3 J v c 3 N p b m c l M j B N b 3 Z p Z X M l M j A x L 1 J l c G x h Y 2 V k J T I w V m F s d W U 8 L 0 l 0 Z W 1 Q Y X R o P j w v S X R l b U x v Y 2 F 0 a W 9 u P j x T d G F i b G V F b n R y a W V z I C 8 + P C 9 J d G V t P j x J d G V t P j x J d G V t T G 9 j Y X R p b 2 4 + P E l 0 Z W 1 U e X B l P k Z v c m 1 1 b G E 8 L 0 l 0 Z W 1 U e X B l P j x J d G V t U G F 0 a D 5 T Z W N 0 a W 9 u M S 9 I a W d o Z X N 0 J T I w S G 9 s b H l 3 b 2 9 k J T I w R 3 J v c 3 N p b m c l M j B N b 3 Z p Z X M l M j A x L 1 J l c G x h Y 2 V k J T I w V m F s d W U x P C 9 J d G V t U G F 0 a D 4 8 L 0 l 0 Z W 1 M b 2 N h d G l v b j 4 8 U 3 R h Y m x l R W 5 0 c m l l c y A v P j w v S X R l b T 4 8 S X R l b T 4 8 S X R l b U x v Y 2 F 0 a W 9 u P j x J d G V t V H l w Z T 5 G b 3 J t d W x h P C 9 J d G V t V H l w Z T 4 8 S X R l b V B h d G g + U 2 V j d G l v b j E v S G l n a G V z d C U y M E h v b G x 5 d 2 9 v Z C U y M E d y b 3 N z a W 5 n J T I w T W 9 2 a W V z J T I w M S 9 S Z X B s Y W N l Z C U y M F Z h b H V l M j w v S X R l b V B h d G g + P C 9 J d G V t T G 9 j Y X R p b 2 4 + P F N 0 Y W J s Z U V u d H J p Z X M g L z 4 8 L 0 l 0 Z W 0 + P E l 0 Z W 0 + P E l 0 Z W 1 M b 2 N h d G l v b j 4 8 S X R l b V R 5 c G U + R m 9 y b X V s Y T w v S X R l b V R 5 c G U + P E l 0 Z W 1 Q Y X R o P l N l Y 3 R p b 2 4 x L 0 h p Z 2 h l c 3 Q l M j B I b 2 x s e X d v b 2 Q l M j B H c m 9 z c 2 l u Z y U y M E 1 v d m l l c y U y M D E v U m V w b G F j Z W Q l M j B W Y W x 1 Z T M 8 L 0 l 0 Z W 1 Q Y X R o P j w v S X R l b U x v Y 2 F 0 a W 9 u P j x T d G F i b G V F b n R y a W V z I C 8 + P C 9 J d G V t P j x J d G V t P j x J d G V t T G 9 j Y X R p b 2 4 + P E l 0 Z W 1 U e X B l P k Z v c m 1 1 b G E 8 L 0 l 0 Z W 1 U e X B l P j x J d G V t U G F 0 a D 5 T Z W N 0 a W 9 u M S 9 I a W d o Z X N 0 J T I w S G 9 s b H l 3 b 2 9 k J T I w R 3 J v c 3 N p b m c l M j B N b 3 Z p Z X M l M j A x L 1 J l c G x h Y 2 V k J T I w V m F s d W U 0 P C 9 J d G V t U G F 0 a D 4 8 L 0 l 0 Z W 1 M b 2 N h d G l v b j 4 8 U 3 R h Y m x l R W 5 0 c m l l c y A v P j w v S X R l b T 4 8 S X R l b T 4 8 S X R l b U x v Y 2 F 0 a W 9 u P j x J d G V t V H l w Z T 5 G b 3 J t d W x h P C 9 J d G V t V H l w Z T 4 8 S X R l b V B h d G g + U 2 V j d G l v b j E v S G l n a G V z d C U y M E h v b G x 5 d 2 9 v Z C U y M E d y b 3 N z a W 5 n J T I w T W 9 2 a W V z J T I w M S 9 S Z X B s Y W N l Z C U y M F Z h b H V l N T w v S X R l b V B h d G g + P C 9 J d G V t T G 9 j Y X R p b 2 4 + P F N 0 Y W J s Z U V u d H J p Z X M g L z 4 8 L 0 l 0 Z W 0 + P E l 0 Z W 0 + P E l 0 Z W 1 M b 2 N h d G l v b j 4 8 S X R l b V R 5 c G U + R m 9 y b X V s Y T w v S X R l b V R 5 c G U + P E l 0 Z W 1 Q Y X R o P l N l Y 3 R p b 2 4 x L 0 h p Z 2 h l c 3 Q l M j B I b 2 x s e X d v b 2 Q l M j B H c m 9 z c 2 l u Z y U y M E 1 v d m l l c y U y M D E v U m V w b G F j Z W Q l M j B W Y W x 1 Z T Y 8 L 0 l 0 Z W 1 Q Y X R o P j w v S X R l b U x v Y 2 F 0 a W 9 u P j x T d G F i b G V F b n R y a W V z I C 8 + P C 9 J d G V t P j x J d G V t P j x J d G V t T G 9 j Y X R p b 2 4 + P E l 0 Z W 1 U e X B l P k Z v c m 1 1 b G E 8 L 0 l 0 Z W 1 U e X B l P j x J d G V t U G F 0 a D 5 T Z W N 0 a W 9 u M S 9 I a W d o Z X N 0 J T I w S G 9 s b H l 3 b 2 9 k J T I w R 3 J v c 3 N p b m c l M j B N b 3 Z p Z X M l M j A x L 1 J l c G x h Y 2 V k J T I w V m F s d W U 3 P C 9 J d G V t U G F 0 a D 4 8 L 0 l 0 Z W 1 M b 2 N h d G l v b j 4 8 U 3 R h Y m x l R W 5 0 c m l l c y A v P j w v S X R l b T 4 8 S X R l b T 4 8 S X R l b U x v Y 2 F 0 a W 9 u P j x J d G V t V H l w Z T 5 G b 3 J t d W x h P C 9 J d G V t V H l w Z T 4 8 S X R l b V B h d G g + U 2 V j d G l v b j E v S G l n a G V z d C U y M E h v b G x 5 d 2 9 v Z C U y M E d y b 3 N z a W 5 n J T I w T W 9 2 a W V z J T I w M S 9 S Z X B s Y W N l Z C U y M F Z h b H V l O D w v S X R l b V B h d G g + P C 9 J d G V t T G 9 j Y X R p b 2 4 + P F N 0 Y W J s Z U V u d H J p Z X M g L z 4 8 L 0 l 0 Z W 0 + P E l 0 Z W 0 + P E l 0 Z W 1 M b 2 N h d G l v b j 4 8 S X R l b V R 5 c G U + R m 9 y b X V s Y T w v S X R l b V R 5 c G U + P E l 0 Z W 1 Q Y X R o P l N l Y 3 R p b 2 4 x L 0 h p Z 2 h l c 3 Q l M j B I b 2 x s e X d v b 2 Q l M j B H c m 9 z c 2 l u Z y U y M E 1 v d m l l c y U y M D E v U m V w b G F j Z W Q l M j B W Y W x 1 Z T k 8 L 0 l 0 Z W 1 Q Y X R o P j w v S X R l b U x v Y 2 F 0 a W 9 u P j x T d G F i b G V F b n R y a W V z I C 8 + P C 9 J d G V t P j x J d G V t P j x J d G V t T G 9 j Y X R p b 2 4 + P E l 0 Z W 1 U e X B l P k Z v c m 1 1 b G E 8 L 0 l 0 Z W 1 U e X B l P j x J d G V t U G F 0 a D 5 T Z W N 0 a W 9 u M S 9 I a W d o Z X N 0 J T I w S G 9 s b H l 3 b 2 9 k J T I w R 3 J v c 3 N p b m c l M j B N b 3 Z p Z X M l M j A x L 1 J l c G x h Y 2 V k J T I w V m F s d W U x M D w v S X R l b V B h d G g + P C 9 J d G V t T G 9 j Y X R p b 2 4 + P F N 0 Y W J s Z U V u d H J p Z X M g L z 4 8 L 0 l 0 Z W 0 + P E l 0 Z W 0 + P E l 0 Z W 1 M b 2 N h d G l v b j 4 8 S X R l b V R 5 c G U + R m 9 y b X V s Y T w v S X R l b V R 5 c G U + P E l 0 Z W 1 Q Y X R o P l N l Y 3 R p b 2 4 x L 0 h p Z 2 h l c 3 Q l M j B I b 2 x s e X d v b 2 Q l M j B H c m 9 z c 2 l u Z y U y M E 1 v d m l l c y U y M D E v U m V w b G F j Z W Q l M j B W Y W x 1 Z T E x P C 9 J d G V t U G F 0 a D 4 8 L 0 l 0 Z W 1 M b 2 N h d G l v b j 4 8 U 3 R h Y m x l R W 5 0 c m l l c y A v P j w v S X R l b T 4 8 S X R l b T 4 8 S X R l b U x v Y 2 F 0 a W 9 u P j x J d G V t V H l w Z T 5 G b 3 J t d W x h P C 9 J d G V t V H l w Z T 4 8 S X R l b V B h d G g + U 2 V j d G l v b j E v S G l n a G V z d C U y M E h v b G x 5 d 2 9 v Z C U y M E d y b 3 N z a W 5 n J T I w T W 9 2 a W V z J T I w M S 9 S Z X B s Y W N l Z C U y M F Z h b H V l M T I 8 L 0 l 0 Z W 1 Q Y X R o P j w v S X R l b U x v Y 2 F 0 a W 9 u P j x T d G F i b G V F b n R y a W V z I C 8 + P C 9 J d G V t P j x J d G V t P j x J d G V t T G 9 j Y X R p b 2 4 + P E l 0 Z W 1 U e X B l P k Z v c m 1 1 b G E 8 L 0 l 0 Z W 1 U e X B l P j x J d G V t U G F 0 a D 5 T Z W N 0 a W 9 u M S 9 I a W d o Z X N 0 J T I w S G 9 s b H l 3 b 2 9 k J T I w R 3 J v c 3 N p b m c l M j B N b 3 Z p Z X M l M j A x L 1 J l c G x h Y 2 V k J T I w V m F s d W U x M z w v S X R l b V B h d G g + P C 9 J d G V t T G 9 j Y X R p b 2 4 + P F N 0 Y W J s Z U V u d H J p Z X M g L z 4 8 L 0 l 0 Z W 0 + P E l 0 Z W 0 + P E l 0 Z W 1 M b 2 N h d G l v b j 4 8 S X R l b V R 5 c G U + R m 9 y b X V s Y T w v S X R l b V R 5 c G U + P E l 0 Z W 1 Q Y X R o P l N l Y 3 R p b 2 4 x L 0 h p Z 2 h l c 3 Q l M j B I b 2 x s e X d v b 2 Q l M j B H c m 9 z c 2 l u Z y U y M E 1 v d m l l c y U y M D E v U m V w b G F j Z W Q l M j B W Y W x 1 Z T E 0 P C 9 J d G V t U G F 0 a D 4 8 L 0 l 0 Z W 1 M b 2 N h d G l v b j 4 8 U 3 R h Y m x l R W 5 0 c m l l c y A v P j w v S X R l b T 4 8 S X R l b T 4 8 S X R l b U x v Y 2 F 0 a W 9 u P j x J d G V t V H l w Z T 5 G b 3 J t d W x h P C 9 J d G V t V H l w Z T 4 8 S X R l b V B h d G g + U 2 V j d G l v b j E v S G l n a G V z d C U y M E h v b G x 5 d 2 9 v Z C U y M E d y b 3 N z a W 5 n J T I w T W 9 2 a W V z J T I w M S 9 S Z X B s Y W N l Z C U y M F Z h b H V l M T U 8 L 0 l 0 Z W 1 Q Y X R o P j w v S X R l b U x v Y 2 F 0 a W 9 u P j x T d G F i b G V F b n R y a W V z I C 8 + P C 9 J d G V t P j x J d G V t P j x J d G V t T G 9 j Y X R p b 2 4 + P E l 0 Z W 1 U e X B l P k Z v c m 1 1 b G E 8 L 0 l 0 Z W 1 U e X B l P j x J d G V t U G F 0 a D 5 T Z W N 0 a W 9 u M S 9 I a W d o Z X N 0 J T I w S G 9 s b H l 3 b 2 9 k J T I w R 3 J v c 3 N p b m c l M j B N b 3 Z p Z X M l M j A x L 1 J l c G x h Y 2 V k J T I w V m F s d W U x N j w v S X R l b V B h d G g + P C 9 J d G V t T G 9 j Y X R p b 2 4 + P F N 0 Y W J s Z U V u d H J p Z X M g L z 4 8 L 0 l 0 Z W 0 + P E l 0 Z W 0 + P E l 0 Z W 1 M b 2 N h d G l v b j 4 8 S X R l b V R 5 c G U + R m 9 y b X V s Y T w v S X R l b V R 5 c G U + P E l 0 Z W 1 Q Y X R o P l N l Y 3 R p b 2 4 x L 0 h p Z 2 h l c 3 Q l M j B I b 2 x s e X d v b 2 Q l M j B H c m 9 z c 2 l u Z y U y M E 1 v d m l l c y U y M D E v R m l s d G V y Z W Q l M j B S b 3 d z M j w v S X R l b V B h d G g + P C 9 J d G V t T G 9 j Y X R p b 2 4 + P F N 0 Y W J s Z U V u d H J p Z X M g L z 4 8 L 0 l 0 Z W 0 + P C 9 J d G V t c z 4 8 L 0 x v Y 2 F s U G F j a 2 F n Z U 1 l d G F k Y X R h R m l s Z T 4 W A A A A U E s F B g A A A A A A A A A A A A A A A A A A A A A A A C Y B A A A B A A A A 0 I y d 3 w E V 0 R G M e g D A T 8 K X 6 w E A A A D h B L v L v g t 2 S Z V w d B s g S d Z / A A A A A A I A A A A A A B B m A A A A A Q A A I A A A A E K l 1 O p d W I L C J 6 + G r F 8 D g y f z Z h Q T S 4 y I i N 2 5 2 G 9 g Q y Z 4 A A A A A A 6 A A A A A A g A A I A A A A E + c h o G R Z X k p R 0 D r t 7 Y S D d b f H z + P 7 o I V R x r H / U C 3 l P V D U A A A A F N p M 8 n T z N W z 3 G I g 2 I Y + e X 9 E u p K 2 f + G k R c s o k V 7 Y D w K 9 N r e f C L u w 5 l A V I Y D C a 8 x 1 E z y 0 9 G q j 5 f H K l i S / g O F P e H 6 L t N A M c 0 N l j a D h / J E + S A 2 P Q A A A A F X L m Q 4 f V O 3 C I q l L L S J Y 6 I d j c N 8 o l a e m Q z C v 0 m P s A g n 1 0 o 6 p 5 Q a x w L Y O K x b 3 I t f U T i j j i N a A W f b L 6 M q p Z P r R + g 0 = < / D a t a M a s h u p > 
</file>

<file path=customXml/itemProps1.xml><?xml version="1.0" encoding="utf-8"?>
<ds:datastoreItem xmlns:ds="http://schemas.openxmlformats.org/officeDocument/2006/customXml" ds:itemID="{2FB8A074-916E-47DA-B4F6-83300FB6F9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Highest Hollywood Grossing Movi</vt:lpstr>
      <vt:lpstr>KPI</vt:lpstr>
      <vt:lpstr>Revenue by Genre</vt:lpstr>
      <vt:lpstr>License Distribution</vt:lpstr>
      <vt:lpstr>Date Factor</vt:lpstr>
      <vt:lpstr>Month Factor</vt:lpstr>
      <vt:lpstr>Distributor Yearly Sales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Rubbia Farhath</dc:creator>
  <cp:lastModifiedBy>Rubbia Farhath</cp:lastModifiedBy>
  <dcterms:created xsi:type="dcterms:W3CDTF">2015-06-05T18:17:20Z</dcterms:created>
  <dcterms:modified xsi:type="dcterms:W3CDTF">2024-12-09T17:24:17Z</dcterms:modified>
</cp:coreProperties>
</file>