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1/Documents/Stanford/CS 221/cs_221_final_project/"/>
    </mc:Choice>
  </mc:AlternateContent>
  <xr:revisionPtr revIDLastSave="0" documentId="13_ncr:1_{E0E8F81C-0991-004E-AFB8-46148860FC74}" xr6:coauthVersionLast="43" xr6:coauthVersionMax="43" xr10:uidLastSave="{00000000-0000-0000-0000-000000000000}"/>
  <bookViews>
    <workbookView xWindow="380" yWindow="460" windowWidth="28040" windowHeight="16120" xr2:uid="{47AA4264-2D57-9C47-8021-9901B4845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1" l="1"/>
  <c r="H27" i="1"/>
  <c r="H28" i="1"/>
  <c r="H29" i="1"/>
  <c r="H30" i="1"/>
  <c r="H31" i="1"/>
  <c r="H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I31" i="1" l="1"/>
  <c r="G37" i="1"/>
  <c r="D35" i="1"/>
  <c r="H35" i="1" s="1"/>
  <c r="G35" i="1"/>
  <c r="J8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2" i="1"/>
  <c r="I2" i="1"/>
  <c r="J5" i="1" l="1"/>
  <c r="J10" i="1"/>
  <c r="J14" i="1"/>
  <c r="J18" i="1"/>
  <c r="J22" i="1"/>
  <c r="J26" i="1"/>
  <c r="J30" i="1"/>
  <c r="J2" i="1"/>
  <c r="J6" i="1"/>
  <c r="J11" i="1"/>
  <c r="J17" i="1"/>
  <c r="J19" i="1"/>
  <c r="J23" i="1"/>
  <c r="J27" i="1"/>
  <c r="J31" i="1"/>
  <c r="J3" i="1"/>
  <c r="J7" i="1"/>
  <c r="J12" i="1"/>
  <c r="J16" i="1"/>
  <c r="J20" i="1"/>
  <c r="J24" i="1"/>
  <c r="J28" i="1"/>
  <c r="J32" i="1"/>
  <c r="J4" i="1"/>
  <c r="J9" i="1"/>
  <c r="J13" i="1"/>
  <c r="J15" i="1"/>
  <c r="J21" i="1"/>
  <c r="J25" i="1"/>
  <c r="J29" i="1"/>
  <c r="H37" i="1"/>
  <c r="K2" i="1" l="1"/>
  <c r="L2" i="1" s="1"/>
  <c r="K29" i="1"/>
  <c r="L29" i="1" s="1"/>
  <c r="K25" i="1"/>
  <c r="L25" i="1" s="1"/>
  <c r="K21" i="1"/>
  <c r="L21" i="1" s="1"/>
  <c r="K17" i="1"/>
  <c r="L17" i="1" s="1"/>
  <c r="K13" i="1"/>
  <c r="L13" i="1" s="1"/>
  <c r="K9" i="1"/>
  <c r="L9" i="1" s="1"/>
  <c r="K5" i="1"/>
  <c r="L5" i="1" s="1"/>
  <c r="K32" i="1"/>
  <c r="L32" i="1" s="1"/>
  <c r="K28" i="1"/>
  <c r="L28" i="1" s="1"/>
  <c r="K24" i="1"/>
  <c r="L24" i="1" s="1"/>
  <c r="K20" i="1"/>
  <c r="L20" i="1" s="1"/>
  <c r="K16" i="1"/>
  <c r="L16" i="1" s="1"/>
  <c r="K12" i="1"/>
  <c r="L12" i="1" s="1"/>
  <c r="K8" i="1"/>
  <c r="L8" i="1" s="1"/>
  <c r="K4" i="1"/>
  <c r="L4" i="1" s="1"/>
  <c r="K31" i="1"/>
  <c r="L31" i="1" s="1"/>
  <c r="K27" i="1"/>
  <c r="L27" i="1" s="1"/>
  <c r="K23" i="1"/>
  <c r="L23" i="1" s="1"/>
  <c r="K19" i="1"/>
  <c r="L19" i="1" s="1"/>
  <c r="K15" i="1"/>
  <c r="L15" i="1" s="1"/>
  <c r="K11" i="1"/>
  <c r="L11" i="1" s="1"/>
  <c r="K7" i="1"/>
  <c r="L7" i="1" s="1"/>
  <c r="K3" i="1"/>
  <c r="L3" i="1" s="1"/>
  <c r="K30" i="1"/>
  <c r="L30" i="1" s="1"/>
  <c r="K26" i="1"/>
  <c r="L26" i="1" s="1"/>
  <c r="K22" i="1"/>
  <c r="L22" i="1" s="1"/>
  <c r="K18" i="1"/>
  <c r="L18" i="1" s="1"/>
  <c r="K14" i="1"/>
  <c r="L14" i="1" s="1"/>
  <c r="K10" i="1"/>
  <c r="L10" i="1" s="1"/>
  <c r="K6" i="1"/>
  <c r="L6" i="1" s="1"/>
  <c r="L33" i="1" l="1"/>
  <c r="L34" i="1" s="1"/>
  <c r="L35" i="1" s="1"/>
</calcChain>
</file>

<file path=xl/sharedStrings.xml><?xml version="1.0" encoding="utf-8"?>
<sst xmlns="http://schemas.openxmlformats.org/spreadsheetml/2006/main" count="111" uniqueCount="107">
  <si>
    <t>Protein Name (PDB)</t>
  </si>
  <si>
    <t>Protein Name</t>
  </si>
  <si>
    <t>Tm (degrees Kelvin)</t>
  </si>
  <si>
    <t>Species T(degrees Kelvin)</t>
  </si>
  <si>
    <t>Sequence</t>
  </si>
  <si>
    <t>Tm in Celsius</t>
  </si>
  <si>
    <t>1ACP</t>
  </si>
  <si>
    <t>Acyl Carrier Protein</t>
  </si>
  <si>
    <t>MSTIEERVKKIIGEQLGVKQEEVTNNASFVEDLGADSLDTVELVMALEEEFDTEIPDEEAEKITTVQAAIDYINGHQA</t>
  </si>
  <si>
    <t>6I1B</t>
  </si>
  <si>
    <t>INTERLEUKIN-1 BETA</t>
  </si>
  <si>
    <t>MAEVPELASEMMAYYSGNEDDLFFEADGPKQMKCSFQDLDLCPLDGGIQLRISDHHYSKGFRQAASVVVAMDKLRKMLVPCPQTFQENDLSTFFPFIFEEEPIFFDTWDNEAYVHDAPVRSLNCTLRDSQQKSLVMSGPYELKALHLQGQDMEQQVVFSMSFVQGEESNDKIPVALGLKEKNLYLSCVLKDDKPTLQLESVDPKNYPKKKMEKRFVFNKIEINNKLEFESAQFPNWYISTSQAENMPVFLGGTKGGQDITDFTMQFVSS</t>
  </si>
  <si>
    <t>1BNJ</t>
  </si>
  <si>
    <t>BARNASE</t>
  </si>
  <si>
    <t>MMKMEGIALKKRLSWISVCLLVLVSAAGMLFSTAAKTETSSHKAHTEAQVINTFDGVADYLQTYHKLPDNYITKSEAQALGWVASKGNLADVAPGKSIGGDIFSNREGKLPGKSGRTWREADINYTSGFRNSDRILYSSDWLIYKTTDHYQTFTKIR</t>
  </si>
  <si>
    <t>1STN</t>
  </si>
  <si>
    <t>STAPHYLOCOCCAL NUCLEASE</t>
  </si>
  <si>
    <t>MLVMTEYLLSAGICMAIVSILLIGMAISNVSKGQYAKRFFFFATSCLVLTLVVVSSLSSSANASQTDNGVNRSGSEDPTVYSATSTKKLHKEPATLIKAIDGDTVKLMYKGQPMTFRLLLVDTPETKHPKKGVEKYGPEASAFTKKMVENAKKIEVEFDKGQRTDKYGRGLAYIYADGKMVNEALVRQGLAKVAYVYKPNNTHEQHLRKSEAQAKKEKLNIWSEDNADSGQ</t>
  </si>
  <si>
    <t>1BN1</t>
  </si>
  <si>
    <t>CARBONIC ANHYDRASE II INHIBITOR</t>
  </si>
  <si>
    <t>MSHHWGYGKHNGPEHWHKDFPIAKGERQSPVDIDTHTAKYDPSLKPLSVSYDQATSLRILNNGHAFNVEFDDSQDKAVLKGGPLDGTYRLIQFHFHWGSLDGQGSEHTVDKKKYAAELHLVHWNTKYGDFGKAVQQPDGLAVLGIFLKVGSAKPGLQKVVDVLDSIKTKGKSADFTNFDPRGLLPESLDYWTYPGSLTTPPLLECVTWIVLKEPISVSSEQVLKFRKLNFNGEGEPEELMVDNWRPAQPLKNRQIKASFK</t>
  </si>
  <si>
    <t>3RN3</t>
  </si>
  <si>
    <t>BOVINE RIBONUCLEASE A</t>
  </si>
  <si>
    <t>MALKSLVLLSLLVLVLLLVRVQPSLGKETAAAKFERQHMDSSTSAASSSNYCNQMMKSRNLTKDRCKPVNTFVHESLADVQAVCSQKNVACKNGQTNCYQSYSTMSITDCRETGSSKYPNCAYKTTQANKHIIVACEGNPYVPVHFDASV</t>
  </si>
  <si>
    <t>1ABE</t>
  </si>
  <si>
    <t>L-ARABINOSE-BINDING PROTEIN</t>
  </si>
  <si>
    <t>MHKFTKALAAIGLAAVMSQSAMAENLKLGFLVKQPEEPWFQTEWKFADKAGKDLGFEVIKIAVPDGEKTLNAIDSLAASGAKGFVICTPDPKLGSAIVAKARGYDMKVIAVDDQFVNAKGKPMDTVPLVMMAATKIGERQGQELYKEMQKRGWDVKESAVMAITANELDTARRRTTGSMDALKAAGFPEKQIYQVPTKSNDIPGAFDAANSMLVQHPEVKHWLIVGMNDSTVLGGVRATEGQGFKAADIIGIGINGVDAVSELSKAQATGFYGSLLPSPDVHGYKSSEMLYNWVAKDVEPPKFTEVTDVVLITRDNFKEELEKKGLGGK</t>
  </si>
  <si>
    <t>1HRC</t>
  </si>
  <si>
    <t>HORSE HEART CYTOCHROME C</t>
  </si>
  <si>
    <t>MGDVEKGKKIFVQKCAQCHTVEKGGKHKTGPNLHGLFGRKTGQAPGFTYTDANKNKGITWKEETLMEYLENPKKYIPGTKMIFAGIKKKTEREDLIAYLKKATNE</t>
  </si>
  <si>
    <t>5CHA</t>
  </si>
  <si>
    <t>ALPHA-*CHYMOTRYPSIN</t>
  </si>
  <si>
    <t>CGVPAIQPVLSGLSRIVNGEEAVPGSWPWQVSLQDKTGFHFCGGSLINENWVVTAAHCGVTTSDVVVAGEFDQGSSSEKIQKLKIAKVFKNSKYNSLTINNDITLLKLSTAASFSQTVSAVCLPSASDDFAAGTTCVTTGWGLTRYTNANTPDRLQQASLPLLSNTNCKKYWGTKIKDAMICAGASGVSSCMGDSGGPLVCKKNGAWTLVGIVSWGSSTCSTSTPGVYARVTALVNWVQQTLAAN</t>
  </si>
  <si>
    <t>2CAB</t>
  </si>
  <si>
    <t>HUMAN CARBONIC ANHYDRASE I</t>
  </si>
  <si>
    <t>MASPDWGYDDKNGPEQWSKLYPIANGNNQSPVDIKTSETKHDTSLKPISVSYNPATAKEIINVGHSFHVNFEDNDNRSVLKGGPFSDSYRLFQFHFHWGSTNEHGSEHTVDGVKYSAELHVAHWNSAKYSSLAEAASKADGLAVIGVLMKVGEANPKLQKVLDALQAIKTKGKRAPFTNFDPSTLLPSSLDFWTYPGSLTHPPLYESVTWIICKESISVSSEQLAQFRSLLSNVEGDNAVPMQHNNRPTQPLKGRTVRASF</t>
  </si>
  <si>
    <t>9RNT</t>
  </si>
  <si>
    <t>RIBONUCLEASE T1</t>
  </si>
  <si>
    <t>ACDYTCGSNCYSSSDVSTAQAAGYKLHEDGETVGSNSYPHKYNNYEGFDFSVSSPYYEWPILSSGDVYSGGSPGADRVVFNENNQLAGVITHTGASGNNFVECT</t>
  </si>
  <si>
    <t>1PMK</t>
  </si>
  <si>
    <t>KRINGLE</t>
  </si>
  <si>
    <t>VQDCYHGDGQSYRGTSSTTTTGKKCQSWSSMTPHRHQKTPENYPNAGLTMNYCRNPDADKGPWCFTTDPSVRWEYCNLKKCSGTEASV</t>
  </si>
  <si>
    <t>5PEP</t>
  </si>
  <si>
    <t>PORCINE PEPSIN</t>
  </si>
  <si>
    <t>IGDEPLENYLDTEYFGTIGIGTPAQDFTVIFDTGSSNLWVPSVYCSSLACSDHNQFNPDDSSTFEATSQELSITYGTGSMTGILGYDTVQVGGISDTNQIFGLSETEPGSFLYYAPFDGILGLAYPSISASGATPVFDNLWDQGLVSQDLFSVYLSSNDDSGSVVLLGGIDSSYYTGSLNWVPVSVEGYWQITLDSITMDGETIACSGGCQAIVDTGTSLLTGPTSAIANIQSDIGASENSDGEMVISCSSIASLPDIVFTINGVQYPLSPSAYILQDDDSCTSGFEGMDVPTSSGELWILGDVFIRQYYTVFDRANNKVGLAPVA</t>
  </si>
  <si>
    <t>3PSG</t>
  </si>
  <si>
    <t>PORCINE PEPSINOGEN</t>
  </si>
  <si>
    <t>LVKVPLVRKKSLRQNLIKDGKLKDFLKTHKHNPASKYFPEAAALIGDEPLENYLDTEYFGTIGIGTPAQDFTVIFDTGSS</t>
  </si>
  <si>
    <t>1BTA</t>
  </si>
  <si>
    <t>RIBONUCLEASE INHIBITOR</t>
  </si>
  <si>
    <t>KKAVINGEQIRSISDLHQTLKKELALPEYYGENLDALWDCLTGWVEYPLVLEWRQFEQSKQLTENGAESVLQVFREAKAEGCDITIILS</t>
  </si>
  <si>
    <t>2ZTA</t>
  </si>
  <si>
    <t>GCN4 LEUCINE ZIPPER</t>
  </si>
  <si>
    <t>XRMKQLEDKVEELLSKNYHLENEVARLKKLVGER</t>
  </si>
  <si>
    <t>1CYO</t>
  </si>
  <si>
    <t>BOVINE CYTOCHROME B(5)</t>
  </si>
  <si>
    <t>SKAVKYYTLEEIQKHNNSKSTWLILHYKVYDLTKFLEEHPGGEEVLREQAGGDATENFEDVGHSTDARELSKTFIIGELHPDDRSKITKPSES</t>
  </si>
  <si>
    <t>2OVO</t>
  </si>
  <si>
    <t>THIRD DOMAIN OF SILVER PHEASANT OVOMUCOID</t>
  </si>
  <si>
    <t>LAAVSVDCSEYPKPACTMEYRPLCGSDNKTYGNKCNFCNAVVESNGTLTLSHFGKC</t>
  </si>
  <si>
    <t>2HPR</t>
  </si>
  <si>
    <t>HISTIDINE-CONTAINING PHOSPHOCARRIER PROTEIN HPR MUTANT WITH MET 51 REPLACED BY VAL AND SER 83 REPLACED BY CYS</t>
  </si>
  <si>
    <t>AQKTFKVTADSGIHARPATVLVQTASKYDADVNLEYNGKTVNLKSIMGVVSLGIAKGAEITISASGADENDALNALEETMKCEGLGE</t>
  </si>
  <si>
    <t>1COA</t>
  </si>
  <si>
    <t>MUTATIONS IN THE HYDROPHOBIC CORE OF CHYMOTRYPSIN INHIBITOR 2</t>
  </si>
  <si>
    <t>MKTEWPELVGKSVEEAKKVILQDKPEAQIIVLPVGTIVTMEYRIDRVRLFVDKLDNVAEVPRVG</t>
  </si>
  <si>
    <t>1PGX</t>
  </si>
  <si>
    <t>B2 IMMUNOGLOBULIN-BINDING DOMAIN OF STREPTOCOCCAL PROTEIN G</t>
  </si>
  <si>
    <t>MDPGDASELTPAVTTYKLVINGKTLKGETTTKAVDAETAEKAFKQYANDNGVDGVWTYDDATKTFTVTEMVTEVPVASKRKED</t>
  </si>
  <si>
    <t>1LZ1</t>
  </si>
  <si>
    <t>HUMAN LYSOZYME</t>
  </si>
  <si>
    <t>KVFERCELARTLKRLGMDGYRGISLANWMCLAKWESGYNTRATNYNAGDRSTDYGIFQINSRYWCNDGKTPGAVNACHLSCSALLQDNIADAVACAKRVVRDPQGIRAWVAWRNRCQNRDVRQYVQGCGV</t>
  </si>
  <si>
    <t>9PAP</t>
  </si>
  <si>
    <t>PAPAIN</t>
  </si>
  <si>
    <t>IPEYVDWRQKGAVTPVKNQGSCGSCWAFSAVVTIEGIIKIRTGNLNQYSEQELLDCDRRSYGCNGGYPWSALQLVAQYGIHYRNTYPYEGVQRYCRSREKGPYAAKTDGVRQVQPYNQGALLYSIANQPVSVVLQAAGKDFQLYRGGIFVGPCGNKVDHAVAAVGYGPNYILIKNSWGTGWGENGYIRIKRGTGNSYGVCGLYTSSFYPVKN</t>
  </si>
  <si>
    <t>4MBN</t>
  </si>
  <si>
    <t>MYOGLOBIN AND CYTOCHROME C</t>
  </si>
  <si>
    <t>VLSEGEWQLVLHVWAKVEADVAGHGQDILIRLFKSHPETLEKFDRFKHLKTEAEMKASEDLKKHGVTVLTALGAILKKKGHHEAELKPLAQSHATKHKIPIKYLEFISEAIIHVLHSRHPGDFGADAQGAMNKALELFRKDIAAKYKELGYQG</t>
  </si>
  <si>
    <t>2TRX</t>
  </si>
  <si>
    <t>THIOREDOXIN</t>
  </si>
  <si>
    <t>SDKIIHLTDDSFDTDVLKADGAILVDFWAEWCGPCKMIAPILDEIADEYQGKLTVAKLNIDQNPGTAPKYGIRGIPTLLLFKNGEVAATKVGALSKGQLKEFLDANLA</t>
  </si>
  <si>
    <t>1UBQ</t>
  </si>
  <si>
    <t>UBIQUITIN</t>
  </si>
  <si>
    <t>MQIFVKTLTGKTITLEVEPSDTIENVKAKIQDKEGIPPDQQRLIFAGKQLEDGRTLSDYNIQKESTLHLVLRLRGG</t>
  </si>
  <si>
    <t>5CPV</t>
  </si>
  <si>
    <t>CARP PARVALBUMIN</t>
  </si>
  <si>
    <t>XAFAGVLNDADIAAALEACKAADSFNHKAFFAKVGLTSKSADDVKKAFAIIDQDKSGFIEEDELKLFLQNFKADARALTDGETKTFLKAGDSDGDGKIGVDEFTALVKA</t>
  </si>
  <si>
    <t>2WRP</t>
  </si>
  <si>
    <t>TRP holorepressor</t>
  </si>
  <si>
    <t>AQQSPYSAAMAEQRHQEWLRFVDLLKNAYQNDLHLPLLNLMLTPDEREALGTRVRIVEELLRGEMSQRELKNELGAGIATITRGSNSLKAAPVELRQWLEEVLLKSD</t>
  </si>
  <si>
    <t>1CYV</t>
  </si>
  <si>
    <t>RECOMBINANT HUMAN CYSTATIN A</t>
  </si>
  <si>
    <t>MIPGGLSEAKPATPEIQEIVDKVKPQLEEKTNETYGKLEAVQYKTQVVAGTNYYIKVRAGDNKYLHLKVFKSLPGQNEDLVLTGYQVDKNKDDELTGF</t>
  </si>
  <si>
    <t>1SAP</t>
  </si>
  <si>
    <t>HYPERTHERMOPHILE PROTEIN</t>
  </si>
  <si>
    <t>MVKVKFKYKGEEKEVDTSKIKKVWRVGKMVSFTYDDNGKTGRGAVSEKDAPKELLDMLARAEREKK</t>
  </si>
  <si>
    <t>3AIT</t>
  </si>
  <si>
    <t>Alpha-amylase inhibitor</t>
  </si>
  <si>
    <t>MRVRALRLAALVGAGAALALSPLAAGPASADTTVSEPAPSCVTLYQSWRYSQADNGCAQTVTVKVVYEDDTEGLCYAVAPGQITTVGDGYIGSHGHARYLARCL</t>
  </si>
  <si>
    <t>Difference</t>
  </si>
  <si>
    <t>r</t>
  </si>
  <si>
    <t>mean</t>
  </si>
  <si>
    <t>2*body temp</t>
  </si>
  <si>
    <t>sample standard deviation</t>
  </si>
  <si>
    <t>Standardized x value</t>
  </si>
  <si>
    <t>Standardized y value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</si>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</sst>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rgb="FF000000"/>
      <name val="Arial"/>
      <family val="2"/>
    </font>
    <font>
      <b/>
      <u/>
      <sz val="11"/>
      <color rgb="FF336699"/>
      <name val="Arial"/>
      <family val="2"/>
    </font>
    <font>
      <b/>
      <u/>
      <sz val="11"/>
      <color rgb="FF337AB7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AACF7-DAD2-1141-9DC7-3E9DA25ADFE6}">
  <dimension ref="A1:AB988"/>
  <sheetViews>
    <sheetView tabSelected="1" topLeftCell="A7" workbookViewId="0">
      <selection activeCell="L35" sqref="L35"/>
    </sheetView>
  </sheetViews>
  <sheetFormatPr baseColWidth="10" defaultRowHeight="16" x14ac:dyDescent="0.2"/>
  <cols>
    <col min="2" max="2" width="25.33203125" customWidth="1"/>
    <col min="6" max="6" width="26.66406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102</v>
      </c>
      <c r="I1" s="2" t="s">
        <v>99</v>
      </c>
      <c r="J1" s="2" t="s">
        <v>104</v>
      </c>
      <c r="K1" s="2" t="s">
        <v>105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2" t="s">
        <v>6</v>
      </c>
      <c r="B2" s="2" t="s">
        <v>7</v>
      </c>
      <c r="C2" s="2">
        <v>326</v>
      </c>
      <c r="D2" s="2">
        <v>30</v>
      </c>
      <c r="E2" s="2">
        <v>326</v>
      </c>
      <c r="F2" s="2" t="s">
        <v>8</v>
      </c>
      <c r="G2" s="2">
        <v>53</v>
      </c>
      <c r="H2" s="2">
        <f>2*D2</f>
        <v>60</v>
      </c>
      <c r="I2" s="2">
        <f>G2-2*D2</f>
        <v>-7</v>
      </c>
      <c r="J2" s="2">
        <f>(G2-G35)/G37</f>
        <v>-1.3418839222591137</v>
      </c>
      <c r="K2" s="2">
        <f>(H2-H35)/H37</f>
        <v>-0.80104504190365344</v>
      </c>
      <c r="L2" s="2">
        <f>J2*K2</f>
        <v>1.0749094627358906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">
      <c r="A3" s="2" t="s">
        <v>9</v>
      </c>
      <c r="B3" s="2" t="s">
        <v>10</v>
      </c>
      <c r="C3" s="2">
        <v>326</v>
      </c>
      <c r="D3" s="2">
        <v>37</v>
      </c>
      <c r="E3" s="2">
        <v>326</v>
      </c>
      <c r="F3" s="2" t="s">
        <v>11</v>
      </c>
      <c r="G3" s="2">
        <v>53</v>
      </c>
      <c r="H3" s="2">
        <f t="shared" ref="H3:H32" si="0">2*D3</f>
        <v>74</v>
      </c>
      <c r="I3" s="2">
        <f t="shared" ref="I3:I32" si="1">G3-2*D3</f>
        <v>-21</v>
      </c>
      <c r="J3" s="2">
        <f>(G3-G35)/G37</f>
        <v>-1.3418839222591137</v>
      </c>
      <c r="K3" s="2">
        <f>(H3-H35)/H37</f>
        <v>0.36245411534596345</v>
      </c>
      <c r="L3" s="2">
        <f t="shared" ref="L3:L32" si="2">J3*K3</f>
        <v>-0.48637134993939862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">
      <c r="A4" s="2" t="s">
        <v>12</v>
      </c>
      <c r="B4" s="2" t="s">
        <v>13</v>
      </c>
      <c r="C4" s="2">
        <v>327</v>
      </c>
      <c r="D4" s="2">
        <v>33.5</v>
      </c>
      <c r="E4" s="2">
        <v>327</v>
      </c>
      <c r="F4" s="2" t="s">
        <v>14</v>
      </c>
      <c r="G4" s="2">
        <v>54</v>
      </c>
      <c r="H4" s="2">
        <f t="shared" si="0"/>
        <v>67</v>
      </c>
      <c r="I4" s="2">
        <f t="shared" si="1"/>
        <v>-13</v>
      </c>
      <c r="J4" s="2">
        <f>(G4-G35)/G37</f>
        <v>-1.268388513089445</v>
      </c>
      <c r="K4" s="2">
        <f>(H4-H35)/H37</f>
        <v>-0.219295463278845</v>
      </c>
      <c r="L4" s="2">
        <f t="shared" si="2"/>
        <v>0.27815184659551517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">
      <c r="A5" s="2" t="s">
        <v>15</v>
      </c>
      <c r="B5" s="2" t="s">
        <v>16</v>
      </c>
      <c r="C5" s="2">
        <v>327</v>
      </c>
      <c r="D5" s="2">
        <v>37</v>
      </c>
      <c r="E5" s="2">
        <v>327</v>
      </c>
      <c r="F5" s="2" t="s">
        <v>17</v>
      </c>
      <c r="G5" s="2">
        <v>54</v>
      </c>
      <c r="H5" s="2">
        <f t="shared" si="0"/>
        <v>74</v>
      </c>
      <c r="I5" s="2">
        <f t="shared" si="1"/>
        <v>-20</v>
      </c>
      <c r="J5" s="2">
        <f>(G5-G35)/G37</f>
        <v>-1.268388513089445</v>
      </c>
      <c r="K5" s="2">
        <f>(H5-H35)/H37</f>
        <v>0.36245411534596345</v>
      </c>
      <c r="L5" s="2">
        <f t="shared" si="2"/>
        <v>-0.45973263642681678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">
      <c r="A6" s="2" t="s">
        <v>18</v>
      </c>
      <c r="B6" s="2" t="s">
        <v>19</v>
      </c>
      <c r="C6" s="2">
        <v>328</v>
      </c>
      <c r="D6" s="2">
        <v>37</v>
      </c>
      <c r="E6" s="2">
        <v>328</v>
      </c>
      <c r="F6" s="2" t="s">
        <v>20</v>
      </c>
      <c r="G6" s="2">
        <v>55</v>
      </c>
      <c r="H6" s="2">
        <f t="shared" si="0"/>
        <v>74</v>
      </c>
      <c r="I6" s="2">
        <f t="shared" si="1"/>
        <v>-19</v>
      </c>
      <c r="J6" s="2">
        <f>(G6-G35)/G37</f>
        <v>-1.1948931039197761</v>
      </c>
      <c r="K6" s="2">
        <f>(H6-H35)/H37</f>
        <v>0.36245411534596345</v>
      </c>
      <c r="L6" s="2">
        <f t="shared" si="2"/>
        <v>-0.43309392291423482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">
      <c r="A7" s="2" t="s">
        <v>21</v>
      </c>
      <c r="B7" s="2" t="s">
        <v>22</v>
      </c>
      <c r="C7" s="2">
        <v>332</v>
      </c>
      <c r="D7" s="2">
        <v>38</v>
      </c>
      <c r="E7" s="2">
        <v>332</v>
      </c>
      <c r="F7" s="2" t="s">
        <v>23</v>
      </c>
      <c r="G7" s="2">
        <v>59</v>
      </c>
      <c r="H7" s="2">
        <f t="shared" si="0"/>
        <v>76</v>
      </c>
      <c r="I7" s="2">
        <f t="shared" si="1"/>
        <v>-17</v>
      </c>
      <c r="J7" s="2">
        <f>(G7-G35)/G37</f>
        <v>-0.90091146724110116</v>
      </c>
      <c r="K7" s="2">
        <f>(H7-H35)/H37</f>
        <v>0.52866828066733729</v>
      </c>
      <c r="L7" s="2">
        <f t="shared" si="2"/>
        <v>-0.47628331641984112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">
      <c r="A8" s="2" t="s">
        <v>24</v>
      </c>
      <c r="B8" s="2" t="s">
        <v>25</v>
      </c>
      <c r="C8" s="2">
        <v>332</v>
      </c>
      <c r="D8" s="2">
        <v>30</v>
      </c>
      <c r="E8" s="2">
        <v>332</v>
      </c>
      <c r="F8" s="2" t="s">
        <v>26</v>
      </c>
      <c r="G8" s="2">
        <v>59</v>
      </c>
      <c r="H8" s="2">
        <f t="shared" si="0"/>
        <v>60</v>
      </c>
      <c r="I8" s="2">
        <f t="shared" si="1"/>
        <v>-1</v>
      </c>
      <c r="J8" s="2">
        <f>(G8-G35)/G37</f>
        <v>-0.90091146724110116</v>
      </c>
      <c r="K8" s="2">
        <f>(H8-H35)/H37</f>
        <v>-0.80104504190365344</v>
      </c>
      <c r="L8" s="2">
        <f t="shared" si="2"/>
        <v>0.7216706640276298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">
      <c r="A9" s="2" t="s">
        <v>27</v>
      </c>
      <c r="B9" s="2" t="s">
        <v>28</v>
      </c>
      <c r="C9" s="2">
        <v>333</v>
      </c>
      <c r="D9" s="2">
        <v>38.299999999999997</v>
      </c>
      <c r="E9" s="2">
        <v>333</v>
      </c>
      <c r="F9" s="2" t="s">
        <v>29</v>
      </c>
      <c r="G9" s="2">
        <v>60</v>
      </c>
      <c r="H9" s="2">
        <f t="shared" si="0"/>
        <v>76.599999999999994</v>
      </c>
      <c r="I9" s="2">
        <f t="shared" si="1"/>
        <v>-16.599999999999994</v>
      </c>
      <c r="J9" s="2">
        <f>(G9-G35)/G37</f>
        <v>-0.82741605807143248</v>
      </c>
      <c r="K9" s="2">
        <f>(H9-H35)/H37</f>
        <v>0.57853253026374896</v>
      </c>
      <c r="L9" s="2">
        <f t="shared" si="2"/>
        <v>-0.47868710565692285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">
      <c r="A10" s="2" t="s">
        <v>30</v>
      </c>
      <c r="B10" s="2" t="s">
        <v>31</v>
      </c>
      <c r="C10" s="2">
        <v>333</v>
      </c>
      <c r="D10" s="2">
        <v>38</v>
      </c>
      <c r="E10" s="2">
        <v>333</v>
      </c>
      <c r="F10" s="2" t="s">
        <v>32</v>
      </c>
      <c r="G10" s="2">
        <v>60</v>
      </c>
      <c r="H10" s="2">
        <f t="shared" si="0"/>
        <v>76</v>
      </c>
      <c r="I10" s="2">
        <f t="shared" si="1"/>
        <v>-16</v>
      </c>
      <c r="J10" s="2">
        <f>(G10-G35)/G37</f>
        <v>-0.82741605807143248</v>
      </c>
      <c r="K10" s="2">
        <f>(H10-H35)/H37</f>
        <v>0.52866828066733729</v>
      </c>
      <c r="L10" s="2">
        <f t="shared" si="2"/>
        <v>-0.43742862481716993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">
      <c r="A11" s="2" t="s">
        <v>33</v>
      </c>
      <c r="B11" s="2" t="s">
        <v>34</v>
      </c>
      <c r="C11" s="2">
        <v>333</v>
      </c>
      <c r="D11" s="2">
        <v>37</v>
      </c>
      <c r="E11" s="2">
        <v>333</v>
      </c>
      <c r="F11" s="2" t="s">
        <v>35</v>
      </c>
      <c r="G11" s="2">
        <v>60</v>
      </c>
      <c r="H11" s="2">
        <f t="shared" si="0"/>
        <v>74</v>
      </c>
      <c r="I11" s="2">
        <f t="shared" si="1"/>
        <v>-14</v>
      </c>
      <c r="J11" s="2">
        <f>(G11-G35)/G37</f>
        <v>-0.82741605807143248</v>
      </c>
      <c r="K11" s="2">
        <f>(H11-H35)/H37</f>
        <v>0.36245411534596345</v>
      </c>
      <c r="L11" s="2">
        <f t="shared" si="2"/>
        <v>-0.29990035535132537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">
      <c r="A12" s="2" t="s">
        <v>36</v>
      </c>
      <c r="B12" s="2" t="s">
        <v>37</v>
      </c>
      <c r="C12" s="2">
        <v>334</v>
      </c>
      <c r="D12" s="2">
        <v>30</v>
      </c>
      <c r="E12" s="2">
        <v>334</v>
      </c>
      <c r="F12" s="2" t="s">
        <v>38</v>
      </c>
      <c r="G12" s="2">
        <v>61</v>
      </c>
      <c r="H12" s="2">
        <f t="shared" si="0"/>
        <v>60</v>
      </c>
      <c r="I12" s="2">
        <f t="shared" si="1"/>
        <v>1</v>
      </c>
      <c r="J12" s="2">
        <f>(G12-G35)/G37</f>
        <v>-0.75392064890176369</v>
      </c>
      <c r="K12" s="2">
        <f>(H12-H35)/H37</f>
        <v>-0.80104504190365344</v>
      </c>
      <c r="L12" s="2">
        <f t="shared" si="2"/>
        <v>0.60392439779154294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">
      <c r="A13" s="2" t="s">
        <v>39</v>
      </c>
      <c r="B13" s="2" t="s">
        <v>40</v>
      </c>
      <c r="C13" s="2">
        <v>334</v>
      </c>
      <c r="D13" s="2">
        <v>37</v>
      </c>
      <c r="E13" s="2">
        <v>335</v>
      </c>
      <c r="F13" s="2" t="s">
        <v>41</v>
      </c>
      <c r="G13" s="2">
        <v>62</v>
      </c>
      <c r="H13" s="2">
        <f t="shared" si="0"/>
        <v>74</v>
      </c>
      <c r="I13" s="2">
        <f t="shared" si="1"/>
        <v>-12</v>
      </c>
      <c r="J13" s="2">
        <f>(G13-G35)/G37</f>
        <v>-0.68042523973209501</v>
      </c>
      <c r="K13" s="2">
        <f>(H13-H35)/H37</f>
        <v>0.36245411534596345</v>
      </c>
      <c r="L13" s="2">
        <f t="shared" si="2"/>
        <v>-0.24662292832616159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">
      <c r="A14" s="2" t="s">
        <v>42</v>
      </c>
      <c r="B14" s="2" t="s">
        <v>43</v>
      </c>
      <c r="C14" s="2">
        <v>336</v>
      </c>
      <c r="D14" s="2">
        <v>39</v>
      </c>
      <c r="E14" s="2">
        <v>336</v>
      </c>
      <c r="F14" s="2" t="s">
        <v>44</v>
      </c>
      <c r="G14" s="2">
        <v>63</v>
      </c>
      <c r="H14" s="2">
        <f t="shared" si="0"/>
        <v>78</v>
      </c>
      <c r="I14" s="2">
        <f t="shared" si="1"/>
        <v>-15</v>
      </c>
      <c r="J14" s="2">
        <f>(G14-G35)/G37</f>
        <v>-0.60692983056242622</v>
      </c>
      <c r="K14" s="2">
        <f>(H14-H35)/H37</f>
        <v>0.69488244598871118</v>
      </c>
      <c r="L14" s="2">
        <f t="shared" si="2"/>
        <v>-0.42174488520473274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">
      <c r="A15" s="2" t="s">
        <v>45</v>
      </c>
      <c r="B15" s="2" t="s">
        <v>46</v>
      </c>
      <c r="C15" s="2">
        <v>339</v>
      </c>
      <c r="D15" s="2">
        <v>39</v>
      </c>
      <c r="E15" s="2">
        <v>339</v>
      </c>
      <c r="F15" s="2" t="s">
        <v>47</v>
      </c>
      <c r="G15" s="2">
        <v>66</v>
      </c>
      <c r="H15" s="2">
        <f t="shared" si="0"/>
        <v>78</v>
      </c>
      <c r="I15" s="2">
        <f t="shared" si="1"/>
        <v>-12</v>
      </c>
      <c r="J15" s="2">
        <f>(G15-G35)/G37</f>
        <v>-0.38644360305342002</v>
      </c>
      <c r="K15" s="2">
        <f>(H15-H35)/H37</f>
        <v>0.69488244598871118</v>
      </c>
      <c r="L15" s="2">
        <f t="shared" si="2"/>
        <v>-0.2685328761264511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2" t="s">
        <v>48</v>
      </c>
      <c r="B16" s="2" t="s">
        <v>49</v>
      </c>
      <c r="C16" s="2">
        <v>343</v>
      </c>
      <c r="D16" s="2">
        <v>33.5</v>
      </c>
      <c r="E16" s="2">
        <v>343</v>
      </c>
      <c r="F16" s="2" t="s">
        <v>50</v>
      </c>
      <c r="G16" s="2">
        <v>70</v>
      </c>
      <c r="H16" s="2">
        <f t="shared" si="0"/>
        <v>67</v>
      </c>
      <c r="I16" s="2">
        <f t="shared" si="1"/>
        <v>3</v>
      </c>
      <c r="J16" s="2">
        <f>(G16-G35)/G37</f>
        <v>-9.2461966374745047E-2</v>
      </c>
      <c r="K16" s="2">
        <f>(H16-H35)/H37</f>
        <v>-0.219295463278845</v>
      </c>
      <c r="L16" s="2">
        <f t="shared" si="2"/>
        <v>2.0276489751822703E-2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">
      <c r="A17" s="2" t="s">
        <v>51</v>
      </c>
      <c r="B17" s="3" t="s">
        <v>52</v>
      </c>
      <c r="C17" s="2">
        <v>343</v>
      </c>
      <c r="D17" s="2">
        <v>36</v>
      </c>
      <c r="E17" s="2">
        <v>343</v>
      </c>
      <c r="F17" s="2" t="s">
        <v>53</v>
      </c>
      <c r="G17" s="2">
        <v>70</v>
      </c>
      <c r="H17" s="2">
        <f t="shared" si="0"/>
        <v>72</v>
      </c>
      <c r="I17" s="2">
        <f t="shared" si="1"/>
        <v>-2</v>
      </c>
      <c r="J17" s="2">
        <f>(G17-G35)/G37</f>
        <v>-9.2461966374745047E-2</v>
      </c>
      <c r="K17" s="2">
        <f>(H17-H35)/H37</f>
        <v>0.19623995002458963</v>
      </c>
      <c r="L17" s="2">
        <f t="shared" si="2"/>
        <v>-1.8144731660555254E-2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">
      <c r="A18" s="2" t="s">
        <v>54</v>
      </c>
      <c r="B18" s="2" t="s">
        <v>55</v>
      </c>
      <c r="C18" s="2">
        <v>343</v>
      </c>
      <c r="D18" s="4">
        <v>38</v>
      </c>
      <c r="E18" s="2">
        <v>343</v>
      </c>
      <c r="F18" s="2" t="s">
        <v>56</v>
      </c>
      <c r="G18" s="2">
        <v>70</v>
      </c>
      <c r="H18" s="2">
        <f t="shared" si="0"/>
        <v>76</v>
      </c>
      <c r="I18" s="2">
        <f t="shared" si="1"/>
        <v>-6</v>
      </c>
      <c r="J18" s="2">
        <f>(G18-G35)/G37</f>
        <v>-9.2461966374745047E-2</v>
      </c>
      <c r="K18" s="2">
        <f>(H18-H35)/H37</f>
        <v>0.52866828066733729</v>
      </c>
      <c r="L18" s="2">
        <f>J18*K18</f>
        <v>-4.8881708790457619E-2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">
      <c r="A19" s="2" t="s">
        <v>57</v>
      </c>
      <c r="B19" s="2" t="s">
        <v>58</v>
      </c>
      <c r="C19" s="2">
        <v>346</v>
      </c>
      <c r="D19" s="2">
        <v>37.6</v>
      </c>
      <c r="E19" s="2">
        <v>346</v>
      </c>
      <c r="F19" s="2" t="s">
        <v>59</v>
      </c>
      <c r="G19" s="2">
        <v>73</v>
      </c>
      <c r="H19" s="2">
        <f t="shared" si="0"/>
        <v>75.2</v>
      </c>
      <c r="I19" s="2">
        <f t="shared" si="1"/>
        <v>-2.2000000000000028</v>
      </c>
      <c r="J19" s="2">
        <f>(G19-G35)/G37</f>
        <v>0.12802426113426119</v>
      </c>
      <c r="K19" s="2">
        <f>(H19-H35)/H37</f>
        <v>0.46218261453878801</v>
      </c>
      <c r="L19" s="2">
        <f t="shared" si="2"/>
        <v>5.9170587735429374E-2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">
      <c r="A20" s="2" t="s">
        <v>60</v>
      </c>
      <c r="B20" s="2" t="s">
        <v>61</v>
      </c>
      <c r="C20" s="2">
        <v>346</v>
      </c>
      <c r="D20" s="2">
        <v>33.5</v>
      </c>
      <c r="E20" s="2">
        <v>346</v>
      </c>
      <c r="F20" s="2" t="s">
        <v>62</v>
      </c>
      <c r="G20" s="2">
        <v>73</v>
      </c>
      <c r="H20" s="2">
        <f t="shared" si="0"/>
        <v>67</v>
      </c>
      <c r="I20" s="2">
        <f t="shared" si="1"/>
        <v>6</v>
      </c>
      <c r="J20" s="2">
        <f>(G20-G35)/G37</f>
        <v>0.12802426113426119</v>
      </c>
      <c r="K20" s="2">
        <f>(H20-H35)/H37</f>
        <v>-0.219295463278845</v>
      </c>
      <c r="L20" s="2">
        <f t="shared" si="2"/>
        <v>-2.8075139656369638E-2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">
      <c r="A21" s="2" t="s">
        <v>63</v>
      </c>
      <c r="B21" s="2" t="s">
        <v>64</v>
      </c>
      <c r="C21" s="2">
        <v>347</v>
      </c>
      <c r="D21" s="2">
        <v>22.5</v>
      </c>
      <c r="E21" s="2">
        <v>347</v>
      </c>
      <c r="F21" s="2" t="s">
        <v>65</v>
      </c>
      <c r="G21" s="2">
        <v>74</v>
      </c>
      <c r="H21" s="2">
        <f t="shared" si="0"/>
        <v>45</v>
      </c>
      <c r="I21" s="2">
        <f t="shared" si="1"/>
        <v>29</v>
      </c>
      <c r="J21" s="2">
        <f>(G21-G35)/G37</f>
        <v>0.20151967030392992</v>
      </c>
      <c r="K21" s="2">
        <f>(H21-H35)/H37</f>
        <v>-2.0476512818139572</v>
      </c>
      <c r="L21" s="2">
        <f t="shared" si="2"/>
        <v>-0.41264201120856814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">
      <c r="A22" s="2" t="s">
        <v>66</v>
      </c>
      <c r="B22" s="2" t="s">
        <v>67</v>
      </c>
      <c r="C22" s="2">
        <v>352</v>
      </c>
      <c r="D22" s="2">
        <v>37</v>
      </c>
      <c r="E22" s="2">
        <v>352</v>
      </c>
      <c r="F22" s="2" t="s">
        <v>68</v>
      </c>
      <c r="G22" s="2">
        <v>79</v>
      </c>
      <c r="H22" s="2">
        <f t="shared" si="0"/>
        <v>74</v>
      </c>
      <c r="I22" s="2">
        <f t="shared" si="1"/>
        <v>5</v>
      </c>
      <c r="J22" s="2">
        <f>(G22-G35)/G37</f>
        <v>0.56899671615227365</v>
      </c>
      <c r="K22" s="2">
        <f>(H22-H35)/H37</f>
        <v>0.36245411534596345</v>
      </c>
      <c r="L22" s="2">
        <f>J22*K22</f>
        <v>0.2062352013877306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">
      <c r="A23" s="2" t="s">
        <v>69</v>
      </c>
      <c r="B23" s="2" t="s">
        <v>70</v>
      </c>
      <c r="C23" s="2">
        <v>353</v>
      </c>
      <c r="D23" s="2">
        <v>37</v>
      </c>
      <c r="E23" s="2">
        <v>353</v>
      </c>
      <c r="F23" s="2" t="s">
        <v>71</v>
      </c>
      <c r="G23" s="2">
        <v>80</v>
      </c>
      <c r="H23" s="2">
        <f t="shared" si="0"/>
        <v>74</v>
      </c>
      <c r="I23" s="2">
        <f t="shared" si="1"/>
        <v>6</v>
      </c>
      <c r="J23" s="2">
        <f>(G23-G35)/G37</f>
        <v>0.64249212532194233</v>
      </c>
      <c r="K23" s="2">
        <f>(H23-H35)/H37</f>
        <v>0.36245411534596345</v>
      </c>
      <c r="L23" s="2">
        <f t="shared" si="2"/>
        <v>0.23287391490031248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">
      <c r="A24" s="2" t="s">
        <v>72</v>
      </c>
      <c r="B24" s="2" t="s">
        <v>73</v>
      </c>
      <c r="C24" s="2">
        <v>357</v>
      </c>
      <c r="D24" s="2">
        <v>25</v>
      </c>
      <c r="E24" s="2">
        <v>357</v>
      </c>
      <c r="F24" s="2" t="s">
        <v>74</v>
      </c>
      <c r="G24" s="2">
        <v>84</v>
      </c>
      <c r="H24" s="2">
        <f t="shared" si="0"/>
        <v>50</v>
      </c>
      <c r="I24" s="2">
        <f t="shared" si="1"/>
        <v>34</v>
      </c>
      <c r="J24" s="2">
        <f>(G24-G35)/G37</f>
        <v>0.93647376200061738</v>
      </c>
      <c r="K24" s="2">
        <f>(H24-H35)/H37</f>
        <v>-1.6321158685105226</v>
      </c>
      <c r="L24" s="2">
        <f t="shared" si="2"/>
        <v>-1.528433687404954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">
      <c r="A25" s="2" t="s">
        <v>75</v>
      </c>
      <c r="B25" s="2" t="s">
        <v>76</v>
      </c>
      <c r="C25" s="2">
        <v>358</v>
      </c>
      <c r="D25" s="2">
        <v>37</v>
      </c>
      <c r="E25" s="2">
        <v>358</v>
      </c>
      <c r="F25" s="2" t="s">
        <v>77</v>
      </c>
      <c r="G25" s="2">
        <v>85</v>
      </c>
      <c r="H25" s="2">
        <f t="shared" si="0"/>
        <v>74</v>
      </c>
      <c r="I25" s="2">
        <f t="shared" si="1"/>
        <v>11</v>
      </c>
      <c r="J25" s="2">
        <f>(G25-G35)/G37</f>
        <v>1.0099691711702861</v>
      </c>
      <c r="K25" s="2">
        <f>(H25-H35)/H37</f>
        <v>0.36245411534596345</v>
      </c>
      <c r="L25" s="2">
        <f t="shared" si="2"/>
        <v>0.36606748246322196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">
      <c r="A26" s="2" t="s">
        <v>78</v>
      </c>
      <c r="B26" s="2" t="s">
        <v>79</v>
      </c>
      <c r="C26" s="2">
        <v>360</v>
      </c>
      <c r="D26" s="2">
        <v>30</v>
      </c>
      <c r="E26" s="2">
        <v>360</v>
      </c>
      <c r="F26" s="2" t="s">
        <v>80</v>
      </c>
      <c r="G26" s="2">
        <v>87</v>
      </c>
      <c r="H26" s="2">
        <f>2*D26</f>
        <v>60</v>
      </c>
      <c r="I26" s="2">
        <f t="shared" si="1"/>
        <v>27</v>
      </c>
      <c r="J26" s="2">
        <f>(G26-G35)/G37</f>
        <v>1.1569599895096236</v>
      </c>
      <c r="K26" s="2">
        <f>(H26-H35)/H37</f>
        <v>-0.80104504190365344</v>
      </c>
      <c r="L26" s="2">
        <f t="shared" si="2"/>
        <v>-0.92677706327758691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">
      <c r="A27" s="2" t="s">
        <v>81</v>
      </c>
      <c r="B27" s="2" t="s">
        <v>82</v>
      </c>
      <c r="C27" s="2">
        <v>363</v>
      </c>
      <c r="D27" s="4">
        <v>37</v>
      </c>
      <c r="E27" s="2">
        <v>363</v>
      </c>
      <c r="F27" s="2" t="s">
        <v>83</v>
      </c>
      <c r="G27" s="2">
        <v>90</v>
      </c>
      <c r="H27" s="2">
        <f t="shared" si="0"/>
        <v>74</v>
      </c>
      <c r="I27" s="2">
        <f t="shared" si="1"/>
        <v>16</v>
      </c>
      <c r="J27" s="2">
        <f>(G27-G35)/G37</f>
        <v>1.3774462170186297</v>
      </c>
      <c r="K27" s="2">
        <f>(H27-H35)/H37</f>
        <v>0.36245411534596345</v>
      </c>
      <c r="L27" s="2">
        <f>J27*K27</f>
        <v>0.49926105002613141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">
      <c r="A28" s="2" t="s">
        <v>84</v>
      </c>
      <c r="B28" s="2" t="s">
        <v>85</v>
      </c>
      <c r="C28" s="2">
        <v>363</v>
      </c>
      <c r="D28" s="5">
        <v>22.5</v>
      </c>
      <c r="E28" s="2">
        <v>363</v>
      </c>
      <c r="F28" s="2" t="s">
        <v>86</v>
      </c>
      <c r="G28" s="2">
        <v>90</v>
      </c>
      <c r="H28" s="2">
        <f t="shared" si="0"/>
        <v>45</v>
      </c>
      <c r="I28" s="2">
        <f t="shared" si="1"/>
        <v>45</v>
      </c>
      <c r="J28" s="2">
        <f>(G28-G35)/G37</f>
        <v>1.3774462170186297</v>
      </c>
      <c r="K28" s="2">
        <f>(H28-H35)/H37</f>
        <v>-2.0476512818139572</v>
      </c>
      <c r="L28" s="2">
        <f t="shared" si="2"/>
        <v>-2.8205295119079832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">
      <c r="A29" s="2" t="s">
        <v>87</v>
      </c>
      <c r="B29" s="2" t="s">
        <v>88</v>
      </c>
      <c r="C29" s="2">
        <v>363</v>
      </c>
      <c r="D29" s="2">
        <v>30</v>
      </c>
      <c r="E29" s="2">
        <v>363</v>
      </c>
      <c r="F29" s="2" t="s">
        <v>89</v>
      </c>
      <c r="G29" s="2">
        <v>90</v>
      </c>
      <c r="H29" s="2">
        <f t="shared" si="0"/>
        <v>60</v>
      </c>
      <c r="I29" s="2">
        <f t="shared" si="1"/>
        <v>30</v>
      </c>
      <c r="J29" s="2">
        <f>(G29-G35)/G37</f>
        <v>1.3774462170186297</v>
      </c>
      <c r="K29" s="2">
        <f>(H29-H35)/H37</f>
        <v>-0.80104504190365344</v>
      </c>
      <c r="L29" s="2">
        <f t="shared" si="2"/>
        <v>-1.1033964626317172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">
      <c r="A30" s="2" t="s">
        <v>90</v>
      </c>
      <c r="B30" s="2" t="s">
        <v>91</v>
      </c>
      <c r="C30" s="2">
        <v>364</v>
      </c>
      <c r="D30" s="2">
        <v>37</v>
      </c>
      <c r="E30" s="2">
        <v>364</v>
      </c>
      <c r="F30" s="2" t="s">
        <v>92</v>
      </c>
      <c r="G30" s="2">
        <v>91</v>
      </c>
      <c r="H30" s="2">
        <f t="shared" si="0"/>
        <v>74</v>
      </c>
      <c r="I30" s="2">
        <f t="shared" si="1"/>
        <v>17</v>
      </c>
      <c r="J30" s="2">
        <f>(G30-G35)/G37</f>
        <v>1.4509416261882986</v>
      </c>
      <c r="K30" s="2">
        <f>(H30-H35)/H37</f>
        <v>0.36245411534596345</v>
      </c>
      <c r="L30" s="2">
        <f t="shared" si="2"/>
        <v>0.52589976353871337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">
      <c r="A31" s="2" t="s">
        <v>93</v>
      </c>
      <c r="B31" s="2" t="s">
        <v>94</v>
      </c>
      <c r="C31" s="2">
        <v>364</v>
      </c>
      <c r="D31" s="2">
        <v>55</v>
      </c>
      <c r="E31" s="2">
        <v>364</v>
      </c>
      <c r="F31" s="6" t="s">
        <v>95</v>
      </c>
      <c r="G31" s="2">
        <v>91</v>
      </c>
      <c r="H31" s="2">
        <f t="shared" si="0"/>
        <v>110</v>
      </c>
      <c r="I31" s="2">
        <f t="shared" si="1"/>
        <v>-19</v>
      </c>
      <c r="J31" s="2">
        <f>(G31-G35)/G37</f>
        <v>1.4509416261882986</v>
      </c>
      <c r="K31" s="2">
        <f>(H31-H35)/H37</f>
        <v>3.3543090911306925</v>
      </c>
      <c r="L31" s="2">
        <f t="shared" si="2"/>
        <v>4.8669066874233611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">
      <c r="A32" s="2" t="s">
        <v>96</v>
      </c>
      <c r="B32" s="6" t="s">
        <v>97</v>
      </c>
      <c r="C32" s="2">
        <v>366</v>
      </c>
      <c r="D32" s="2">
        <v>30</v>
      </c>
      <c r="E32" s="2">
        <v>366</v>
      </c>
      <c r="F32" s="2" t="s">
        <v>98</v>
      </c>
      <c r="G32" s="2">
        <v>93</v>
      </c>
      <c r="H32" s="2">
        <f t="shared" si="0"/>
        <v>60</v>
      </c>
      <c r="I32" s="2">
        <f t="shared" si="1"/>
        <v>33</v>
      </c>
      <c r="J32" s="2">
        <f>(G32-G35)/G37</f>
        <v>1.5979324445276359</v>
      </c>
      <c r="K32" s="2">
        <f>(H32-H35)/H37</f>
        <v>-0.80104504190365344</v>
      </c>
      <c r="L32" s="2">
        <f t="shared" si="2"/>
        <v>-1.2800158619858475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f>SUM(L2:L32)</f>
        <v>-2.7199466313297931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">
      <c r="A34" s="2"/>
      <c r="B34" s="2"/>
      <c r="C34" s="2"/>
      <c r="D34" s="2" t="s">
        <v>101</v>
      </c>
      <c r="E34" s="2"/>
      <c r="F34" s="2"/>
      <c r="G34" s="2" t="s">
        <v>101</v>
      </c>
      <c r="H34" s="2" t="s">
        <v>101</v>
      </c>
      <c r="I34" s="2"/>
      <c r="J34" s="2"/>
      <c r="K34" s="2" t="s">
        <v>100</v>
      </c>
      <c r="L34" s="2">
        <f>L33/30</f>
        <v>-9.0664887710993097E-2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">
      <c r="A35" s="2"/>
      <c r="B35" s="2"/>
      <c r="C35" s="2"/>
      <c r="D35" s="2">
        <f>SUM(D2:D32)/31</f>
        <v>34.819354838709678</v>
      </c>
      <c r="E35" s="2"/>
      <c r="F35" s="2"/>
      <c r="G35" s="2">
        <f>SUM(G2:G32)/(31)</f>
        <v>71.258064516129039</v>
      </c>
      <c r="H35" s="2">
        <f t="shared" ref="H35" si="3">2*D35</f>
        <v>69.638709677419357</v>
      </c>
      <c r="I35" s="2"/>
      <c r="J35" s="2"/>
      <c r="K35" s="2" t="s">
        <v>106</v>
      </c>
      <c r="L35" s="2">
        <f>L34*L34</f>
        <v>8.2201218636469876E-3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">
      <c r="A36" s="2"/>
      <c r="B36" s="2"/>
      <c r="C36" s="2"/>
      <c r="D36" s="2"/>
      <c r="E36" s="2"/>
      <c r="F36" s="2"/>
      <c r="G36" s="2" t="s">
        <v>103</v>
      </c>
      <c r="H36" s="2" t="s">
        <v>103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">
      <c r="A37" s="2"/>
      <c r="B37" s="2"/>
      <c r="C37" s="2"/>
      <c r="D37" s="2"/>
      <c r="E37" s="2"/>
      <c r="F37" s="2"/>
      <c r="G37" s="2">
        <f>_xlfn.STDEV.S(G2:G32)</f>
        <v>13.606292029634634</v>
      </c>
      <c r="H37" s="2">
        <f>_xlfn.STDEV.S(H2:H32)</f>
        <v>12.032668792897494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Wolff</dc:creator>
  <cp:lastModifiedBy>Joshua Wolff</cp:lastModifiedBy>
  <dcterms:created xsi:type="dcterms:W3CDTF">2019-04-28T01:16:50Z</dcterms:created>
  <dcterms:modified xsi:type="dcterms:W3CDTF">2019-05-01T07:13:41Z</dcterms:modified>
</cp:coreProperties>
</file>