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</sheets>
  <externalReferences>
    <externalReference r:id="rId5"/>
  </externalReferences>
  <definedNames>
    <definedName name="Comprobantes">'[1]Tabla de Comprobantes'!$A$3:$A$65</definedName>
    <definedName name="PC">'[1]Tabla de Comprobantes'!$E$3:$E$14</definedName>
  </definedNames>
  <calcPr/>
  <extLst>
    <ext uri="GoogleSheetsCustomDataVersion2">
      <go:sheetsCustomData xmlns:go="http://customooxmlschemas.google.com/" r:id="rId6" roundtripDataChecksum="w0DBPcW5c3WeHz6RAmCqZuqTYEjQFTrNVJT7TmyId9Q="/>
    </ext>
  </extLst>
</workbook>
</file>

<file path=xl/sharedStrings.xml><?xml version="1.0" encoding="utf-8"?>
<sst xmlns="http://schemas.openxmlformats.org/spreadsheetml/2006/main" count="101" uniqueCount="71">
  <si>
    <t>EDT - Matriz Estructura de descomposición de tareas</t>
  </si>
  <si>
    <t>conteo horas</t>
  </si>
  <si>
    <t>Formalidad del Proyecto</t>
  </si>
  <si>
    <t>DIAS</t>
  </si>
  <si>
    <t>HORAS POR ACTIVIDAD O ENTREGABLE</t>
  </si>
  <si>
    <t>DICCIONARIO EDT</t>
  </si>
  <si>
    <t>SPRINT 0</t>
  </si>
  <si>
    <t>SM</t>
  </si>
  <si>
    <t>PO</t>
  </si>
  <si>
    <t>TS</t>
  </si>
  <si>
    <t>ROL</t>
  </si>
  <si>
    <t>SIGLA</t>
  </si>
  <si>
    <t>NOMBRE</t>
  </si>
  <si>
    <t>COSTO x HORA</t>
  </si>
  <si>
    <t>Scrum Master</t>
  </si>
  <si>
    <t>Ruben Mansilla</t>
  </si>
  <si>
    <t>Toma de Requerimientos</t>
  </si>
  <si>
    <t>Product Owner</t>
  </si>
  <si>
    <t>Arquitectura y Diseño del sistema</t>
  </si>
  <si>
    <t>Team Scrum</t>
  </si>
  <si>
    <t>Calidad y Pruebas</t>
  </si>
  <si>
    <t>Planificacion y Cronograma</t>
  </si>
  <si>
    <t>FASE</t>
  </si>
  <si>
    <t>HORAS</t>
  </si>
  <si>
    <t>Dias Trabajo</t>
  </si>
  <si>
    <t>Semanas Trabajo</t>
  </si>
  <si>
    <t>meses trabajo</t>
  </si>
  <si>
    <t>SPRINT 1</t>
  </si>
  <si>
    <t>Autenticacion De Usuarios</t>
  </si>
  <si>
    <t>Hashing de contraseña</t>
  </si>
  <si>
    <t>SPRINT 2</t>
  </si>
  <si>
    <t>Perfil de Usuario</t>
  </si>
  <si>
    <t>SPRINT 3</t>
  </si>
  <si>
    <t>Carrito de Compra</t>
  </si>
  <si>
    <t>SPRINT 4</t>
  </si>
  <si>
    <t>Metodo de pago (Configuraicon inicial)</t>
  </si>
  <si>
    <t>SPRINT 5</t>
  </si>
  <si>
    <t>Pruebas y Ajustes Sprint 1</t>
  </si>
  <si>
    <t>TOTAL HH FASES</t>
  </si>
  <si>
    <t>Usabilidad</t>
  </si>
  <si>
    <t>Escalabilidad</t>
  </si>
  <si>
    <t>COSTO HH POR ROL</t>
  </si>
  <si>
    <t>SUMA HORAS</t>
  </si>
  <si>
    <t>VALOR HORA</t>
  </si>
  <si>
    <t>Gestion de Productos</t>
  </si>
  <si>
    <t>Listado de Productos</t>
  </si>
  <si>
    <t>Metodo de pago (Integracion completa de WebPay)</t>
  </si>
  <si>
    <t>Tipo de entrega del pedido</t>
  </si>
  <si>
    <t>TOTAL HH</t>
  </si>
  <si>
    <t>Confirmar compra por correo</t>
  </si>
  <si>
    <t>Pruebas y Ajustes Sprint 2</t>
  </si>
  <si>
    <t>Gestion de pedidos</t>
  </si>
  <si>
    <t>Pedidos e Historial</t>
  </si>
  <si>
    <t>Busqueda de productos</t>
  </si>
  <si>
    <t>Catalogo de productos con filtros</t>
  </si>
  <si>
    <t>Compatibilidad</t>
  </si>
  <si>
    <t>Almacenamiento y gestion de imágenes</t>
  </si>
  <si>
    <t>Seguridad</t>
  </si>
  <si>
    <t>Pruebas y Ajustes de Sprint 3</t>
  </si>
  <si>
    <t>Disponibilidad 24 horas</t>
  </si>
  <si>
    <t>Reparacion y respaldo de datos</t>
  </si>
  <si>
    <t>Reporte de ventas</t>
  </si>
  <si>
    <t>Dashboard de ventas</t>
  </si>
  <si>
    <t>ChatBot de WhatsApp</t>
  </si>
  <si>
    <t>Pruebas y ajustes de Sprint 4</t>
  </si>
  <si>
    <t>Despliegue en produccion</t>
  </si>
  <si>
    <t>Ejecucion Plan de Pruebas</t>
  </si>
  <si>
    <t>Solucion de problemas</t>
  </si>
  <si>
    <t>Capacitacion</t>
  </si>
  <si>
    <t>Revision final con cliente</t>
  </si>
  <si>
    <t>Cierre Sprint y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</si>
</sst>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&quot;$&quot;* #,##0_ ;_ &quot;$&quot;* \-#,##0_ ;_ &quot;$&quot;* &quot;-&quot;_ ;_ @_ "/>
    <numFmt numFmtId="165" formatCode="0.0"/>
    <numFmt numFmtId="166" formatCode="[$$]#,##0"/>
  </numFmts>
  <fonts count="6">
    <font>
      <sz val="11.0"/>
      <color rgb="FF000000"/>
      <name val="Calibri"/>
      <scheme val="minor"/>
    </font>
    <font>
      <sz val="16.0"/>
      <color rgb="FF000000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4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3" fontId="4" numFmtId="0" xfId="0" applyBorder="1" applyFill="1" applyFont="1"/>
    <xf borderId="4" fillId="3" fontId="4" numFmtId="0" xfId="0" applyAlignment="1" applyBorder="1" applyFont="1">
      <alignment horizontal="center"/>
    </xf>
    <xf borderId="4" fillId="0" fontId="4" numFmtId="164" xfId="0" applyBorder="1" applyFont="1" applyNumberFormat="1"/>
    <xf borderId="4" fillId="4" fontId="3" numFmtId="0" xfId="0" applyBorder="1" applyFill="1" applyFont="1"/>
    <xf borderId="8" fillId="0" fontId="4" numFmtId="0" xfId="0" applyBorder="1" applyFont="1"/>
    <xf borderId="4" fillId="0" fontId="3" numFmtId="0" xfId="0" applyBorder="1" applyFont="1"/>
    <xf borderId="4" fillId="0" fontId="3" numFmtId="165" xfId="0" applyBorder="1" applyFont="1" applyNumberFormat="1"/>
    <xf borderId="4" fillId="5" fontId="5" numFmtId="0" xfId="0" applyBorder="1" applyFill="1" applyFont="1"/>
    <xf borderId="4" fillId="6" fontId="4" numFmtId="0" xfId="0" applyBorder="1" applyFill="1" applyFont="1"/>
    <xf borderId="4" fillId="6" fontId="3" numFmtId="0" xfId="0" applyBorder="1" applyFont="1"/>
    <xf borderId="4" fillId="6" fontId="3" numFmtId="165" xfId="0" applyBorder="1" applyFont="1" applyNumberFormat="1"/>
    <xf borderId="9" fillId="3" fontId="4" numFmtId="0" xfId="0" applyAlignment="1" applyBorder="1" applyFont="1">
      <alignment horizontal="center"/>
    </xf>
    <xf borderId="10" fillId="0" fontId="2" numFmtId="0" xfId="0" applyBorder="1" applyFont="1"/>
    <xf borderId="11" fillId="4" fontId="4" numFmtId="0" xfId="0" applyBorder="1" applyFont="1"/>
    <xf borderId="4" fillId="6" fontId="5" numFmtId="0" xfId="0" applyBorder="1" applyFont="1"/>
    <xf borderId="4" fillId="6" fontId="4" numFmtId="166" xfId="0" applyBorder="1" applyFont="1" applyNumberFormat="1"/>
    <xf borderId="4" fillId="6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30.29"/>
    <col customWidth="1" min="2" max="4" width="10.71"/>
    <col customWidth="1" min="5" max="5" width="18.29"/>
    <col customWidth="1" min="6" max="6" width="10.71"/>
    <col customWidth="1" min="7" max="7" width="29.43"/>
    <col customWidth="1" min="8" max="8" width="16.57"/>
    <col customWidth="1" min="9" max="9" width="18.29"/>
    <col customWidth="1" min="10" max="10" width="15.86"/>
    <col customWidth="1" min="11" max="11" width="13.43"/>
    <col customWidth="1" min="12" max="22" width="10.71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</row>
    <row r="4">
      <c r="N4" s="4" t="s">
        <v>1</v>
      </c>
    </row>
    <row r="5" outlineLevel="1">
      <c r="A5" s="5" t="s">
        <v>2</v>
      </c>
      <c r="B5" s="6" t="s">
        <v>3</v>
      </c>
      <c r="C5" s="7" t="s">
        <v>4</v>
      </c>
      <c r="D5" s="7"/>
      <c r="E5" s="7"/>
      <c r="G5" s="8" t="s">
        <v>5</v>
      </c>
      <c r="H5" s="9"/>
      <c r="I5" s="9"/>
      <c r="J5" s="10"/>
    </row>
    <row r="6">
      <c r="A6" s="11" t="s">
        <v>6</v>
      </c>
      <c r="B6" s="12"/>
      <c r="C6" s="12" t="s">
        <v>7</v>
      </c>
      <c r="D6" s="12" t="s">
        <v>8</v>
      </c>
      <c r="E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N6" s="12" t="s">
        <v>7</v>
      </c>
      <c r="O6" s="12" t="s">
        <v>8</v>
      </c>
      <c r="P6" s="12" t="s">
        <v>9</v>
      </c>
    </row>
    <row r="7" outlineLevel="1">
      <c r="A7" s="7" t="s">
        <v>2</v>
      </c>
      <c r="B7" s="6">
        <v>3.0</v>
      </c>
      <c r="C7" s="6">
        <v>1.0</v>
      </c>
      <c r="D7" s="6">
        <v>2.0</v>
      </c>
      <c r="E7" s="6">
        <v>2.0</v>
      </c>
      <c r="G7" s="7" t="s">
        <v>14</v>
      </c>
      <c r="H7" s="7" t="s">
        <v>7</v>
      </c>
      <c r="I7" s="7" t="s">
        <v>15</v>
      </c>
      <c r="J7" s="13">
        <v>7500.0</v>
      </c>
      <c r="N7" s="4">
        <f t="shared" ref="N7:N11" si="1">C7*B7</f>
        <v>3</v>
      </c>
      <c r="O7" s="4">
        <f t="shared" ref="O7:O11" si="2">D7*B7</f>
        <v>6</v>
      </c>
      <c r="P7" s="4">
        <f t="shared" ref="P7:P11" si="3">E7*B7</f>
        <v>6</v>
      </c>
    </row>
    <row r="8" outlineLevel="1">
      <c r="A8" s="7" t="s">
        <v>16</v>
      </c>
      <c r="B8" s="6">
        <v>3.0</v>
      </c>
      <c r="C8" s="6">
        <v>1.0</v>
      </c>
      <c r="D8" s="6">
        <v>2.0</v>
      </c>
      <c r="E8" s="6">
        <v>2.0</v>
      </c>
      <c r="G8" s="7" t="s">
        <v>17</v>
      </c>
      <c r="H8" s="7" t="s">
        <v>8</v>
      </c>
      <c r="I8" s="7" t="s">
        <v>15</v>
      </c>
      <c r="J8" s="13">
        <v>4500.0</v>
      </c>
      <c r="N8" s="4">
        <f t="shared" si="1"/>
        <v>3</v>
      </c>
      <c r="O8" s="4">
        <f t="shared" si="2"/>
        <v>6</v>
      </c>
      <c r="P8" s="4">
        <f t="shared" si="3"/>
        <v>6</v>
      </c>
    </row>
    <row r="9" outlineLevel="1">
      <c r="A9" s="7" t="s">
        <v>18</v>
      </c>
      <c r="B9" s="6">
        <v>3.0</v>
      </c>
      <c r="C9" s="6">
        <v>1.0</v>
      </c>
      <c r="D9" s="6">
        <v>2.0</v>
      </c>
      <c r="E9" s="6">
        <v>2.0</v>
      </c>
      <c r="G9" s="7" t="s">
        <v>19</v>
      </c>
      <c r="H9" s="7" t="s">
        <v>9</v>
      </c>
      <c r="I9" s="7" t="s">
        <v>15</v>
      </c>
      <c r="J9" s="13">
        <v>3000.0</v>
      </c>
      <c r="N9" s="4">
        <f t="shared" si="1"/>
        <v>3</v>
      </c>
      <c r="O9" s="4">
        <f t="shared" si="2"/>
        <v>6</v>
      </c>
      <c r="P9" s="4">
        <f t="shared" si="3"/>
        <v>6</v>
      </c>
    </row>
    <row r="10" outlineLevel="1">
      <c r="A10" s="7" t="s">
        <v>20</v>
      </c>
      <c r="B10" s="6">
        <v>3.0</v>
      </c>
      <c r="C10" s="6">
        <v>1.0</v>
      </c>
      <c r="D10" s="6">
        <v>2.0</v>
      </c>
      <c r="E10" s="6">
        <v>2.0</v>
      </c>
      <c r="G10" s="5"/>
      <c r="N10" s="4">
        <f t="shared" si="1"/>
        <v>3</v>
      </c>
      <c r="O10" s="4">
        <f t="shared" si="2"/>
        <v>6</v>
      </c>
      <c r="P10" s="4">
        <f t="shared" si="3"/>
        <v>6</v>
      </c>
    </row>
    <row r="11" outlineLevel="1">
      <c r="A11" s="7" t="s">
        <v>21</v>
      </c>
      <c r="B11" s="6">
        <v>2.0</v>
      </c>
      <c r="C11" s="6">
        <v>3.0</v>
      </c>
      <c r="D11" s="6">
        <v>3.0</v>
      </c>
      <c r="E11" s="6">
        <v>1.0</v>
      </c>
      <c r="G11" s="11" t="s">
        <v>22</v>
      </c>
      <c r="H11" s="11" t="s">
        <v>23</v>
      </c>
      <c r="I11" s="14" t="s">
        <v>24</v>
      </c>
      <c r="J11" s="14" t="s">
        <v>25</v>
      </c>
      <c r="K11" s="14" t="s">
        <v>26</v>
      </c>
      <c r="N11" s="4">
        <f t="shared" si="1"/>
        <v>6</v>
      </c>
      <c r="O11" s="4">
        <f t="shared" si="2"/>
        <v>6</v>
      </c>
      <c r="P11" s="4">
        <f t="shared" si="3"/>
        <v>2</v>
      </c>
    </row>
    <row r="12">
      <c r="A12" s="11" t="s">
        <v>27</v>
      </c>
      <c r="B12" s="6"/>
      <c r="C12" s="12" t="s">
        <v>7</v>
      </c>
      <c r="D12" s="12" t="s">
        <v>8</v>
      </c>
      <c r="E12" s="12" t="s">
        <v>9</v>
      </c>
      <c r="G12" s="15" t="s">
        <v>6</v>
      </c>
      <c r="H12" s="7">
        <f>SUM(C7:E7)*B7+SUM(C8:E8)*B8+SUM(C9:E9)*B9+SUM(C10:E10)*B10+SUM(C11:E11)*B11</f>
        <v>74</v>
      </c>
      <c r="I12" s="16">
        <f>SUM(B7:B11)</f>
        <v>14</v>
      </c>
      <c r="J12" s="16">
        <f t="shared" ref="J12:J17" si="4">I12/7</f>
        <v>2</v>
      </c>
      <c r="K12" s="17">
        <f t="shared" ref="K12:K17" si="5">J12/4.4</f>
        <v>0.4545454545</v>
      </c>
      <c r="N12" s="4"/>
      <c r="O12" s="4"/>
      <c r="P12" s="4"/>
    </row>
    <row r="13" outlineLevel="1">
      <c r="A13" s="7" t="s">
        <v>28</v>
      </c>
      <c r="B13" s="6">
        <v>5.0</v>
      </c>
      <c r="C13" s="6">
        <v>1.0</v>
      </c>
      <c r="D13" s="6">
        <v>2.0</v>
      </c>
      <c r="E13" s="6">
        <v>11.0</v>
      </c>
      <c r="F13" s="5"/>
      <c r="G13" s="7" t="s">
        <v>27</v>
      </c>
      <c r="H13" s="7">
        <f>SUM(C13:E13)*B13+SUM(C14:E14)*B14+SUM(C15:E15)*B15+SUM(C16:E16)*B16+SUM(C17:E17)*B17+SUM(C18:E18)*B18</f>
        <v>339</v>
      </c>
      <c r="I13" s="16">
        <f>SUM(B13:B18)-5</f>
        <v>21</v>
      </c>
      <c r="J13" s="16">
        <f t="shared" si="4"/>
        <v>3</v>
      </c>
      <c r="K13" s="17">
        <f t="shared" si="5"/>
        <v>0.6818181818</v>
      </c>
      <c r="N13" s="4">
        <f t="shared" ref="N13:N18" si="6">C13*B13</f>
        <v>5</v>
      </c>
      <c r="O13" s="4">
        <f t="shared" ref="O13:O18" si="7">D13*B13</f>
        <v>10</v>
      </c>
      <c r="P13" s="4">
        <f t="shared" ref="P13:P18" si="8">E13*B13</f>
        <v>55</v>
      </c>
    </row>
    <row r="14" outlineLevel="1">
      <c r="A14" s="7" t="s">
        <v>29</v>
      </c>
      <c r="B14" s="6">
        <v>5.0</v>
      </c>
      <c r="C14" s="6">
        <v>1.0</v>
      </c>
      <c r="D14" s="6">
        <v>3.0</v>
      </c>
      <c r="E14" s="6">
        <v>11.0</v>
      </c>
      <c r="F14" s="5"/>
      <c r="G14" s="7" t="s">
        <v>30</v>
      </c>
      <c r="H14" s="7">
        <f>SUM(C20:E20)*B20+SUM(C21:E21)*B21+SUM(C22:E22)*B22+SUM(C23:E23)*B23+SUM(C24:E24)*B24+SUM(C25:E25)*B25+SUM(C26:E26)*B26+SUM(C27:E27)*B27</f>
        <v>118</v>
      </c>
      <c r="I14" s="16">
        <f>SUM(B20:B27)</f>
        <v>21</v>
      </c>
      <c r="J14" s="16">
        <f t="shared" si="4"/>
        <v>3</v>
      </c>
      <c r="K14" s="17">
        <f t="shared" si="5"/>
        <v>0.6818181818</v>
      </c>
      <c r="N14" s="4">
        <f t="shared" si="6"/>
        <v>5</v>
      </c>
      <c r="O14" s="4">
        <f t="shared" si="7"/>
        <v>15</v>
      </c>
      <c r="P14" s="4">
        <f t="shared" si="8"/>
        <v>55</v>
      </c>
    </row>
    <row r="15" outlineLevel="1">
      <c r="A15" s="7" t="s">
        <v>31</v>
      </c>
      <c r="B15" s="6">
        <v>4.0</v>
      </c>
      <c r="C15" s="6">
        <v>1.0</v>
      </c>
      <c r="D15" s="6">
        <v>1.0</v>
      </c>
      <c r="E15" s="6">
        <v>7.0</v>
      </c>
      <c r="F15" s="5"/>
      <c r="G15" s="7" t="s">
        <v>32</v>
      </c>
      <c r="H15" s="7">
        <f>SUM(C29:E29)*B29+SUM(C30:E30)*B30+SUM(C31:E31)*B31+SUM(C32:E32)*B32+SUM(C33:E33)*B33+SUM(C34:E34)*B34+SUM(C35:E35)*B35+SUM(C36:E36)*B36</f>
        <v>117</v>
      </c>
      <c r="I15" s="16">
        <f>SUM(B29:B36)</f>
        <v>21</v>
      </c>
      <c r="J15" s="16">
        <f t="shared" si="4"/>
        <v>3</v>
      </c>
      <c r="K15" s="17">
        <f t="shared" si="5"/>
        <v>0.6818181818</v>
      </c>
      <c r="N15" s="4">
        <f t="shared" si="6"/>
        <v>4</v>
      </c>
      <c r="O15" s="4">
        <f t="shared" si="7"/>
        <v>4</v>
      </c>
      <c r="P15" s="4">
        <f t="shared" si="8"/>
        <v>28</v>
      </c>
    </row>
    <row r="16" outlineLevel="1">
      <c r="A16" s="7" t="s">
        <v>33</v>
      </c>
      <c r="B16" s="6">
        <v>4.0</v>
      </c>
      <c r="C16" s="6">
        <v>1.0</v>
      </c>
      <c r="D16" s="6">
        <v>1.0</v>
      </c>
      <c r="E16" s="6">
        <v>7.0</v>
      </c>
      <c r="F16" s="5"/>
      <c r="G16" s="7" t="s">
        <v>34</v>
      </c>
      <c r="H16" s="7">
        <f>SUM(C38:E38)*B38+SUM(C39:E39)*B39+SUM(C40:E40)*B40+SUM(C41:E41)*B41+SUM(C42:E42)*B42+SUM(C43:E43)*B43</f>
        <v>185</v>
      </c>
      <c r="I16" s="16">
        <f>SUM(B38:B43)</f>
        <v>21</v>
      </c>
      <c r="J16" s="16">
        <f t="shared" si="4"/>
        <v>3</v>
      </c>
      <c r="K16" s="17">
        <f t="shared" si="5"/>
        <v>0.6818181818</v>
      </c>
      <c r="N16" s="4">
        <f t="shared" si="6"/>
        <v>4</v>
      </c>
      <c r="O16" s="4">
        <f t="shared" si="7"/>
        <v>4</v>
      </c>
      <c r="P16" s="4">
        <f t="shared" si="8"/>
        <v>28</v>
      </c>
    </row>
    <row r="17" outlineLevel="1">
      <c r="A17" s="7" t="s">
        <v>35</v>
      </c>
      <c r="B17" s="6">
        <v>6.0</v>
      </c>
      <c r="C17" s="6">
        <v>1.0</v>
      </c>
      <c r="D17" s="6">
        <v>3.0</v>
      </c>
      <c r="E17" s="6">
        <v>15.0</v>
      </c>
      <c r="F17" s="5"/>
      <c r="G17" s="7" t="s">
        <v>36</v>
      </c>
      <c r="H17" s="7">
        <f>SUM(C45:E45)*B45+SUM(C46:E46)*B46+SUM(C47:E47)*B47+SUM(C48:E48)*B48+SUM(C49:E49)*B49+SUM(C50:E50)*B50</f>
        <v>63</v>
      </c>
      <c r="I17" s="16">
        <f>SUM(B45:B50)</f>
        <v>14</v>
      </c>
      <c r="J17" s="16">
        <f t="shared" si="4"/>
        <v>2</v>
      </c>
      <c r="K17" s="17">
        <f t="shared" si="5"/>
        <v>0.4545454545</v>
      </c>
      <c r="N17" s="4">
        <f t="shared" si="6"/>
        <v>6</v>
      </c>
      <c r="O17" s="4">
        <f t="shared" si="7"/>
        <v>18</v>
      </c>
      <c r="P17" s="4">
        <f t="shared" si="8"/>
        <v>90</v>
      </c>
    </row>
    <row r="18" outlineLevel="1">
      <c r="A18" s="7" t="s">
        <v>37</v>
      </c>
      <c r="B18" s="6">
        <v>2.0</v>
      </c>
      <c r="C18" s="6">
        <v>0.0</v>
      </c>
      <c r="D18" s="6">
        <v>1.0</v>
      </c>
      <c r="E18" s="6">
        <v>3.0</v>
      </c>
      <c r="F18" s="5"/>
      <c r="G18" s="18" t="s">
        <v>38</v>
      </c>
      <c r="H18" s="19">
        <f t="shared" ref="H18:K18" si="9">SUM(H12:H17)</f>
        <v>896</v>
      </c>
      <c r="I18" s="20">
        <f t="shared" si="9"/>
        <v>112</v>
      </c>
      <c r="J18" s="20">
        <f t="shared" si="9"/>
        <v>16</v>
      </c>
      <c r="K18" s="21">
        <f t="shared" si="9"/>
        <v>3.636363636</v>
      </c>
      <c r="N18" s="4">
        <f t="shared" si="6"/>
        <v>0</v>
      </c>
      <c r="O18" s="4">
        <f t="shared" si="7"/>
        <v>2</v>
      </c>
      <c r="P18" s="4">
        <f t="shared" si="8"/>
        <v>6</v>
      </c>
    </row>
    <row r="19">
      <c r="A19" s="11" t="s">
        <v>30</v>
      </c>
      <c r="B19" s="6"/>
      <c r="C19" s="12" t="s">
        <v>7</v>
      </c>
      <c r="D19" s="12" t="s">
        <v>8</v>
      </c>
      <c r="E19" s="12" t="s">
        <v>9</v>
      </c>
      <c r="G19" s="5"/>
      <c r="H19" s="5"/>
      <c r="I19" s="5"/>
      <c r="J19" s="5"/>
      <c r="N19" s="4"/>
      <c r="O19" s="4"/>
      <c r="P19" s="4"/>
    </row>
    <row r="20" outlineLevel="1">
      <c r="A20" s="7" t="s">
        <v>39</v>
      </c>
      <c r="B20" s="6">
        <v>2.0</v>
      </c>
      <c r="C20" s="6">
        <v>0.0</v>
      </c>
      <c r="D20" s="6">
        <v>1.0</v>
      </c>
      <c r="E20" s="6">
        <v>4.0</v>
      </c>
      <c r="F20" s="5"/>
      <c r="G20" s="5"/>
      <c r="H20" s="5"/>
      <c r="I20" s="5"/>
      <c r="J20" s="5"/>
      <c r="L20" s="5"/>
      <c r="M20" s="5"/>
      <c r="N20" s="4">
        <f t="shared" ref="N20:N27" si="10">C20*B20</f>
        <v>0</v>
      </c>
      <c r="O20" s="4">
        <f t="shared" ref="O20:O27" si="11">D20*B20</f>
        <v>2</v>
      </c>
      <c r="P20" s="4">
        <f t="shared" ref="P20:P27" si="12">E20*B20</f>
        <v>8</v>
      </c>
      <c r="Q20" s="5"/>
      <c r="R20" s="5"/>
      <c r="S20" s="5"/>
      <c r="T20" s="5"/>
      <c r="U20" s="5"/>
      <c r="V20" s="5"/>
    </row>
    <row r="21" outlineLevel="1">
      <c r="A21" s="7" t="s">
        <v>40</v>
      </c>
      <c r="B21" s="6">
        <v>3.0</v>
      </c>
      <c r="C21" s="6">
        <v>1.0</v>
      </c>
      <c r="D21" s="6">
        <v>1.0</v>
      </c>
      <c r="E21" s="6">
        <v>5.0</v>
      </c>
      <c r="F21" s="5"/>
      <c r="G21" s="22" t="s">
        <v>41</v>
      </c>
      <c r="H21" s="23"/>
      <c r="I21" s="24" t="s">
        <v>42</v>
      </c>
      <c r="J21" s="24" t="s">
        <v>43</v>
      </c>
      <c r="L21" s="5"/>
      <c r="M21" s="5"/>
      <c r="N21" s="4">
        <f t="shared" si="10"/>
        <v>3</v>
      </c>
      <c r="O21" s="4">
        <f t="shared" si="11"/>
        <v>3</v>
      </c>
      <c r="P21" s="4">
        <f t="shared" si="12"/>
        <v>15</v>
      </c>
      <c r="Q21" s="5"/>
      <c r="R21" s="5"/>
      <c r="S21" s="5"/>
      <c r="T21" s="5"/>
      <c r="U21" s="5"/>
      <c r="V21" s="5"/>
    </row>
    <row r="22" ht="15.75" customHeight="1" outlineLevel="1">
      <c r="A22" s="7" t="s">
        <v>44</v>
      </c>
      <c r="B22" s="6">
        <v>3.0</v>
      </c>
      <c r="C22" s="6">
        <v>1.0</v>
      </c>
      <c r="D22" s="6">
        <v>1.0</v>
      </c>
      <c r="E22" s="6">
        <v>4.0</v>
      </c>
      <c r="F22" s="5"/>
      <c r="G22" s="7" t="str">
        <f t="shared" ref="G22:G24" si="13">G7</f>
        <v>Scrum Master</v>
      </c>
      <c r="H22" s="13">
        <f t="shared" ref="H22:H24" si="14">I22*J22</f>
        <v>652500</v>
      </c>
      <c r="I22" s="7">
        <f>N51</f>
        <v>87</v>
      </c>
      <c r="J22" s="13">
        <f t="shared" ref="J22:J24" si="15">J7</f>
        <v>7500</v>
      </c>
      <c r="L22" s="5"/>
      <c r="M22" s="5"/>
      <c r="N22" s="4">
        <f t="shared" si="10"/>
        <v>3</v>
      </c>
      <c r="O22" s="4">
        <f t="shared" si="11"/>
        <v>3</v>
      </c>
      <c r="P22" s="4">
        <f t="shared" si="12"/>
        <v>12</v>
      </c>
      <c r="Q22" s="5"/>
      <c r="R22" s="5"/>
      <c r="S22" s="5"/>
      <c r="T22" s="5"/>
      <c r="U22" s="5"/>
      <c r="V22" s="5"/>
    </row>
    <row r="23" ht="15.75" customHeight="1" outlineLevel="1">
      <c r="A23" s="7" t="s">
        <v>45</v>
      </c>
      <c r="B23" s="6">
        <v>3.0</v>
      </c>
      <c r="C23" s="6">
        <v>1.0</v>
      </c>
      <c r="D23" s="6">
        <v>2.0</v>
      </c>
      <c r="E23" s="6">
        <v>4.0</v>
      </c>
      <c r="F23" s="5"/>
      <c r="G23" s="7" t="str">
        <f t="shared" si="13"/>
        <v>Product Owner</v>
      </c>
      <c r="H23" s="13">
        <f t="shared" si="14"/>
        <v>693000</v>
      </c>
      <c r="I23" s="7">
        <f>O51</f>
        <v>154</v>
      </c>
      <c r="J23" s="13">
        <f t="shared" si="15"/>
        <v>4500</v>
      </c>
      <c r="K23" s="5"/>
      <c r="L23" s="5"/>
      <c r="M23" s="5"/>
      <c r="N23" s="4">
        <f t="shared" si="10"/>
        <v>3</v>
      </c>
      <c r="O23" s="4">
        <f t="shared" si="11"/>
        <v>6</v>
      </c>
      <c r="P23" s="4">
        <f t="shared" si="12"/>
        <v>12</v>
      </c>
      <c r="Q23" s="5"/>
      <c r="R23" s="5"/>
      <c r="S23" s="5"/>
      <c r="T23" s="5"/>
      <c r="U23" s="5"/>
      <c r="V23" s="5"/>
    </row>
    <row r="24" ht="15.75" customHeight="1" outlineLevel="1">
      <c r="A24" s="7" t="s">
        <v>46</v>
      </c>
      <c r="B24" s="6">
        <v>4.0</v>
      </c>
      <c r="C24" s="6">
        <v>0.0</v>
      </c>
      <c r="D24" s="6">
        <v>1.0</v>
      </c>
      <c r="E24" s="6">
        <v>4.0</v>
      </c>
      <c r="F24" s="5"/>
      <c r="G24" s="7" t="str">
        <f t="shared" si="13"/>
        <v>Team Scrum</v>
      </c>
      <c r="H24" s="13">
        <f t="shared" si="14"/>
        <v>1965000</v>
      </c>
      <c r="I24" s="7">
        <f>P51</f>
        <v>655</v>
      </c>
      <c r="J24" s="13">
        <f t="shared" si="15"/>
        <v>3000</v>
      </c>
      <c r="K24" s="5"/>
      <c r="L24" s="5"/>
      <c r="M24" s="5"/>
      <c r="N24" s="4">
        <f t="shared" si="10"/>
        <v>0</v>
      </c>
      <c r="O24" s="4">
        <f t="shared" si="11"/>
        <v>4</v>
      </c>
      <c r="P24" s="4">
        <f t="shared" si="12"/>
        <v>16</v>
      </c>
      <c r="Q24" s="5"/>
      <c r="R24" s="5"/>
      <c r="S24" s="5"/>
      <c r="T24" s="5"/>
      <c r="U24" s="5"/>
      <c r="V24" s="5"/>
    </row>
    <row r="25" ht="15.75" customHeight="1" outlineLevel="1">
      <c r="A25" s="7" t="s">
        <v>47</v>
      </c>
      <c r="B25" s="6">
        <v>2.0</v>
      </c>
      <c r="C25" s="6">
        <v>0.0</v>
      </c>
      <c r="D25" s="6">
        <v>0.0</v>
      </c>
      <c r="E25" s="6">
        <v>3.0</v>
      </c>
      <c r="F25" s="5"/>
      <c r="G25" s="25" t="s">
        <v>48</v>
      </c>
      <c r="H25" s="26">
        <f t="shared" ref="H25:J25" si="16">SUM(H22:H24)</f>
        <v>3310500</v>
      </c>
      <c r="I25" s="20">
        <f t="shared" si="16"/>
        <v>896</v>
      </c>
      <c r="J25" s="27">
        <f t="shared" si="16"/>
        <v>15000</v>
      </c>
      <c r="K25" s="5"/>
      <c r="L25" s="5"/>
      <c r="M25" s="5"/>
      <c r="N25" s="4">
        <f t="shared" si="10"/>
        <v>0</v>
      </c>
      <c r="O25" s="4">
        <f t="shared" si="11"/>
        <v>0</v>
      </c>
      <c r="P25" s="4">
        <f t="shared" si="12"/>
        <v>6</v>
      </c>
      <c r="Q25" s="5"/>
      <c r="R25" s="5"/>
      <c r="S25" s="5"/>
      <c r="T25" s="5"/>
      <c r="U25" s="5"/>
      <c r="V25" s="5"/>
    </row>
    <row r="26" ht="15.75" customHeight="1">
      <c r="A26" s="7" t="s">
        <v>49</v>
      </c>
      <c r="B26" s="6">
        <v>2.0</v>
      </c>
      <c r="C26" s="6">
        <v>0.0</v>
      </c>
      <c r="D26" s="6">
        <v>1.0</v>
      </c>
      <c r="E26" s="6">
        <v>3.0</v>
      </c>
      <c r="K26" s="5"/>
      <c r="N26" s="4">
        <f t="shared" si="10"/>
        <v>0</v>
      </c>
      <c r="O26" s="4">
        <f t="shared" si="11"/>
        <v>2</v>
      </c>
      <c r="P26" s="4">
        <f t="shared" si="12"/>
        <v>6</v>
      </c>
    </row>
    <row r="27" ht="15.75" customHeight="1" outlineLevel="1">
      <c r="A27" s="7" t="s">
        <v>50</v>
      </c>
      <c r="B27" s="6">
        <v>2.0</v>
      </c>
      <c r="C27" s="6">
        <v>1.0</v>
      </c>
      <c r="D27" s="6">
        <v>1.0</v>
      </c>
      <c r="E27" s="6">
        <v>5.0</v>
      </c>
      <c r="K27" s="5"/>
      <c r="N27" s="4">
        <f t="shared" si="10"/>
        <v>2</v>
      </c>
      <c r="O27" s="4">
        <f t="shared" si="11"/>
        <v>2</v>
      </c>
      <c r="P27" s="4">
        <f t="shared" si="12"/>
        <v>10</v>
      </c>
    </row>
    <row r="28" ht="15.75" customHeight="1" outlineLevel="1">
      <c r="A28" s="11" t="s">
        <v>32</v>
      </c>
      <c r="B28" s="6"/>
      <c r="C28" s="12" t="s">
        <v>7</v>
      </c>
      <c r="D28" s="12" t="s">
        <v>8</v>
      </c>
      <c r="E28" s="12" t="s">
        <v>9</v>
      </c>
      <c r="N28" s="4"/>
      <c r="O28" s="4"/>
      <c r="P28" s="4"/>
    </row>
    <row r="29" ht="15.75" customHeight="1" outlineLevel="1">
      <c r="A29" s="7" t="s">
        <v>51</v>
      </c>
      <c r="B29" s="6">
        <v>3.0</v>
      </c>
      <c r="C29" s="6">
        <v>0.0</v>
      </c>
      <c r="D29" s="6">
        <v>1.0</v>
      </c>
      <c r="E29" s="6">
        <v>3.0</v>
      </c>
      <c r="N29" s="4">
        <f t="shared" ref="N29:N36" si="17">C29*B29</f>
        <v>0</v>
      </c>
      <c r="O29" s="4">
        <f t="shared" ref="O29:O36" si="18">D29*B29</f>
        <v>3</v>
      </c>
      <c r="P29" s="4">
        <f t="shared" ref="P29:P36" si="19">E29*B29</f>
        <v>9</v>
      </c>
    </row>
    <row r="30" ht="15.75" customHeight="1" outlineLevel="1">
      <c r="A30" s="7" t="s">
        <v>52</v>
      </c>
      <c r="B30" s="6">
        <v>2.0</v>
      </c>
      <c r="C30" s="6">
        <v>0.0</v>
      </c>
      <c r="D30" s="6">
        <v>1.0</v>
      </c>
      <c r="E30" s="6">
        <v>3.0</v>
      </c>
      <c r="N30" s="4">
        <f t="shared" si="17"/>
        <v>0</v>
      </c>
      <c r="O30" s="4">
        <f t="shared" si="18"/>
        <v>2</v>
      </c>
      <c r="P30" s="4">
        <f t="shared" si="19"/>
        <v>6</v>
      </c>
    </row>
    <row r="31" ht="15.75" customHeight="1" outlineLevel="1">
      <c r="A31" s="7" t="s">
        <v>53</v>
      </c>
      <c r="B31" s="6">
        <v>2.0</v>
      </c>
      <c r="C31" s="6">
        <v>1.0</v>
      </c>
      <c r="D31" s="6">
        <v>1.0</v>
      </c>
      <c r="E31" s="6">
        <v>5.0</v>
      </c>
      <c r="N31" s="4">
        <f t="shared" si="17"/>
        <v>2</v>
      </c>
      <c r="O31" s="4">
        <f t="shared" si="18"/>
        <v>2</v>
      </c>
      <c r="P31" s="4">
        <f t="shared" si="19"/>
        <v>10</v>
      </c>
    </row>
    <row r="32" ht="15.75" customHeight="1" outlineLevel="1">
      <c r="A32" s="7" t="s">
        <v>54</v>
      </c>
      <c r="B32" s="6">
        <v>3.0</v>
      </c>
      <c r="C32" s="6">
        <v>1.0</v>
      </c>
      <c r="D32" s="6">
        <v>1.0</v>
      </c>
      <c r="E32" s="6">
        <v>5.0</v>
      </c>
      <c r="N32" s="4">
        <f t="shared" si="17"/>
        <v>3</v>
      </c>
      <c r="O32" s="4">
        <f t="shared" si="18"/>
        <v>3</v>
      </c>
      <c r="P32" s="4">
        <f t="shared" si="19"/>
        <v>15</v>
      </c>
    </row>
    <row r="33" ht="15.75" customHeight="1" outlineLevel="1">
      <c r="A33" s="7" t="s">
        <v>55</v>
      </c>
      <c r="B33" s="6">
        <v>3.0</v>
      </c>
      <c r="C33" s="6">
        <v>0.0</v>
      </c>
      <c r="D33" s="6">
        <v>1.0</v>
      </c>
      <c r="E33" s="6">
        <v>4.0</v>
      </c>
      <c r="N33" s="4">
        <f t="shared" si="17"/>
        <v>0</v>
      </c>
      <c r="O33" s="4">
        <f t="shared" si="18"/>
        <v>3</v>
      </c>
      <c r="P33" s="4">
        <f t="shared" si="19"/>
        <v>12</v>
      </c>
    </row>
    <row r="34" ht="15.75" customHeight="1" outlineLevel="1">
      <c r="A34" s="7" t="s">
        <v>56</v>
      </c>
      <c r="B34" s="6">
        <v>2.0</v>
      </c>
      <c r="C34" s="6">
        <v>1.0</v>
      </c>
      <c r="D34" s="6">
        <v>1.0</v>
      </c>
      <c r="E34" s="6">
        <v>5.0</v>
      </c>
      <c r="N34" s="4">
        <f t="shared" si="17"/>
        <v>2</v>
      </c>
      <c r="O34" s="4">
        <f t="shared" si="18"/>
        <v>2</v>
      </c>
      <c r="P34" s="4">
        <f t="shared" si="19"/>
        <v>10</v>
      </c>
    </row>
    <row r="35" ht="15.75" customHeight="1" outlineLevel="1">
      <c r="A35" s="7" t="s">
        <v>57</v>
      </c>
      <c r="B35" s="6">
        <v>3.0</v>
      </c>
      <c r="C35" s="6">
        <v>1.0</v>
      </c>
      <c r="D35" s="6">
        <v>1.0</v>
      </c>
      <c r="E35" s="6">
        <v>4.0</v>
      </c>
      <c r="N35" s="4">
        <f t="shared" si="17"/>
        <v>3</v>
      </c>
      <c r="O35" s="4">
        <f t="shared" si="18"/>
        <v>3</v>
      </c>
      <c r="P35" s="4">
        <f t="shared" si="19"/>
        <v>12</v>
      </c>
    </row>
    <row r="36" ht="15.75" customHeight="1">
      <c r="A36" s="7" t="s">
        <v>58</v>
      </c>
      <c r="B36" s="6">
        <v>3.0</v>
      </c>
      <c r="C36" s="6">
        <v>0.0</v>
      </c>
      <c r="D36" s="6">
        <v>1.0</v>
      </c>
      <c r="E36" s="6">
        <v>4.0</v>
      </c>
      <c r="N36" s="4">
        <f t="shared" si="17"/>
        <v>0</v>
      </c>
      <c r="O36" s="4">
        <f t="shared" si="18"/>
        <v>3</v>
      </c>
      <c r="P36" s="4">
        <f t="shared" si="19"/>
        <v>12</v>
      </c>
    </row>
    <row r="37" ht="15.75" customHeight="1">
      <c r="A37" s="11" t="s">
        <v>34</v>
      </c>
      <c r="B37" s="6"/>
      <c r="C37" s="12" t="s">
        <v>7</v>
      </c>
      <c r="D37" s="12" t="s">
        <v>8</v>
      </c>
      <c r="E37" s="12" t="s">
        <v>9</v>
      </c>
      <c r="N37" s="4"/>
      <c r="O37" s="4"/>
      <c r="P37" s="4"/>
    </row>
    <row r="38" ht="15.75" customHeight="1">
      <c r="A38" s="7" t="s">
        <v>59</v>
      </c>
      <c r="B38" s="6">
        <v>2.0</v>
      </c>
      <c r="C38" s="6">
        <v>1.0</v>
      </c>
      <c r="D38" s="6">
        <v>1.0</v>
      </c>
      <c r="E38" s="6">
        <v>5.0</v>
      </c>
      <c r="N38" s="4">
        <f t="shared" ref="N38:N43" si="20">C38*B38</f>
        <v>2</v>
      </c>
      <c r="O38" s="4">
        <f t="shared" ref="O38:O43" si="21">D38*B38</f>
        <v>2</v>
      </c>
      <c r="P38" s="4">
        <f t="shared" ref="P38:P43" si="22">E38*B38</f>
        <v>10</v>
      </c>
    </row>
    <row r="39" ht="15.75" customHeight="1">
      <c r="A39" s="7" t="s">
        <v>60</v>
      </c>
      <c r="B39" s="6">
        <v>3.0</v>
      </c>
      <c r="C39" s="6">
        <v>1.0</v>
      </c>
      <c r="D39" s="6">
        <v>1.0</v>
      </c>
      <c r="E39" s="6">
        <v>7.0</v>
      </c>
      <c r="N39" s="4">
        <f t="shared" si="20"/>
        <v>3</v>
      </c>
      <c r="O39" s="4">
        <f t="shared" si="21"/>
        <v>3</v>
      </c>
      <c r="P39" s="4">
        <f t="shared" si="22"/>
        <v>21</v>
      </c>
    </row>
    <row r="40" ht="15.75" customHeight="1">
      <c r="A40" s="7" t="s">
        <v>61</v>
      </c>
      <c r="B40" s="6">
        <v>4.0</v>
      </c>
      <c r="C40" s="6">
        <v>1.0</v>
      </c>
      <c r="D40" s="6">
        <v>1.0</v>
      </c>
      <c r="E40" s="6">
        <v>7.0</v>
      </c>
      <c r="N40" s="4">
        <f t="shared" si="20"/>
        <v>4</v>
      </c>
      <c r="O40" s="4">
        <f t="shared" si="21"/>
        <v>4</v>
      </c>
      <c r="P40" s="4">
        <f t="shared" si="22"/>
        <v>28</v>
      </c>
    </row>
    <row r="41" ht="15.75" customHeight="1">
      <c r="A41" s="7" t="s">
        <v>62</v>
      </c>
      <c r="B41" s="6">
        <v>4.0</v>
      </c>
      <c r="C41" s="6">
        <v>1.0</v>
      </c>
      <c r="D41" s="6">
        <v>1.0</v>
      </c>
      <c r="E41" s="6">
        <v>10.0</v>
      </c>
      <c r="N41" s="4">
        <f t="shared" si="20"/>
        <v>4</v>
      </c>
      <c r="O41" s="4">
        <f t="shared" si="21"/>
        <v>4</v>
      </c>
      <c r="P41" s="4">
        <f t="shared" si="22"/>
        <v>40</v>
      </c>
    </row>
    <row r="42" ht="15.75" customHeight="1">
      <c r="A42" s="7" t="s">
        <v>63</v>
      </c>
      <c r="B42" s="6">
        <v>4.0</v>
      </c>
      <c r="C42" s="6">
        <v>1.0</v>
      </c>
      <c r="D42" s="6">
        <v>1.0</v>
      </c>
      <c r="E42" s="6">
        <v>6.0</v>
      </c>
      <c r="N42" s="4">
        <f t="shared" si="20"/>
        <v>4</v>
      </c>
      <c r="O42" s="4">
        <f t="shared" si="21"/>
        <v>4</v>
      </c>
      <c r="P42" s="4">
        <f t="shared" si="22"/>
        <v>24</v>
      </c>
    </row>
    <row r="43" ht="15.75" customHeight="1">
      <c r="A43" s="7" t="s">
        <v>64</v>
      </c>
      <c r="B43" s="6">
        <v>4.0</v>
      </c>
      <c r="C43" s="6">
        <v>1.0</v>
      </c>
      <c r="D43" s="6">
        <v>1.0</v>
      </c>
      <c r="E43" s="6">
        <v>5.0</v>
      </c>
      <c r="N43" s="4">
        <f t="shared" si="20"/>
        <v>4</v>
      </c>
      <c r="O43" s="4">
        <f t="shared" si="21"/>
        <v>4</v>
      </c>
      <c r="P43" s="4">
        <f t="shared" si="22"/>
        <v>20</v>
      </c>
    </row>
    <row r="44" ht="15.75" customHeight="1">
      <c r="A44" s="11" t="s">
        <v>36</v>
      </c>
      <c r="B44" s="6"/>
      <c r="C44" s="12" t="s">
        <v>7</v>
      </c>
      <c r="D44" s="12" t="s">
        <v>8</v>
      </c>
      <c r="E44" s="12" t="s">
        <v>9</v>
      </c>
      <c r="N44" s="4"/>
      <c r="O44" s="4"/>
      <c r="P44" s="4"/>
    </row>
    <row r="45" ht="15.75" customHeight="1">
      <c r="A45" s="7" t="s">
        <v>65</v>
      </c>
      <c r="B45" s="6">
        <v>3.0</v>
      </c>
      <c r="C45" s="6">
        <v>1.0</v>
      </c>
      <c r="D45" s="6">
        <v>1.0</v>
      </c>
      <c r="E45" s="6">
        <v>7.0</v>
      </c>
      <c r="N45" s="4">
        <f t="shared" ref="N45:N50" si="23">C45*B45</f>
        <v>3</v>
      </c>
      <c r="O45" s="4">
        <f t="shared" ref="O45:O50" si="24">D45*B45</f>
        <v>3</v>
      </c>
      <c r="P45" s="4">
        <f t="shared" ref="P45:P50" si="25">E45*B45</f>
        <v>21</v>
      </c>
    </row>
    <row r="46" ht="15.75" customHeight="1">
      <c r="A46" s="7" t="s">
        <v>66</v>
      </c>
      <c r="B46" s="6">
        <v>4.0</v>
      </c>
      <c r="C46" s="6">
        <v>0.0</v>
      </c>
      <c r="D46" s="6">
        <v>1.0</v>
      </c>
      <c r="E46" s="6">
        <v>4.0</v>
      </c>
      <c r="N46" s="4">
        <f t="shared" si="23"/>
        <v>0</v>
      </c>
      <c r="O46" s="4">
        <f t="shared" si="24"/>
        <v>4</v>
      </c>
      <c r="P46" s="4">
        <f t="shared" si="25"/>
        <v>16</v>
      </c>
    </row>
    <row r="47" ht="15.75" customHeight="1">
      <c r="A47" s="7" t="s">
        <v>67</v>
      </c>
      <c r="B47" s="6">
        <v>2.0</v>
      </c>
      <c r="C47" s="6">
        <v>0.0</v>
      </c>
      <c r="D47" s="6">
        <v>0.0</v>
      </c>
      <c r="E47" s="6">
        <v>2.0</v>
      </c>
      <c r="N47" s="4">
        <f t="shared" si="23"/>
        <v>0</v>
      </c>
      <c r="O47" s="4">
        <f t="shared" si="24"/>
        <v>0</v>
      </c>
      <c r="P47" s="4">
        <f t="shared" si="25"/>
        <v>4</v>
      </c>
    </row>
    <row r="48" ht="15.75" customHeight="1">
      <c r="A48" s="7" t="s">
        <v>68</v>
      </c>
      <c r="B48" s="6">
        <v>1.0</v>
      </c>
      <c r="C48" s="6">
        <v>0.0</v>
      </c>
      <c r="D48" s="6">
        <v>0.0</v>
      </c>
      <c r="E48" s="6">
        <v>4.0</v>
      </c>
      <c r="N48" s="4">
        <f t="shared" si="23"/>
        <v>0</v>
      </c>
      <c r="O48" s="4">
        <f t="shared" si="24"/>
        <v>0</v>
      </c>
      <c r="P48" s="4">
        <f t="shared" si="25"/>
        <v>4</v>
      </c>
    </row>
    <row r="49" ht="15.75" customHeight="1">
      <c r="A49" s="7" t="s">
        <v>69</v>
      </c>
      <c r="B49" s="6">
        <v>2.0</v>
      </c>
      <c r="C49" s="6">
        <v>0.0</v>
      </c>
      <c r="D49" s="6">
        <v>0.0</v>
      </c>
      <c r="E49" s="6">
        <v>4.0</v>
      </c>
      <c r="N49" s="4">
        <f t="shared" si="23"/>
        <v>0</v>
      </c>
      <c r="O49" s="4">
        <f t="shared" si="24"/>
        <v>0</v>
      </c>
      <c r="P49" s="4">
        <f t="shared" si="25"/>
        <v>8</v>
      </c>
    </row>
    <row r="50" ht="15.75" customHeight="1">
      <c r="A50" s="7" t="s">
        <v>70</v>
      </c>
      <c r="B50" s="6">
        <v>2.0</v>
      </c>
      <c r="C50" s="6">
        <v>0.0</v>
      </c>
      <c r="D50" s="6">
        <v>0.0</v>
      </c>
      <c r="E50" s="6">
        <v>0.0</v>
      </c>
      <c r="N50" s="4">
        <f t="shared" si="23"/>
        <v>0</v>
      </c>
      <c r="O50" s="4">
        <f t="shared" si="24"/>
        <v>0</v>
      </c>
      <c r="P50" s="4">
        <f t="shared" si="25"/>
        <v>0</v>
      </c>
    </row>
    <row r="51" ht="15.75" customHeight="1">
      <c r="N51" s="4">
        <f t="shared" ref="N51:P51" si="26">SUM(N7:N50)</f>
        <v>87</v>
      </c>
      <c r="O51" s="4">
        <f t="shared" si="26"/>
        <v>154</v>
      </c>
      <c r="P51" s="4">
        <f t="shared" si="26"/>
        <v>655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J2"/>
    <mergeCell ref="G5:J5"/>
    <mergeCell ref="G21:H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