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Data" sheetId="1" r:id="rId1"/>
    <sheet name="Grafiek" sheetId="2" r:id="rId2"/>
    <sheet name="Question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P30" i="1" l="1"/>
  <c r="P28" i="1" l="1"/>
  <c r="M16" i="1"/>
  <c r="M15" i="1"/>
  <c r="M19" i="1"/>
  <c r="P26" i="1" l="1"/>
  <c r="P25" i="1"/>
  <c r="P24" i="1"/>
  <c r="M14" i="1" l="1"/>
  <c r="M20" i="1"/>
  <c r="M13" i="1"/>
  <c r="M21" i="1" l="1"/>
</calcChain>
</file>

<file path=xl/sharedStrings.xml><?xml version="1.0" encoding="utf-8"?>
<sst xmlns="http://schemas.openxmlformats.org/spreadsheetml/2006/main" count="413" uniqueCount="101">
  <si>
    <t>Naam</t>
  </si>
  <si>
    <t>Van</t>
  </si>
  <si>
    <t>Ouderdom</t>
  </si>
  <si>
    <t>Geslag</t>
  </si>
  <si>
    <t>Vraag 1</t>
  </si>
  <si>
    <t>Vraag 2</t>
  </si>
  <si>
    <t>Vraag 3</t>
  </si>
  <si>
    <t>Vraag 4</t>
  </si>
  <si>
    <t>Angela</t>
  </si>
  <si>
    <t>Lerm</t>
  </si>
  <si>
    <t>Audrey</t>
  </si>
  <si>
    <t>Groenewalt</t>
  </si>
  <si>
    <t>Bronwyn</t>
  </si>
  <si>
    <t>Fourie</t>
  </si>
  <si>
    <t>Cobus</t>
  </si>
  <si>
    <t>Vermeulen</t>
  </si>
  <si>
    <t>Damian</t>
  </si>
  <si>
    <t>Pienaar</t>
  </si>
  <si>
    <t>Eckhard</t>
  </si>
  <si>
    <t>Dedekind</t>
  </si>
  <si>
    <t>Elisna</t>
  </si>
  <si>
    <t>De Kok</t>
  </si>
  <si>
    <t>Emile</t>
  </si>
  <si>
    <t>Hugo</t>
  </si>
  <si>
    <t>Enrico</t>
  </si>
  <si>
    <t>Taljaard</t>
  </si>
  <si>
    <t>Jayden</t>
  </si>
  <si>
    <t>Harris</t>
  </si>
  <si>
    <t>Kayla</t>
  </si>
  <si>
    <t>Lourens</t>
  </si>
  <si>
    <t>Keanu</t>
  </si>
  <si>
    <t>Louw</t>
  </si>
  <si>
    <t>Marchelle</t>
  </si>
  <si>
    <t>Niemand</t>
  </si>
  <si>
    <t>Marco</t>
  </si>
  <si>
    <t>Webber</t>
  </si>
  <si>
    <t>Matthew</t>
  </si>
  <si>
    <t>Tolmay</t>
  </si>
  <si>
    <t>Megan</t>
  </si>
  <si>
    <t>Calitz</t>
  </si>
  <si>
    <t>Micheal</t>
  </si>
  <si>
    <t>Oosthuizen</t>
  </si>
  <si>
    <t xml:space="preserve">Michelle </t>
  </si>
  <si>
    <t>Smit</t>
  </si>
  <si>
    <t>Nadia</t>
  </si>
  <si>
    <t>Visagie</t>
  </si>
  <si>
    <t>Nathan</t>
  </si>
  <si>
    <t>Cornelisen</t>
  </si>
  <si>
    <t>Phillip</t>
  </si>
  <si>
    <t>Roux</t>
  </si>
  <si>
    <t>Pieter</t>
  </si>
  <si>
    <t>Burger</t>
  </si>
  <si>
    <t>Stephan</t>
  </si>
  <si>
    <t>Olivier</t>
  </si>
  <si>
    <t>Tyrone</t>
  </si>
  <si>
    <t>Evitts</t>
  </si>
  <si>
    <t>Victor</t>
  </si>
  <si>
    <t>Van Rensburg</t>
  </si>
  <si>
    <t>Neutral</t>
  </si>
  <si>
    <t>Disagree</t>
  </si>
  <si>
    <t>Good</t>
  </si>
  <si>
    <t>Mildly</t>
  </si>
  <si>
    <t>Yes</t>
  </si>
  <si>
    <t>Strongly Agree</t>
  </si>
  <si>
    <t>Strong</t>
  </si>
  <si>
    <t>Agree</t>
  </si>
  <si>
    <t>Poor</t>
  </si>
  <si>
    <t>No</t>
  </si>
  <si>
    <t>M</t>
  </si>
  <si>
    <t>Excellent</t>
  </si>
  <si>
    <t>Strongly Disagree</t>
  </si>
  <si>
    <t>Average</t>
  </si>
  <si>
    <t>F</t>
  </si>
  <si>
    <t>Hoe beinvloed COVID-19 jou werk?</t>
  </si>
  <si>
    <t>Vraag 5</t>
  </si>
  <si>
    <t>Die COVID-19 pandemie gaan binne die volgende jaar eindig</t>
  </si>
  <si>
    <t>Is jy onder die invloed van COVID-19</t>
  </si>
  <si>
    <t>Volg jy streng die COVID-19 protokol by jou werk?</t>
  </si>
  <si>
    <t>Het die pandemie jou maandelikse koste beinvloed?</t>
  </si>
  <si>
    <t>Female</t>
  </si>
  <si>
    <t>Average age</t>
  </si>
  <si>
    <t>Male</t>
  </si>
  <si>
    <t>Median age group</t>
  </si>
  <si>
    <t>Hoeveel mans is onder die invloed van COVID19?</t>
  </si>
  <si>
    <t>Hoeveel vrouens is onder die invloed van COVID19?</t>
  </si>
  <si>
    <t>Manlik</t>
  </si>
  <si>
    <t>Vroulik</t>
  </si>
  <si>
    <t>Sleutel</t>
  </si>
  <si>
    <t>Oudste ouderdom</t>
  </si>
  <si>
    <t>Jongste ouderdom</t>
  </si>
  <si>
    <t xml:space="preserve">Total </t>
  </si>
  <si>
    <t>Gender</t>
  </si>
  <si>
    <t>Navrae</t>
  </si>
  <si>
    <t>Is mans meer onder die invloed van COVID-19?</t>
  </si>
  <si>
    <t>Ouderdome tussen 20 en 25 wat se maandelikse inkomste beinvloed word</t>
  </si>
  <si>
    <t>Age Group</t>
  </si>
  <si>
    <t>Age</t>
  </si>
  <si>
    <t>Group</t>
  </si>
  <si>
    <t>Senior</t>
  </si>
  <si>
    <t>Teenager</t>
  </si>
  <si>
    <t>Millennial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</si>
</sst>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4" xfId="0" applyFill="1" applyBorder="1"/>
    <xf numFmtId="0" fontId="0" fillId="2" borderId="7" xfId="0" applyFill="1" applyBorder="1"/>
    <xf numFmtId="0" fontId="0" fillId="2" borderId="9" xfId="0" applyFill="1" applyBorder="1"/>
    <xf numFmtId="0" fontId="0" fillId="0" borderId="17" xfId="0" applyBorder="1"/>
    <xf numFmtId="0" fontId="0" fillId="0" borderId="2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25" xfId="0" applyBorder="1"/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37" xfId="0" applyBorder="1"/>
    <xf numFmtId="0" fontId="0" fillId="2" borderId="26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0" borderId="3" xfId="0" applyBorder="1"/>
    <xf numFmtId="0" fontId="0" fillId="0" borderId="39" xfId="0" applyBorder="1"/>
    <xf numFmtId="0" fontId="0" fillId="0" borderId="7" xfId="0" applyBorder="1" applyAlignment="1">
      <alignment horizontal="left"/>
    </xf>
    <xf numFmtId="0" fontId="1" fillId="3" borderId="21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2" borderId="41" xfId="0" applyFill="1" applyBorder="1"/>
    <xf numFmtId="0" fontId="0" fillId="2" borderId="22" xfId="0" applyFill="1" applyBorder="1"/>
    <xf numFmtId="0" fontId="0" fillId="0" borderId="36" xfId="0" applyNumberFormat="1" applyBorder="1" applyAlignment="1">
      <alignment horizontal="left"/>
    </xf>
    <xf numFmtId="0" fontId="2" fillId="4" borderId="29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32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4" borderId="35" xfId="0" applyFont="1" applyFill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" fillId="4" borderId="2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18" xfId="0" applyBorder="1" applyAlignment="1">
      <alignment horizontal="right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Geslag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5F-4527-BDD5-B9D5326C4A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5F-4527-BDD5-B9D5326C4A9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Data!$L$19:$L$20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Data!$M$19:$M$20</c:f>
              <c:numCache>
                <c:formatCode>General</c:formatCode>
                <c:ptCount val="2"/>
                <c:pt idx="0">
                  <c:v>8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5F-4527-BDD5-B9D5326C4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Navrae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Data!$L$24:$L$25</c:f>
              <c:strCache>
                <c:ptCount val="2"/>
                <c:pt idx="0">
                  <c:v>Hoeveel mans is onder die invloed van COVID19?</c:v>
                </c:pt>
                <c:pt idx="1">
                  <c:v>Hoeveel vrouens is onder die invloed van COVID19?</c:v>
                </c:pt>
              </c:strCache>
            </c:strRef>
          </c:cat>
          <c:val>
            <c:numRef>
              <c:f>Data!$P$24:$P$25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E-4FE9-A747-B5B7D3787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2859328"/>
        <c:axId val="16528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Data!$L$24:$L$25</c15:sqref>
                        </c15:formulaRef>
                      </c:ext>
                    </c:extLst>
                    <c:strCache>
                      <c:ptCount val="2"/>
                      <c:pt idx="0">
                        <c:v>Hoeveel mans is onder die invloed van COVID19?</c:v>
                      </c:pt>
                      <c:pt idx="1">
                        <c:v>Hoeveel vrouens is onder die invloed van COVID19?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Data!$M$24:$M$25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27E-4FE9-A747-B5B7D378740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Data!$L$24:$L$25</c15:sqref>
                        </c15:formulaRef>
                      </c:ext>
                    </c:extLst>
                    <c:strCache>
                      <c:ptCount val="2"/>
                      <c:pt idx="0">
                        <c:v>Hoeveel mans is onder die invloed van COVID19?</c:v>
                      </c:pt>
                      <c:pt idx="1">
                        <c:v>Hoeveel vrouens is onder die invloed van COVID19?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Data!$N$24:$N$25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7E-4FE9-A747-B5B7D378740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Data!$L$24:$L$25</c15:sqref>
                        </c15:formulaRef>
                      </c:ext>
                    </c:extLst>
                    <c:strCache>
                      <c:ptCount val="2"/>
                      <c:pt idx="0">
                        <c:v>Hoeveel mans is onder die invloed van COVID19?</c:v>
                      </c:pt>
                      <c:pt idx="1">
                        <c:v>Hoeveel vrouens is onder die invloed van COVID19?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Data!$O$24:$O$25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7E-4FE9-A747-B5B7D3787409}"/>
                  </c:ext>
                </c:extLst>
              </c15:ser>
            </c15:filteredBarSeries>
          </c:ext>
        </c:extLst>
      </c:barChart>
      <c:catAx>
        <c:axId val="165285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54336"/>
        <c:crosses val="autoZero"/>
        <c:auto val="1"/>
        <c:lblAlgn val="ctr"/>
        <c:lblOffset val="100"/>
        <c:noMultiLvlLbl val="0"/>
      </c:catAx>
      <c:valAx>
        <c:axId val="16528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5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A10" zoomScaleNormal="100" workbookViewId="0">
      <selection activeCell="M5" sqref="M5"/>
    </sheetView>
  </sheetViews>
  <sheetFormatPr defaultRowHeight="15" x14ac:dyDescent="0.25"/>
  <cols>
    <col min="1" max="1" width="19" customWidth="1"/>
    <col min="2" max="2" width="16.5703125" customWidth="1"/>
    <col min="3" max="3" width="13.85546875" customWidth="1"/>
    <col min="5" max="5" width="14.28515625" customWidth="1"/>
    <col min="6" max="6" width="18.5703125" customWidth="1"/>
    <col min="7" max="9" width="14.28515625" customWidth="1"/>
    <col min="10" max="10" width="14" customWidth="1"/>
    <col min="11" max="11" width="15.85546875" customWidth="1"/>
    <col min="12" max="12" width="25.85546875" customWidth="1"/>
    <col min="13" max="13" width="11.85546875" customWidth="1"/>
  </cols>
  <sheetData>
    <row r="1" spans="1:13" ht="30" customHeight="1" x14ac:dyDescent="0.25">
      <c r="A1" s="35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74</v>
      </c>
      <c r="J1" s="36" t="s">
        <v>95</v>
      </c>
    </row>
    <row r="2" spans="1:13" ht="15.75" thickBot="1" x14ac:dyDescent="0.3">
      <c r="A2" s="37" t="s">
        <v>8</v>
      </c>
      <c r="B2" s="5" t="s">
        <v>9</v>
      </c>
      <c r="C2" s="1">
        <v>20</v>
      </c>
      <c r="D2" s="1" t="s">
        <v>72</v>
      </c>
      <c r="E2" s="1" t="s">
        <v>58</v>
      </c>
      <c r="F2" s="1" t="s">
        <v>59</v>
      </c>
      <c r="G2" s="1" t="s">
        <v>62</v>
      </c>
      <c r="H2" s="1" t="s">
        <v>60</v>
      </c>
      <c r="I2" s="32" t="s">
        <v>62</v>
      </c>
      <c r="J2" s="1" t="str">
        <f>VLOOKUP(C2, $L$4:$M$6, 2, TRUE)</f>
        <v>Millennial</v>
      </c>
      <c r="L2" s="48" t="s">
        <v>95</v>
      </c>
      <c r="M2" s="48"/>
    </row>
    <row r="3" spans="1:13" ht="15.75" thickBot="1" x14ac:dyDescent="0.3">
      <c r="A3" s="37" t="s">
        <v>10</v>
      </c>
      <c r="B3" s="5" t="s">
        <v>11</v>
      </c>
      <c r="C3" s="1">
        <v>20</v>
      </c>
      <c r="D3" s="1" t="s">
        <v>72</v>
      </c>
      <c r="E3" s="1" t="s">
        <v>61</v>
      </c>
      <c r="F3" s="1" t="s">
        <v>63</v>
      </c>
      <c r="G3" s="1" t="s">
        <v>62</v>
      </c>
      <c r="H3" s="1" t="s">
        <v>60</v>
      </c>
      <c r="I3" s="32" t="s">
        <v>67</v>
      </c>
      <c r="J3" s="1" t="str">
        <f t="shared" ref="J3:J26" si="0">VLOOKUP(C3, $L$4:$M$6, 2, TRUE)</f>
        <v>Millennial</v>
      </c>
      <c r="L3" s="30" t="s">
        <v>96</v>
      </c>
      <c r="M3" s="31" t="s">
        <v>97</v>
      </c>
    </row>
    <row r="4" spans="1:13" x14ac:dyDescent="0.25">
      <c r="A4" s="37" t="s">
        <v>12</v>
      </c>
      <c r="B4" s="5" t="s">
        <v>13</v>
      </c>
      <c r="C4" s="1">
        <v>30</v>
      </c>
      <c r="D4" s="1" t="s">
        <v>72</v>
      </c>
      <c r="E4" s="1" t="s">
        <v>64</v>
      </c>
      <c r="F4" s="1" t="s">
        <v>65</v>
      </c>
      <c r="G4" s="1" t="s">
        <v>62</v>
      </c>
      <c r="H4" s="1" t="s">
        <v>66</v>
      </c>
      <c r="I4" s="32" t="s">
        <v>62</v>
      </c>
      <c r="J4" s="1" t="str">
        <f t="shared" si="0"/>
        <v>Millennial</v>
      </c>
      <c r="L4" s="39">
        <v>10</v>
      </c>
      <c r="M4" s="29" t="s">
        <v>99</v>
      </c>
    </row>
    <row r="5" spans="1:13" x14ac:dyDescent="0.25">
      <c r="A5" s="37" t="s">
        <v>14</v>
      </c>
      <c r="B5" s="5" t="s">
        <v>15</v>
      </c>
      <c r="C5" s="1">
        <v>23</v>
      </c>
      <c r="D5" s="1" t="s">
        <v>68</v>
      </c>
      <c r="E5" s="1" t="s">
        <v>61</v>
      </c>
      <c r="F5" s="1" t="s">
        <v>63</v>
      </c>
      <c r="G5" s="1" t="s">
        <v>67</v>
      </c>
      <c r="H5" s="1" t="s">
        <v>69</v>
      </c>
      <c r="I5" s="32" t="s">
        <v>67</v>
      </c>
      <c r="J5" s="1" t="str">
        <f t="shared" si="0"/>
        <v>Millennial</v>
      </c>
      <c r="L5" s="34">
        <v>20</v>
      </c>
      <c r="M5" s="6" t="s">
        <v>100</v>
      </c>
    </row>
    <row r="6" spans="1:13" ht="15.75" thickBot="1" x14ac:dyDescent="0.3">
      <c r="A6" s="37" t="s">
        <v>16</v>
      </c>
      <c r="B6" s="5" t="s">
        <v>17</v>
      </c>
      <c r="C6" s="1">
        <v>30</v>
      </c>
      <c r="D6" s="1" t="s">
        <v>68</v>
      </c>
      <c r="E6" s="1" t="s">
        <v>61</v>
      </c>
      <c r="F6" s="1" t="s">
        <v>70</v>
      </c>
      <c r="G6" s="1" t="s">
        <v>67</v>
      </c>
      <c r="H6" s="1" t="s">
        <v>69</v>
      </c>
      <c r="I6" s="32" t="s">
        <v>67</v>
      </c>
      <c r="J6" s="1" t="str">
        <f t="shared" si="0"/>
        <v>Millennial</v>
      </c>
      <c r="L6" s="28">
        <v>45</v>
      </c>
      <c r="M6" s="9" t="s">
        <v>98</v>
      </c>
    </row>
    <row r="7" spans="1:13" ht="15.75" thickBot="1" x14ac:dyDescent="0.3">
      <c r="A7" s="37" t="s">
        <v>18</v>
      </c>
      <c r="B7" s="5" t="s">
        <v>19</v>
      </c>
      <c r="C7" s="1">
        <v>27</v>
      </c>
      <c r="D7" s="1" t="s">
        <v>68</v>
      </c>
      <c r="E7" s="1" t="s">
        <v>58</v>
      </c>
      <c r="F7" s="1" t="s">
        <v>65</v>
      </c>
      <c r="G7" s="1" t="s">
        <v>67</v>
      </c>
      <c r="H7" s="1" t="s">
        <v>60</v>
      </c>
      <c r="I7" s="32" t="s">
        <v>67</v>
      </c>
      <c r="J7" s="1" t="str">
        <f t="shared" si="0"/>
        <v>Millennial</v>
      </c>
    </row>
    <row r="8" spans="1:13" ht="15.75" thickBot="1" x14ac:dyDescent="0.3">
      <c r="A8" s="37" t="s">
        <v>20</v>
      </c>
      <c r="B8" s="5" t="s">
        <v>21</v>
      </c>
      <c r="C8" s="1">
        <v>21</v>
      </c>
      <c r="D8" s="1" t="s">
        <v>72</v>
      </c>
      <c r="E8" s="1" t="s">
        <v>61</v>
      </c>
      <c r="F8" s="1" t="s">
        <v>63</v>
      </c>
      <c r="G8" s="1" t="s">
        <v>67</v>
      </c>
      <c r="H8" s="1" t="s">
        <v>69</v>
      </c>
      <c r="I8" s="32" t="s">
        <v>67</v>
      </c>
      <c r="J8" s="1" t="str">
        <f t="shared" si="0"/>
        <v>Millennial</v>
      </c>
      <c r="L8" s="68" t="s">
        <v>87</v>
      </c>
      <c r="M8" s="69"/>
    </row>
    <row r="9" spans="1:13" x14ac:dyDescent="0.25">
      <c r="A9" s="37" t="s">
        <v>22</v>
      </c>
      <c r="B9" s="5" t="s">
        <v>23</v>
      </c>
      <c r="C9" s="1">
        <v>25</v>
      </c>
      <c r="D9" s="1" t="s">
        <v>68</v>
      </c>
      <c r="E9" s="1" t="s">
        <v>64</v>
      </c>
      <c r="F9" s="1" t="s">
        <v>63</v>
      </c>
      <c r="G9" s="1" t="s">
        <v>62</v>
      </c>
      <c r="H9" s="1" t="s">
        <v>69</v>
      </c>
      <c r="I9" s="32" t="s">
        <v>62</v>
      </c>
      <c r="J9" s="1" t="str">
        <f t="shared" si="0"/>
        <v>Millennial</v>
      </c>
      <c r="L9" s="16" t="s">
        <v>86</v>
      </c>
      <c r="M9" s="20" t="s">
        <v>72</v>
      </c>
    </row>
    <row r="10" spans="1:13" ht="15.75" thickBot="1" x14ac:dyDescent="0.3">
      <c r="A10" s="37" t="s">
        <v>24</v>
      </c>
      <c r="B10" s="5" t="s">
        <v>25</v>
      </c>
      <c r="C10" s="1">
        <v>31</v>
      </c>
      <c r="D10" s="1" t="s">
        <v>68</v>
      </c>
      <c r="E10" s="1" t="s">
        <v>61</v>
      </c>
      <c r="F10" s="1" t="s">
        <v>63</v>
      </c>
      <c r="G10" s="1" t="s">
        <v>67</v>
      </c>
      <c r="H10" s="1" t="s">
        <v>69</v>
      </c>
      <c r="I10" s="32" t="s">
        <v>67</v>
      </c>
      <c r="J10" s="1" t="str">
        <f t="shared" si="0"/>
        <v>Millennial</v>
      </c>
      <c r="L10" s="17" t="s">
        <v>85</v>
      </c>
      <c r="M10" s="21" t="s">
        <v>68</v>
      </c>
    </row>
    <row r="11" spans="1:13" ht="15.75" thickBot="1" x14ac:dyDescent="0.3">
      <c r="A11" s="37" t="s">
        <v>26</v>
      </c>
      <c r="B11" s="5" t="s">
        <v>27</v>
      </c>
      <c r="C11" s="1">
        <v>29</v>
      </c>
      <c r="D11" s="1" t="s">
        <v>68</v>
      </c>
      <c r="E11" s="1" t="s">
        <v>61</v>
      </c>
      <c r="F11" s="1" t="s">
        <v>70</v>
      </c>
      <c r="G11" s="1" t="s">
        <v>67</v>
      </c>
      <c r="H11" s="1" t="s">
        <v>71</v>
      </c>
      <c r="I11" s="32" t="s">
        <v>67</v>
      </c>
      <c r="J11" s="1" t="str">
        <f t="shared" si="0"/>
        <v>Millennial</v>
      </c>
    </row>
    <row r="12" spans="1:13" ht="15.75" thickBot="1" x14ac:dyDescent="0.3">
      <c r="A12" s="37" t="s">
        <v>28</v>
      </c>
      <c r="B12" s="5" t="s">
        <v>29</v>
      </c>
      <c r="C12" s="1">
        <v>14</v>
      </c>
      <c r="D12" s="1" t="s">
        <v>72</v>
      </c>
      <c r="E12" s="1" t="s">
        <v>61</v>
      </c>
      <c r="F12" s="1" t="s">
        <v>63</v>
      </c>
      <c r="G12" s="1" t="s">
        <v>67</v>
      </c>
      <c r="H12" s="1" t="s">
        <v>60</v>
      </c>
      <c r="I12" s="32" t="s">
        <v>67</v>
      </c>
      <c r="J12" s="1" t="str">
        <f t="shared" si="0"/>
        <v>Teenager</v>
      </c>
      <c r="L12" s="68" t="s">
        <v>2</v>
      </c>
      <c r="M12" s="69"/>
    </row>
    <row r="13" spans="1:13" ht="15.75" thickBot="1" x14ac:dyDescent="0.3">
      <c r="A13" s="37" t="s">
        <v>30</v>
      </c>
      <c r="B13" s="5" t="s">
        <v>31</v>
      </c>
      <c r="C13" s="1">
        <v>25</v>
      </c>
      <c r="D13" s="1" t="s">
        <v>68</v>
      </c>
      <c r="E13" s="1" t="s">
        <v>61</v>
      </c>
      <c r="F13" s="1" t="s">
        <v>63</v>
      </c>
      <c r="G13" s="1" t="s">
        <v>67</v>
      </c>
      <c r="H13" s="1" t="s">
        <v>60</v>
      </c>
      <c r="I13" s="32" t="s">
        <v>67</v>
      </c>
      <c r="J13" s="1" t="str">
        <f t="shared" si="0"/>
        <v>Millennial</v>
      </c>
      <c r="L13" s="13" t="s">
        <v>80</v>
      </c>
      <c r="M13" s="14">
        <f>ROUNDUP(AVERAGE(C2:C26), 0)</f>
        <v>25</v>
      </c>
    </row>
    <row r="14" spans="1:13" ht="15.75" thickBot="1" x14ac:dyDescent="0.3">
      <c r="A14" s="37" t="s">
        <v>32</v>
      </c>
      <c r="B14" s="5" t="s">
        <v>33</v>
      </c>
      <c r="C14" s="1">
        <v>29</v>
      </c>
      <c r="D14" s="1" t="s">
        <v>68</v>
      </c>
      <c r="E14" s="1" t="s">
        <v>61</v>
      </c>
      <c r="F14" s="1" t="s">
        <v>65</v>
      </c>
      <c r="G14" s="1" t="s">
        <v>62</v>
      </c>
      <c r="H14" s="1" t="s">
        <v>60</v>
      </c>
      <c r="I14" s="32" t="s">
        <v>62</v>
      </c>
      <c r="J14" s="1" t="str">
        <f t="shared" si="0"/>
        <v>Millennial</v>
      </c>
      <c r="L14" s="13" t="s">
        <v>82</v>
      </c>
      <c r="M14" s="14">
        <f>MEDIAN(C2:C26)</f>
        <v>24</v>
      </c>
    </row>
    <row r="15" spans="1:13" ht="15.75" thickBot="1" x14ac:dyDescent="0.3">
      <c r="A15" s="37" t="s">
        <v>34</v>
      </c>
      <c r="B15" s="5" t="s">
        <v>35</v>
      </c>
      <c r="C15" s="1">
        <v>45</v>
      </c>
      <c r="D15" s="1" t="s">
        <v>68</v>
      </c>
      <c r="E15" s="1" t="s">
        <v>64</v>
      </c>
      <c r="F15" s="1" t="s">
        <v>59</v>
      </c>
      <c r="G15" s="1" t="s">
        <v>62</v>
      </c>
      <c r="H15" s="1" t="s">
        <v>66</v>
      </c>
      <c r="I15" s="32" t="s">
        <v>62</v>
      </c>
      <c r="J15" s="1" t="str">
        <f t="shared" si="0"/>
        <v>Senior</v>
      </c>
      <c r="L15" s="13" t="s">
        <v>89</v>
      </c>
      <c r="M15" s="14">
        <f>MIN(C2:C26)</f>
        <v>14</v>
      </c>
    </row>
    <row r="16" spans="1:13" ht="15.75" thickBot="1" x14ac:dyDescent="0.3">
      <c r="A16" s="37" t="s">
        <v>36</v>
      </c>
      <c r="B16" s="5" t="s">
        <v>37</v>
      </c>
      <c r="C16" s="1">
        <v>15</v>
      </c>
      <c r="D16" s="1" t="s">
        <v>68</v>
      </c>
      <c r="E16" s="1" t="s">
        <v>64</v>
      </c>
      <c r="F16" s="1" t="s">
        <v>59</v>
      </c>
      <c r="G16" s="1" t="s">
        <v>62</v>
      </c>
      <c r="H16" s="1" t="s">
        <v>66</v>
      </c>
      <c r="I16" s="32" t="s">
        <v>62</v>
      </c>
      <c r="J16" s="1" t="str">
        <f t="shared" si="0"/>
        <v>Teenager</v>
      </c>
      <c r="L16" s="15" t="s">
        <v>88</v>
      </c>
      <c r="M16" s="23">
        <f>MAX(C2:C26)</f>
        <v>45</v>
      </c>
    </row>
    <row r="17" spans="1:16" ht="15.75" thickBot="1" x14ac:dyDescent="0.3">
      <c r="A17" s="37" t="s">
        <v>38</v>
      </c>
      <c r="B17" s="5" t="s">
        <v>39</v>
      </c>
      <c r="C17" s="1">
        <v>24</v>
      </c>
      <c r="D17" s="1" t="s">
        <v>72</v>
      </c>
      <c r="E17" s="1" t="s">
        <v>61</v>
      </c>
      <c r="F17" s="1" t="s">
        <v>59</v>
      </c>
      <c r="G17" s="1" t="s">
        <v>62</v>
      </c>
      <c r="H17" s="1" t="s">
        <v>66</v>
      </c>
      <c r="I17" s="32" t="s">
        <v>62</v>
      </c>
      <c r="J17" s="1" t="str">
        <f t="shared" si="0"/>
        <v>Millennial</v>
      </c>
    </row>
    <row r="18" spans="1:16" ht="15.75" thickBot="1" x14ac:dyDescent="0.3">
      <c r="A18" s="37" t="s">
        <v>40</v>
      </c>
      <c r="B18" s="5" t="s">
        <v>41</v>
      </c>
      <c r="C18" s="1">
        <v>24</v>
      </c>
      <c r="D18" s="1" t="s">
        <v>68</v>
      </c>
      <c r="E18" s="1" t="s">
        <v>61</v>
      </c>
      <c r="F18" s="1" t="s">
        <v>63</v>
      </c>
      <c r="G18" s="1" t="s">
        <v>62</v>
      </c>
      <c r="H18" s="1" t="s">
        <v>69</v>
      </c>
      <c r="I18" s="32" t="s">
        <v>62</v>
      </c>
      <c r="J18" s="1" t="str">
        <f t="shared" si="0"/>
        <v>Millennial</v>
      </c>
      <c r="L18" s="68" t="s">
        <v>91</v>
      </c>
      <c r="M18" s="69"/>
    </row>
    <row r="19" spans="1:16" x14ac:dyDescent="0.25">
      <c r="A19" s="37" t="s">
        <v>42</v>
      </c>
      <c r="B19" s="5" t="s">
        <v>43</v>
      </c>
      <c r="C19" s="1">
        <v>23</v>
      </c>
      <c r="D19" s="1" t="s">
        <v>72</v>
      </c>
      <c r="E19" s="1" t="s">
        <v>64</v>
      </c>
      <c r="F19" s="1" t="s">
        <v>65</v>
      </c>
      <c r="G19" s="1" t="s">
        <v>67</v>
      </c>
      <c r="H19" s="1" t="s">
        <v>69</v>
      </c>
      <c r="I19" s="32" t="s">
        <v>67</v>
      </c>
      <c r="J19" s="1" t="str">
        <f t="shared" si="0"/>
        <v>Millennial</v>
      </c>
      <c r="L19" s="16" t="s">
        <v>79</v>
      </c>
      <c r="M19" s="18">
        <f>COUNTIF(D2:D26, $M$9)</f>
        <v>8</v>
      </c>
    </row>
    <row r="20" spans="1:16" ht="15.75" thickBot="1" x14ac:dyDescent="0.3">
      <c r="A20" s="37" t="s">
        <v>44</v>
      </c>
      <c r="B20" s="5" t="s">
        <v>45</v>
      </c>
      <c r="C20" s="1">
        <v>18</v>
      </c>
      <c r="D20" s="1" t="s">
        <v>72</v>
      </c>
      <c r="E20" s="1" t="s">
        <v>61</v>
      </c>
      <c r="F20" s="1" t="s">
        <v>63</v>
      </c>
      <c r="G20" s="1" t="s">
        <v>67</v>
      </c>
      <c r="H20" s="1" t="s">
        <v>69</v>
      </c>
      <c r="I20" s="32" t="s">
        <v>67</v>
      </c>
      <c r="J20" s="1" t="str">
        <f t="shared" si="0"/>
        <v>Teenager</v>
      </c>
      <c r="L20" s="17" t="s">
        <v>81</v>
      </c>
      <c r="M20" s="19">
        <f>COUNTIF(D2:D26, LEFT(L20, 1))</f>
        <v>17</v>
      </c>
    </row>
    <row r="21" spans="1:16" ht="15.75" thickBot="1" x14ac:dyDescent="0.3">
      <c r="A21" s="37" t="s">
        <v>46</v>
      </c>
      <c r="B21" s="5" t="s">
        <v>47</v>
      </c>
      <c r="C21" s="1">
        <v>22</v>
      </c>
      <c r="D21" s="1" t="s">
        <v>68</v>
      </c>
      <c r="E21" s="1" t="s">
        <v>64</v>
      </c>
      <c r="F21" s="1" t="s">
        <v>70</v>
      </c>
      <c r="G21" s="1" t="s">
        <v>62</v>
      </c>
      <c r="H21" s="1" t="s">
        <v>60</v>
      </c>
      <c r="I21" s="32" t="s">
        <v>67</v>
      </c>
      <c r="J21" s="1" t="str">
        <f t="shared" si="0"/>
        <v>Millennial</v>
      </c>
      <c r="L21" s="22" t="s">
        <v>90</v>
      </c>
      <c r="M21" s="14">
        <f>M19+M20</f>
        <v>25</v>
      </c>
    </row>
    <row r="22" spans="1:16" ht="15.75" thickBot="1" x14ac:dyDescent="0.3">
      <c r="A22" s="37" t="s">
        <v>48</v>
      </c>
      <c r="B22" s="5" t="s">
        <v>49</v>
      </c>
      <c r="C22" s="1">
        <v>27</v>
      </c>
      <c r="D22" s="1" t="s">
        <v>68</v>
      </c>
      <c r="E22" s="1" t="s">
        <v>64</v>
      </c>
      <c r="F22" s="1" t="s">
        <v>59</v>
      </c>
      <c r="G22" s="1" t="s">
        <v>62</v>
      </c>
      <c r="H22" s="1" t="s">
        <v>71</v>
      </c>
      <c r="I22" s="32" t="s">
        <v>67</v>
      </c>
      <c r="J22" s="1" t="str">
        <f t="shared" si="0"/>
        <v>Millennial</v>
      </c>
    </row>
    <row r="23" spans="1:16" ht="15.75" thickBot="1" x14ac:dyDescent="0.3">
      <c r="A23" s="37" t="s">
        <v>50</v>
      </c>
      <c r="B23" s="5" t="s">
        <v>51</v>
      </c>
      <c r="C23" s="1">
        <v>24</v>
      </c>
      <c r="D23" s="1" t="s">
        <v>68</v>
      </c>
      <c r="E23" s="1" t="s">
        <v>64</v>
      </c>
      <c r="F23" s="1" t="s">
        <v>63</v>
      </c>
      <c r="G23" s="1" t="s">
        <v>62</v>
      </c>
      <c r="H23" s="1" t="s">
        <v>69</v>
      </c>
      <c r="I23" s="32" t="s">
        <v>62</v>
      </c>
      <c r="J23" s="1" t="str">
        <f t="shared" si="0"/>
        <v>Millennial</v>
      </c>
      <c r="L23" s="68" t="s">
        <v>92</v>
      </c>
      <c r="M23" s="70"/>
      <c r="N23" s="70"/>
      <c r="O23" s="70"/>
      <c r="P23" s="69"/>
    </row>
    <row r="24" spans="1:16" ht="15.75" thickBot="1" x14ac:dyDescent="0.3">
      <c r="A24" s="37" t="s">
        <v>52</v>
      </c>
      <c r="B24" s="5" t="s">
        <v>53</v>
      </c>
      <c r="C24" s="1">
        <v>28</v>
      </c>
      <c r="D24" s="1" t="s">
        <v>68</v>
      </c>
      <c r="E24" s="1" t="s">
        <v>61</v>
      </c>
      <c r="F24" s="1" t="s">
        <v>65</v>
      </c>
      <c r="G24" s="1" t="s">
        <v>67</v>
      </c>
      <c r="H24" s="1" t="s">
        <v>66</v>
      </c>
      <c r="I24" s="32" t="s">
        <v>62</v>
      </c>
      <c r="J24" s="1" t="str">
        <f t="shared" si="0"/>
        <v>Millennial</v>
      </c>
      <c r="L24" s="62" t="s">
        <v>83</v>
      </c>
      <c r="M24" s="63"/>
      <c r="N24" s="63"/>
      <c r="O24" s="64"/>
      <c r="P24" s="14">
        <f>COUNTIFS(G2:G26, "Yes", D2:D26, "M")</f>
        <v>9</v>
      </c>
    </row>
    <row r="25" spans="1:16" ht="15.75" thickBot="1" x14ac:dyDescent="0.3">
      <c r="A25" s="37" t="s">
        <v>54</v>
      </c>
      <c r="B25" s="5" t="s">
        <v>55</v>
      </c>
      <c r="C25" s="1">
        <v>19</v>
      </c>
      <c r="D25" s="1" t="s">
        <v>68</v>
      </c>
      <c r="E25" s="1" t="s">
        <v>61</v>
      </c>
      <c r="F25" s="1" t="s">
        <v>65</v>
      </c>
      <c r="G25" s="1" t="s">
        <v>62</v>
      </c>
      <c r="H25" s="1" t="s">
        <v>66</v>
      </c>
      <c r="I25" s="32" t="s">
        <v>62</v>
      </c>
      <c r="J25" s="1" t="str">
        <f t="shared" si="0"/>
        <v>Teenager</v>
      </c>
      <c r="L25" s="62" t="s">
        <v>84</v>
      </c>
      <c r="M25" s="63"/>
      <c r="N25" s="63"/>
      <c r="O25" s="64"/>
      <c r="P25" s="14">
        <f>COUNTIFS(G2:G26, "Yes", D2:D26, "F")</f>
        <v>4</v>
      </c>
    </row>
    <row r="26" spans="1:16" ht="15.75" thickBot="1" x14ac:dyDescent="0.3">
      <c r="A26" s="38" t="s">
        <v>56</v>
      </c>
      <c r="B26" s="7" t="s">
        <v>57</v>
      </c>
      <c r="C26" s="8">
        <v>21</v>
      </c>
      <c r="D26" s="8" t="s">
        <v>68</v>
      </c>
      <c r="E26" s="8" t="s">
        <v>61</v>
      </c>
      <c r="F26" s="8" t="s">
        <v>65</v>
      </c>
      <c r="G26" s="8" t="s">
        <v>67</v>
      </c>
      <c r="H26" s="8" t="s">
        <v>69</v>
      </c>
      <c r="I26" s="33" t="s">
        <v>67</v>
      </c>
      <c r="J26" s="1" t="str">
        <f t="shared" si="0"/>
        <v>Millennial</v>
      </c>
      <c r="L26" s="65" t="s">
        <v>90</v>
      </c>
      <c r="M26" s="66"/>
      <c r="N26" s="66"/>
      <c r="O26" s="67"/>
      <c r="P26" s="14">
        <f>SUM(P24:P25)</f>
        <v>13</v>
      </c>
    </row>
    <row r="27" spans="1:16" ht="15.75" thickBot="1" x14ac:dyDescent="0.3"/>
    <row r="28" spans="1:16" ht="15.75" thickBot="1" x14ac:dyDescent="0.3">
      <c r="L28" s="59" t="s">
        <v>93</v>
      </c>
      <c r="M28" s="60"/>
      <c r="N28" s="60"/>
      <c r="O28" s="61"/>
      <c r="P28" s="24" t="str">
        <f>IF(P24&gt;P25, "Ja", "Nee")</f>
        <v>Ja</v>
      </c>
    </row>
    <row r="29" spans="1:16" ht="15.75" thickBot="1" x14ac:dyDescent="0.3">
      <c r="A29" s="10" t="s">
        <v>4</v>
      </c>
      <c r="B29" s="49" t="s">
        <v>73</v>
      </c>
      <c r="C29" s="50"/>
      <c r="D29" s="50"/>
      <c r="E29" s="50"/>
      <c r="F29" s="50"/>
      <c r="G29" s="50"/>
      <c r="H29" s="50"/>
      <c r="I29" s="51"/>
    </row>
    <row r="30" spans="1:16" x14ac:dyDescent="0.25">
      <c r="A30" s="11" t="s">
        <v>5</v>
      </c>
      <c r="B30" s="52" t="s">
        <v>75</v>
      </c>
      <c r="C30" s="53"/>
      <c r="D30" s="53"/>
      <c r="E30" s="53"/>
      <c r="F30" s="53"/>
      <c r="G30" s="53"/>
      <c r="H30" s="53"/>
      <c r="I30" s="54"/>
      <c r="L30" s="40" t="s">
        <v>94</v>
      </c>
      <c r="M30" s="41"/>
      <c r="N30" s="41"/>
      <c r="O30" s="42"/>
      <c r="P30" s="46">
        <f>COUNTIFS(C2:C26, "&gt;= 20", C2:C26, "&gt;=25", I2:I26, "Yes")</f>
        <v>5</v>
      </c>
    </row>
    <row r="31" spans="1:16" ht="15.75" thickBot="1" x14ac:dyDescent="0.3">
      <c r="A31" s="11" t="s">
        <v>6</v>
      </c>
      <c r="B31" s="55" t="s">
        <v>76</v>
      </c>
      <c r="C31" s="55"/>
      <c r="D31" s="55"/>
      <c r="E31" s="55"/>
      <c r="F31" s="55"/>
      <c r="G31" s="55"/>
      <c r="H31" s="55"/>
      <c r="I31" s="56"/>
      <c r="L31" s="43"/>
      <c r="M31" s="44"/>
      <c r="N31" s="44"/>
      <c r="O31" s="45"/>
      <c r="P31" s="47"/>
    </row>
    <row r="32" spans="1:16" x14ac:dyDescent="0.25">
      <c r="A32" s="11" t="s">
        <v>7</v>
      </c>
      <c r="B32" s="55" t="s">
        <v>77</v>
      </c>
      <c r="C32" s="55"/>
      <c r="D32" s="55"/>
      <c r="E32" s="55"/>
      <c r="F32" s="55"/>
      <c r="G32" s="55"/>
      <c r="H32" s="55"/>
      <c r="I32" s="56"/>
    </row>
    <row r="33" spans="1:9" ht="15.75" thickBot="1" x14ac:dyDescent="0.3">
      <c r="A33" s="12" t="s">
        <v>74</v>
      </c>
      <c r="B33" s="57" t="s">
        <v>78</v>
      </c>
      <c r="C33" s="57"/>
      <c r="D33" s="57"/>
      <c r="E33" s="57"/>
      <c r="F33" s="57"/>
      <c r="G33" s="57"/>
      <c r="H33" s="57"/>
      <c r="I33" s="58"/>
    </row>
  </sheetData>
  <mergeCells count="16">
    <mergeCell ref="B32:I32"/>
    <mergeCell ref="B33:I33"/>
    <mergeCell ref="L28:O28"/>
    <mergeCell ref="L24:O24"/>
    <mergeCell ref="L25:O25"/>
    <mergeCell ref="L26:O26"/>
    <mergeCell ref="L30:O31"/>
    <mergeCell ref="P30:P31"/>
    <mergeCell ref="L2:M2"/>
    <mergeCell ref="B29:I29"/>
    <mergeCell ref="B30:I30"/>
    <mergeCell ref="B31:I31"/>
    <mergeCell ref="L8:M8"/>
    <mergeCell ref="L12:M12"/>
    <mergeCell ref="L18:M18"/>
    <mergeCell ref="L23:P23"/>
  </mergeCells>
  <conditionalFormatting sqref="G2:G26">
    <cfRule type="cellIs" dxfId="5" priority="4" operator="equal">
      <formula>"No"</formula>
    </cfRule>
    <cfRule type="cellIs" dxfId="4" priority="5" operator="equal">
      <formula>"Yes"</formula>
    </cfRule>
  </conditionalFormatting>
  <conditionalFormatting sqref="I2:I26">
    <cfRule type="cellIs" dxfId="3" priority="3" operator="equal">
      <formula>"Yes"</formula>
    </cfRule>
    <cfRule type="cellIs" dxfId="2" priority="2" operator="equal">
      <formula>"No"</formula>
    </cfRule>
  </conditionalFormatting>
  <conditionalFormatting sqref="C2:C26">
    <cfRule type="colorScale" priority="1">
      <colorScale>
        <cfvo type="min"/>
        <cfvo type="max"/>
        <color theme="9" tint="0.39997558519241921"/>
        <color rgb="FFFF7C8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N12" sqref="N12"/>
    </sheetView>
  </sheetViews>
  <sheetFormatPr defaultRowHeight="15" x14ac:dyDescent="0.25"/>
  <cols>
    <col min="1" max="1" width="15.5703125" customWidth="1"/>
    <col min="2" max="2" width="10" customWidth="1"/>
    <col min="3" max="3" width="14.28515625" customWidth="1"/>
    <col min="4" max="4" width="19.140625" customWidth="1"/>
    <col min="5" max="5" width="12" customWidth="1"/>
    <col min="6" max="6" width="18.85546875" customWidth="1"/>
    <col min="7" max="7" width="11.140625" customWidth="1"/>
    <col min="9" max="9" width="12.42578125" customWidth="1"/>
  </cols>
  <sheetData>
    <row r="1" spans="1:17" ht="36" customHeight="1" thickBot="1" x14ac:dyDescent="0.3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4" t="s">
        <v>74</v>
      </c>
    </row>
    <row r="2" spans="1:17" x14ac:dyDescent="0.25">
      <c r="A2" s="1">
        <v>20</v>
      </c>
      <c r="B2" s="1" t="s">
        <v>72</v>
      </c>
      <c r="C2" s="1" t="s">
        <v>58</v>
      </c>
      <c r="D2" s="1" t="s">
        <v>59</v>
      </c>
      <c r="E2" s="1" t="s">
        <v>62</v>
      </c>
      <c r="F2" s="1" t="s">
        <v>60</v>
      </c>
      <c r="G2" s="6" t="s">
        <v>62</v>
      </c>
      <c r="I2" s="25" t="s">
        <v>4</v>
      </c>
      <c r="J2" s="49" t="s">
        <v>73</v>
      </c>
      <c r="K2" s="50"/>
      <c r="L2" s="50"/>
      <c r="M2" s="50"/>
      <c r="N2" s="50"/>
      <c r="O2" s="50"/>
      <c r="P2" s="50"/>
      <c r="Q2" s="51"/>
    </row>
    <row r="3" spans="1:17" x14ac:dyDescent="0.25">
      <c r="A3" s="1">
        <v>20</v>
      </c>
      <c r="B3" s="1" t="s">
        <v>72</v>
      </c>
      <c r="C3" s="1" t="s">
        <v>61</v>
      </c>
      <c r="D3" s="1" t="s">
        <v>63</v>
      </c>
      <c r="E3" s="1" t="s">
        <v>62</v>
      </c>
      <c r="F3" s="1" t="s">
        <v>60</v>
      </c>
      <c r="G3" s="6" t="s">
        <v>67</v>
      </c>
      <c r="I3" s="26" t="s">
        <v>5</v>
      </c>
      <c r="J3" s="52" t="s">
        <v>75</v>
      </c>
      <c r="K3" s="53"/>
      <c r="L3" s="53"/>
      <c r="M3" s="53"/>
      <c r="N3" s="53"/>
      <c r="O3" s="53"/>
      <c r="P3" s="53"/>
      <c r="Q3" s="54"/>
    </row>
    <row r="4" spans="1:17" x14ac:dyDescent="0.25">
      <c r="A4" s="1">
        <v>30</v>
      </c>
      <c r="B4" s="1" t="s">
        <v>72</v>
      </c>
      <c r="C4" s="1" t="s">
        <v>64</v>
      </c>
      <c r="D4" s="1" t="s">
        <v>65</v>
      </c>
      <c r="E4" s="1" t="s">
        <v>62</v>
      </c>
      <c r="F4" s="1" t="s">
        <v>66</v>
      </c>
      <c r="G4" s="6" t="s">
        <v>62</v>
      </c>
      <c r="I4" s="26" t="s">
        <v>6</v>
      </c>
      <c r="J4" s="55" t="s">
        <v>76</v>
      </c>
      <c r="K4" s="55"/>
      <c r="L4" s="55"/>
      <c r="M4" s="55"/>
      <c r="N4" s="55"/>
      <c r="O4" s="55"/>
      <c r="P4" s="55"/>
      <c r="Q4" s="56"/>
    </row>
    <row r="5" spans="1:17" x14ac:dyDescent="0.25">
      <c r="A5" s="1">
        <v>23</v>
      </c>
      <c r="B5" s="1" t="s">
        <v>68</v>
      </c>
      <c r="C5" s="1" t="s">
        <v>61</v>
      </c>
      <c r="D5" s="1" t="s">
        <v>63</v>
      </c>
      <c r="E5" s="1" t="s">
        <v>67</v>
      </c>
      <c r="F5" s="1" t="s">
        <v>69</v>
      </c>
      <c r="G5" s="6" t="s">
        <v>67</v>
      </c>
      <c r="I5" s="26" t="s">
        <v>7</v>
      </c>
      <c r="J5" s="55" t="s">
        <v>77</v>
      </c>
      <c r="K5" s="55"/>
      <c r="L5" s="55"/>
      <c r="M5" s="55"/>
      <c r="N5" s="55"/>
      <c r="O5" s="55"/>
      <c r="P5" s="55"/>
      <c r="Q5" s="56"/>
    </row>
    <row r="6" spans="1:17" ht="15.75" thickBot="1" x14ac:dyDescent="0.3">
      <c r="A6" s="1">
        <v>30</v>
      </c>
      <c r="B6" s="1" t="s">
        <v>68</v>
      </c>
      <c r="C6" s="1" t="s">
        <v>61</v>
      </c>
      <c r="D6" s="1" t="s">
        <v>70</v>
      </c>
      <c r="E6" s="1" t="s">
        <v>67</v>
      </c>
      <c r="F6" s="1" t="s">
        <v>69</v>
      </c>
      <c r="G6" s="6" t="s">
        <v>67</v>
      </c>
      <c r="I6" s="27" t="s">
        <v>74</v>
      </c>
      <c r="J6" s="57" t="s">
        <v>78</v>
      </c>
      <c r="K6" s="57"/>
      <c r="L6" s="57"/>
      <c r="M6" s="57"/>
      <c r="N6" s="57"/>
      <c r="O6" s="57"/>
      <c r="P6" s="57"/>
      <c r="Q6" s="58"/>
    </row>
    <row r="7" spans="1:17" x14ac:dyDescent="0.25">
      <c r="A7" s="1">
        <v>27</v>
      </c>
      <c r="B7" s="1" t="s">
        <v>68</v>
      </c>
      <c r="C7" s="1" t="s">
        <v>58</v>
      </c>
      <c r="D7" s="1" t="s">
        <v>65</v>
      </c>
      <c r="E7" s="1" t="s">
        <v>67</v>
      </c>
      <c r="F7" s="1" t="s">
        <v>60</v>
      </c>
      <c r="G7" s="6" t="s">
        <v>67</v>
      </c>
    </row>
    <row r="8" spans="1:17" x14ac:dyDescent="0.25">
      <c r="A8" s="1">
        <v>21</v>
      </c>
      <c r="B8" s="1" t="s">
        <v>72</v>
      </c>
      <c r="C8" s="1" t="s">
        <v>61</v>
      </c>
      <c r="D8" s="1" t="s">
        <v>63</v>
      </c>
      <c r="E8" s="1" t="s">
        <v>67</v>
      </c>
      <c r="F8" s="1" t="s">
        <v>69</v>
      </c>
      <c r="G8" s="6" t="s">
        <v>67</v>
      </c>
    </row>
    <row r="9" spans="1:17" x14ac:dyDescent="0.25">
      <c r="A9" s="1">
        <v>25</v>
      </c>
      <c r="B9" s="1" t="s">
        <v>68</v>
      </c>
      <c r="C9" s="1" t="s">
        <v>64</v>
      </c>
      <c r="D9" s="1" t="s">
        <v>63</v>
      </c>
      <c r="E9" s="1" t="s">
        <v>62</v>
      </c>
      <c r="F9" s="1" t="s">
        <v>69</v>
      </c>
      <c r="G9" s="6" t="s">
        <v>62</v>
      </c>
    </row>
    <row r="10" spans="1:17" x14ac:dyDescent="0.25">
      <c r="A10" s="1">
        <v>31</v>
      </c>
      <c r="B10" s="1" t="s">
        <v>68</v>
      </c>
      <c r="C10" s="1" t="s">
        <v>61</v>
      </c>
      <c r="D10" s="1" t="s">
        <v>63</v>
      </c>
      <c r="E10" s="1" t="s">
        <v>67</v>
      </c>
      <c r="F10" s="1" t="s">
        <v>69</v>
      </c>
      <c r="G10" s="6" t="s">
        <v>67</v>
      </c>
    </row>
    <row r="11" spans="1:17" x14ac:dyDescent="0.25">
      <c r="A11" s="1">
        <v>29</v>
      </c>
      <c r="B11" s="1" t="s">
        <v>68</v>
      </c>
      <c r="C11" s="1" t="s">
        <v>61</v>
      </c>
      <c r="D11" s="1" t="s">
        <v>70</v>
      </c>
      <c r="E11" s="1" t="s">
        <v>67</v>
      </c>
      <c r="F11" s="1" t="s">
        <v>71</v>
      </c>
      <c r="G11" s="6" t="s">
        <v>67</v>
      </c>
    </row>
    <row r="12" spans="1:17" x14ac:dyDescent="0.25">
      <c r="A12" s="1">
        <v>21</v>
      </c>
      <c r="B12" s="1" t="s">
        <v>72</v>
      </c>
      <c r="C12" s="1" t="s">
        <v>61</v>
      </c>
      <c r="D12" s="1" t="s">
        <v>63</v>
      </c>
      <c r="E12" s="1" t="s">
        <v>67</v>
      </c>
      <c r="F12" s="1" t="s">
        <v>60</v>
      </c>
      <c r="G12" s="6" t="s">
        <v>67</v>
      </c>
    </row>
    <row r="13" spans="1:17" x14ac:dyDescent="0.25">
      <c r="A13" s="1">
        <v>25</v>
      </c>
      <c r="B13" s="1" t="s">
        <v>68</v>
      </c>
      <c r="C13" s="1" t="s">
        <v>61</v>
      </c>
      <c r="D13" s="1" t="s">
        <v>63</v>
      </c>
      <c r="E13" s="1" t="s">
        <v>67</v>
      </c>
      <c r="F13" s="1" t="s">
        <v>60</v>
      </c>
      <c r="G13" s="6" t="s">
        <v>67</v>
      </c>
    </row>
    <row r="14" spans="1:17" x14ac:dyDescent="0.25">
      <c r="A14" s="1">
        <v>29</v>
      </c>
      <c r="B14" s="1" t="s">
        <v>68</v>
      </c>
      <c r="C14" s="1" t="s">
        <v>61</v>
      </c>
      <c r="D14" s="1" t="s">
        <v>65</v>
      </c>
      <c r="E14" s="1" t="s">
        <v>62</v>
      </c>
      <c r="F14" s="1" t="s">
        <v>60</v>
      </c>
      <c r="G14" s="6" t="s">
        <v>62</v>
      </c>
    </row>
    <row r="15" spans="1:17" x14ac:dyDescent="0.25">
      <c r="A15" s="1">
        <v>45</v>
      </c>
      <c r="B15" s="1" t="s">
        <v>68</v>
      </c>
      <c r="C15" s="1" t="s">
        <v>64</v>
      </c>
      <c r="D15" s="1" t="s">
        <v>59</v>
      </c>
      <c r="E15" s="1" t="s">
        <v>62</v>
      </c>
      <c r="F15" s="1" t="s">
        <v>66</v>
      </c>
      <c r="G15" s="6" t="s">
        <v>62</v>
      </c>
    </row>
    <row r="16" spans="1:17" x14ac:dyDescent="0.25">
      <c r="A16" s="1">
        <v>20</v>
      </c>
      <c r="B16" s="1" t="s">
        <v>68</v>
      </c>
      <c r="C16" s="1" t="s">
        <v>64</v>
      </c>
      <c r="D16" s="1" t="s">
        <v>59</v>
      </c>
      <c r="E16" s="1" t="s">
        <v>62</v>
      </c>
      <c r="F16" s="1" t="s">
        <v>66</v>
      </c>
      <c r="G16" s="6" t="s">
        <v>62</v>
      </c>
    </row>
    <row r="17" spans="1:7" x14ac:dyDescent="0.25">
      <c r="A17" s="1">
        <v>24</v>
      </c>
      <c r="B17" s="1" t="s">
        <v>72</v>
      </c>
      <c r="C17" s="1" t="s">
        <v>61</v>
      </c>
      <c r="D17" s="1" t="s">
        <v>59</v>
      </c>
      <c r="E17" s="1" t="s">
        <v>62</v>
      </c>
      <c r="F17" s="1" t="s">
        <v>66</v>
      </c>
      <c r="G17" s="6" t="s">
        <v>62</v>
      </c>
    </row>
    <row r="18" spans="1:7" x14ac:dyDescent="0.25">
      <c r="A18" s="1">
        <v>24</v>
      </c>
      <c r="B18" s="1" t="s">
        <v>68</v>
      </c>
      <c r="C18" s="1" t="s">
        <v>61</v>
      </c>
      <c r="D18" s="1" t="s">
        <v>63</v>
      </c>
      <c r="E18" s="1" t="s">
        <v>62</v>
      </c>
      <c r="F18" s="1" t="s">
        <v>69</v>
      </c>
      <c r="G18" s="6" t="s">
        <v>62</v>
      </c>
    </row>
    <row r="19" spans="1:7" x14ac:dyDescent="0.25">
      <c r="A19" s="1">
        <v>23</v>
      </c>
      <c r="B19" s="1" t="s">
        <v>72</v>
      </c>
      <c r="C19" s="1" t="s">
        <v>64</v>
      </c>
      <c r="D19" s="1" t="s">
        <v>65</v>
      </c>
      <c r="E19" s="1" t="s">
        <v>67</v>
      </c>
      <c r="F19" s="1" t="s">
        <v>69</v>
      </c>
      <c r="G19" s="6" t="s">
        <v>67</v>
      </c>
    </row>
    <row r="20" spans="1:7" x14ac:dyDescent="0.25">
      <c r="A20" s="1">
        <v>20</v>
      </c>
      <c r="B20" s="1" t="s">
        <v>72</v>
      </c>
      <c r="C20" s="1" t="s">
        <v>61</v>
      </c>
      <c r="D20" s="1" t="s">
        <v>63</v>
      </c>
      <c r="E20" s="1" t="s">
        <v>67</v>
      </c>
      <c r="F20" s="1" t="s">
        <v>69</v>
      </c>
      <c r="G20" s="6" t="s">
        <v>67</v>
      </c>
    </row>
    <row r="21" spans="1:7" x14ac:dyDescent="0.25">
      <c r="A21" s="1">
        <v>22</v>
      </c>
      <c r="B21" s="1" t="s">
        <v>68</v>
      </c>
      <c r="C21" s="1" t="s">
        <v>64</v>
      </c>
      <c r="D21" s="1" t="s">
        <v>70</v>
      </c>
      <c r="E21" s="1" t="s">
        <v>62</v>
      </c>
      <c r="F21" s="1" t="s">
        <v>60</v>
      </c>
      <c r="G21" s="6" t="s">
        <v>67</v>
      </c>
    </row>
    <row r="22" spans="1:7" x14ac:dyDescent="0.25">
      <c r="A22" s="1">
        <v>27</v>
      </c>
      <c r="B22" s="1" t="s">
        <v>68</v>
      </c>
      <c r="C22" s="1" t="s">
        <v>64</v>
      </c>
      <c r="D22" s="1" t="s">
        <v>59</v>
      </c>
      <c r="E22" s="1" t="s">
        <v>62</v>
      </c>
      <c r="F22" s="1" t="s">
        <v>71</v>
      </c>
      <c r="G22" s="6" t="s">
        <v>67</v>
      </c>
    </row>
    <row r="23" spans="1:7" x14ac:dyDescent="0.25">
      <c r="A23" s="1">
        <v>24</v>
      </c>
      <c r="B23" s="1" t="s">
        <v>68</v>
      </c>
      <c r="C23" s="1" t="s">
        <v>64</v>
      </c>
      <c r="D23" s="1" t="s">
        <v>63</v>
      </c>
      <c r="E23" s="1" t="s">
        <v>62</v>
      </c>
      <c r="F23" s="1" t="s">
        <v>69</v>
      </c>
      <c r="G23" s="6" t="s">
        <v>62</v>
      </c>
    </row>
    <row r="24" spans="1:7" x14ac:dyDescent="0.25">
      <c r="A24" s="1">
        <v>28</v>
      </c>
      <c r="B24" s="1" t="s">
        <v>68</v>
      </c>
      <c r="C24" s="1" t="s">
        <v>61</v>
      </c>
      <c r="D24" s="1" t="s">
        <v>65</v>
      </c>
      <c r="E24" s="1" t="s">
        <v>67</v>
      </c>
      <c r="F24" s="1" t="s">
        <v>66</v>
      </c>
      <c r="G24" s="6" t="s">
        <v>62</v>
      </c>
    </row>
    <row r="25" spans="1:7" x14ac:dyDescent="0.25">
      <c r="A25" s="1">
        <v>19</v>
      </c>
      <c r="B25" s="1" t="s">
        <v>68</v>
      </c>
      <c r="C25" s="1" t="s">
        <v>61</v>
      </c>
      <c r="D25" s="1" t="s">
        <v>65</v>
      </c>
      <c r="E25" s="1" t="s">
        <v>62</v>
      </c>
      <c r="F25" s="1" t="s">
        <v>66</v>
      </c>
      <c r="G25" s="6" t="s">
        <v>62</v>
      </c>
    </row>
    <row r="26" spans="1:7" ht="15.75" thickBot="1" x14ac:dyDescent="0.3">
      <c r="A26" s="8">
        <v>21</v>
      </c>
      <c r="B26" s="8" t="s">
        <v>68</v>
      </c>
      <c r="C26" s="8" t="s">
        <v>61</v>
      </c>
      <c r="D26" s="8" t="s">
        <v>65</v>
      </c>
      <c r="E26" s="8" t="s">
        <v>67</v>
      </c>
      <c r="F26" s="8" t="s">
        <v>69</v>
      </c>
      <c r="G26" s="9" t="s">
        <v>67</v>
      </c>
    </row>
  </sheetData>
  <mergeCells count="5">
    <mergeCell ref="J2:Q2"/>
    <mergeCell ref="J3:Q3"/>
    <mergeCell ref="J4:Q4"/>
    <mergeCell ref="J5:Q5"/>
    <mergeCell ref="J6:Q6"/>
  </mergeCells>
  <conditionalFormatting sqref="E2:E2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Grafiek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2021-06-01T08:53:28Z</dcterms:modified>
</cp:coreProperties>
</file>